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922"/>
  </bookViews>
  <sheets>
    <sheet name="环县补助汇总（第一批）" sheetId="32" r:id="rId1"/>
    <sheet name="车道" sheetId="10" r:id="rId2"/>
    <sheet name="毛井" sheetId="19" r:id="rId3"/>
    <sheet name="小南沟" sheetId="11" r:id="rId4"/>
    <sheet name="虎洞 " sheetId="33" r:id="rId5"/>
    <sheet name="合道" sheetId="12" r:id="rId6"/>
    <sheet name="天池" sheetId="13" r:id="rId7"/>
    <sheet name="演武" sheetId="14" r:id="rId8"/>
    <sheet name="环城" sheetId="34" r:id="rId9"/>
    <sheet name="曲子 " sheetId="35" r:id="rId10"/>
    <sheet name="罗山" sheetId="20" r:id="rId11"/>
    <sheet name="洪德镇" sheetId="21" r:id="rId12"/>
    <sheet name="山城乡" sheetId="22" r:id="rId13"/>
    <sheet name="南湫" sheetId="24" r:id="rId14"/>
    <sheet name="秦团庄" sheetId="15" r:id="rId15"/>
    <sheet name="耿湾乡" sheetId="16" r:id="rId16"/>
    <sheet name="樊家川镇" sheetId="17" r:id="rId17"/>
    <sheet name="八珠乡" sheetId="18" r:id="rId18"/>
    <sheet name="木钵镇" sheetId="25" r:id="rId19"/>
    <sheet name="Sheet3" sheetId="29" r:id="rId20"/>
    <sheet name="Sheet4" sheetId="30" r:id="rId21"/>
  </sheets>
  <definedNames>
    <definedName name="_xlnm._FilterDatabase" localSheetId="0" hidden="1">'环县补助汇总（第一批）'!$A$1:$H$83</definedName>
    <definedName name="_xlnm._FilterDatabase" localSheetId="6" hidden="1">天池!$A$5:$G$39</definedName>
    <definedName name="_xlnm._FilterDatabase" localSheetId="8" hidden="1">环城!$A$5:$G$97</definedName>
    <definedName name="_xlnm._FilterDatabase" localSheetId="9" hidden="1">'曲子 '!$A$1:$G$32</definedName>
    <definedName name="_xlnm._FilterDatabase" localSheetId="16" hidden="1">樊家川镇!$A$5:$G$5</definedName>
    <definedName name="_xlnm._FilterDatabase" localSheetId="3" hidden="1">小南沟!$A$5:$AF$27</definedName>
    <definedName name="_xlnm.Print_Titles" localSheetId="17">八珠乡!$2:$5</definedName>
    <definedName name="_xlnm.Print_Titles" localSheetId="1">车道!$2:$5</definedName>
    <definedName name="_xlnm.Print_Titles" localSheetId="16">樊家川镇!$1:$5</definedName>
    <definedName name="_xlnm.Print_Titles" localSheetId="18">木钵镇!$A$1:$IV$5</definedName>
    <definedName name="_xlnm.Print_Titles" localSheetId="13">南湫!$2:$5</definedName>
    <definedName name="_xlnm.Print_Titles" localSheetId="14">秦团庄!$2:$5</definedName>
    <definedName name="_xlnm.Print_Titles" localSheetId="6">天池!$A$1:$IV$3</definedName>
    <definedName name="_xlnm.Print_Titles" localSheetId="3">小南沟!$2:$5</definedName>
    <definedName name="_xlnm.Print_Titles" localSheetId="0">'环县补助汇总（第一批）'!$2:$5</definedName>
    <definedName name="_xlnm.Print_Titles" localSheetId="4">'虎洞 '!$2:$5</definedName>
    <definedName name="_xlnm.Print_Titles" localSheetId="8">环城!$A$2:$IV$5</definedName>
    <definedName name="_xlnm.Print_Titles" localSheetId="9">'曲子 '!$2:$5</definedName>
  </definedNames>
  <calcPr calcId="144525"/>
</workbook>
</file>

<file path=xl/sharedStrings.xml><?xml version="1.0" encoding="utf-8"?>
<sst xmlns="http://schemas.openxmlformats.org/spreadsheetml/2006/main" count="994" uniqueCount="590">
  <si>
    <t>附件4</t>
  </si>
  <si>
    <t>环县2021年农机深松整地作业补助资金兑付表（第一批）</t>
  </si>
  <si>
    <r>
      <rPr>
        <sz val="12"/>
        <color rgb="FF000000"/>
        <rFont val="宋体"/>
        <charset val="134"/>
      </rPr>
      <t xml:space="preserve">  填报单位：环县农业机械化服务中心                                    填报日期：</t>
    </r>
    <r>
      <rPr>
        <u/>
        <sz val="12"/>
        <color rgb="FF000000"/>
        <rFont val="宋体"/>
        <charset val="134"/>
      </rPr>
      <t xml:space="preserve">   2022 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  2  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25   </t>
    </r>
    <r>
      <rPr>
        <sz val="12"/>
        <color rgb="FF000000"/>
        <rFont val="宋体"/>
        <charset val="134"/>
      </rPr>
      <t>日</t>
    </r>
  </si>
  <si>
    <t>序号</t>
  </si>
  <si>
    <t>实施乡镇</t>
  </si>
  <si>
    <t>农机深松作业服务
主体名称</t>
  </si>
  <si>
    <t>服务对象数量（户）</t>
  </si>
  <si>
    <t>深松作业任务完成情况</t>
  </si>
  <si>
    <t>备注</t>
  </si>
  <si>
    <t>深松补助面积（亩）</t>
  </si>
  <si>
    <t>补助金额
（万元）</t>
  </si>
  <si>
    <t>小 计</t>
  </si>
  <si>
    <t>1、虎洞镇</t>
  </si>
  <si>
    <t>环县民生农机服务专业合作社</t>
  </si>
  <si>
    <t>环县新型耕耘农机专业合作社</t>
  </si>
  <si>
    <t>环县虎洞勇翔生态养鸡专业合作社</t>
  </si>
  <si>
    <t>张建国</t>
  </si>
  <si>
    <t>小    计</t>
  </si>
  <si>
    <t>2、小南沟</t>
  </si>
  <si>
    <t>环县小南沟远大农机服务
农民专业合作社</t>
  </si>
  <si>
    <t>环县仲鑫农机农民专业合作社</t>
  </si>
  <si>
    <t>3、车道</t>
  </si>
  <si>
    <t>环县康丰圆梦种植农民专业合作社
(王刚)</t>
  </si>
  <si>
    <t>环县银园农机农民专业合作社</t>
  </si>
  <si>
    <t>环县园兴农机服务农民专业合作社</t>
  </si>
  <si>
    <t>4、毛井</t>
  </si>
  <si>
    <t>环县成胜马铃薯种植农民专业合作社</t>
  </si>
  <si>
    <t>雅文振</t>
  </si>
  <si>
    <t>环县祥泰农机农民专业合作社</t>
  </si>
  <si>
    <t>5、罗山乡</t>
  </si>
  <si>
    <t>环县宏通农机服务专业合作社</t>
  </si>
  <si>
    <t>万 成</t>
  </si>
  <si>
    <t>6、山城乡</t>
  </si>
  <si>
    <t>环县山城雨润农业机械服务农民专业合作社</t>
  </si>
  <si>
    <t>环县八里铺村鑫农种植农民专业
合作社</t>
  </si>
  <si>
    <t>7、洪德镇</t>
  </si>
  <si>
    <t>环县凯丰农机服务专业合作社</t>
  </si>
  <si>
    <t>环县鑫昊农机专业合作社</t>
  </si>
  <si>
    <t>环县国恒种植专业合作社</t>
  </si>
  <si>
    <t>小   计</t>
  </si>
  <si>
    <t>8、南湫乡</t>
  </si>
  <si>
    <t>环县甜水顺利来农业机械农民专业合作社</t>
  </si>
  <si>
    <t>环县学坤农机服务专业合作社</t>
  </si>
  <si>
    <t>环县荣望农机农民专业合作社</t>
  </si>
  <si>
    <t>环县长泰农业机械农民专业合作社</t>
  </si>
  <si>
    <t>环县南湫乡家欢农业机械农民合作社</t>
  </si>
  <si>
    <t>环县南湫丰收种植农民专业合作社</t>
  </si>
  <si>
    <t>9、秦团庄乡</t>
  </si>
  <si>
    <t>环县新集农机服务专业合作社</t>
  </si>
  <si>
    <t>牛维成</t>
  </si>
  <si>
    <t>环县生民农机服务专业合作社</t>
  </si>
  <si>
    <t>10、耿湾乡</t>
  </si>
  <si>
    <t>11、樊家川镇</t>
  </si>
  <si>
    <t>环县金土农机服务农民专业合作社</t>
  </si>
  <si>
    <t>任华强</t>
  </si>
  <si>
    <t>11、八珠乡</t>
  </si>
  <si>
    <t>环县珩丰农机服务专业合作社</t>
  </si>
  <si>
    <t>环县佳丰农机服务农民专业合作社</t>
  </si>
  <si>
    <t>张永祥</t>
  </si>
  <si>
    <t>小  计</t>
  </si>
  <si>
    <t>12、环城镇</t>
  </si>
  <si>
    <t>环县科维农机服务农民专业合作社</t>
  </si>
  <si>
    <t>环县安泽农机服务专业合作社</t>
  </si>
  <si>
    <t>汤学湖</t>
  </si>
  <si>
    <t>谢仲斌</t>
  </si>
  <si>
    <t>环县赵塬村东锋农机服务农民
专业合作社</t>
  </si>
  <si>
    <t>13、环城镇</t>
  </si>
  <si>
    <t>龚 海</t>
  </si>
  <si>
    <t>环县曲子志成农机农民专业合作社</t>
  </si>
  <si>
    <t>环县丰收农机服务农民专业合作社</t>
  </si>
  <si>
    <t>环县久丰农机服务专业合作社</t>
  </si>
  <si>
    <t>小      计</t>
  </si>
  <si>
    <t>14、演武乡</t>
  </si>
  <si>
    <t>环县迪尔农机服务专业合作社</t>
  </si>
  <si>
    <t>环县信信农机服务农民专业合作社</t>
  </si>
  <si>
    <t>15、合道镇</t>
  </si>
  <si>
    <t>环县赵塬村东锋农机服务农民专业合作社</t>
  </si>
  <si>
    <t>环县老农民农机服务专业合作社</t>
  </si>
  <si>
    <t>环县福田农机农民专业合作社</t>
  </si>
  <si>
    <t>环县如犇农机服务农民专业合作社</t>
  </si>
  <si>
    <t>环县沈勇农机服务农民专业合作社</t>
  </si>
  <si>
    <t>小     计</t>
  </si>
  <si>
    <t>16、天池乡</t>
  </si>
  <si>
    <t>环县占洲农机专业合作社</t>
  </si>
  <si>
    <t>环县创安草业发展专业合作社</t>
  </si>
  <si>
    <t>17、曲子镇</t>
  </si>
  <si>
    <t>环县丰润农机服务专业合作社</t>
  </si>
  <si>
    <t>18、木钵镇</t>
  </si>
  <si>
    <t>环县正荣农机服务农业专业合作社</t>
  </si>
  <si>
    <t>环县金村农机服务专业合作社</t>
  </si>
  <si>
    <t>环县天龙兴旺农机服务专业合作社</t>
  </si>
  <si>
    <t>环县拴红农机服务农民专业合作社</t>
  </si>
  <si>
    <t>合     计</t>
  </si>
  <si>
    <t>环县2021年农机深松整地作业补助信息汇总表</t>
  </si>
  <si>
    <r>
      <rPr>
        <sz val="12"/>
        <color rgb="FF000000"/>
        <rFont val="宋体"/>
        <charset val="134"/>
      </rPr>
      <t xml:space="preserve">  环县车道镇人民政府                             填报日期：</t>
    </r>
    <r>
      <rPr>
        <u/>
        <sz val="12"/>
        <color rgb="FF000000"/>
        <rFont val="宋体"/>
        <charset val="134"/>
      </rPr>
      <t xml:space="preserve">       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      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日</t>
    </r>
  </si>
  <si>
    <t xml:space="preserve">  填报日期：2021年12月14 日</t>
  </si>
  <si>
    <t>实施村组名称</t>
  </si>
  <si>
    <t>环县康丰圆梦种植农民专业合作社(王刚)</t>
  </si>
  <si>
    <t>吊渠村杨崾岘组</t>
  </si>
  <si>
    <t>元峁村王川组</t>
  </si>
  <si>
    <t>元峁村三眼井组</t>
  </si>
  <si>
    <t>元峁村马道渠组</t>
  </si>
  <si>
    <t>元峁村连井组</t>
  </si>
  <si>
    <t>杨掌村杨掌组</t>
  </si>
  <si>
    <t>杨掌村党洼组</t>
  </si>
  <si>
    <t>杨掌村党山庄组</t>
  </si>
  <si>
    <t>万安村赵掌组</t>
  </si>
  <si>
    <t>万安村万安组</t>
  </si>
  <si>
    <t>三角城村西沟组</t>
  </si>
  <si>
    <t>园兴农机服务农民专业合作社</t>
  </si>
  <si>
    <t>双庙村赵渠组</t>
  </si>
  <si>
    <t>双庙村谢干掌组</t>
  </si>
  <si>
    <t>双庙村三条俭组</t>
  </si>
  <si>
    <t>双庙村乔渠组</t>
  </si>
  <si>
    <t>双庙村李大庄组</t>
  </si>
  <si>
    <t>苦水掌村苦水掌组</t>
  </si>
  <si>
    <t>吊渠村杨沟沟组</t>
  </si>
  <si>
    <t>代掌村代掌组</t>
  </si>
  <si>
    <t>小       计</t>
  </si>
  <si>
    <t>合       计</t>
  </si>
  <si>
    <t xml:space="preserve">    填报单位（公章）：车道镇人民政府     填报人：赵雪琴        联系电话：  18793424103       审核人（县）：</t>
  </si>
  <si>
    <r>
      <rPr>
        <sz val="11"/>
        <color theme="1"/>
        <rFont val="宋体"/>
        <charset val="134"/>
        <scheme val="minor"/>
      </rPr>
      <t>环县</t>
    </r>
    <r>
      <rPr>
        <u/>
        <sz val="11"/>
        <color theme="1"/>
        <rFont val="宋体"/>
        <charset val="134"/>
        <scheme val="minor"/>
      </rPr>
      <t xml:space="preserve">                 </t>
    </r>
    <r>
      <rPr>
        <sz val="11"/>
        <color theme="1"/>
        <rFont val="宋体"/>
        <charset val="134"/>
        <scheme val="minor"/>
      </rPr>
      <t>乡（镇）</t>
    </r>
  </si>
  <si>
    <t>农机深松作业服务主体名称</t>
  </si>
  <si>
    <t>服务对象数量(户）</t>
  </si>
  <si>
    <t>深松补助面积（亩)</t>
  </si>
  <si>
    <t>补助金额（万元)</t>
  </si>
  <si>
    <t>小计</t>
  </si>
  <si>
    <t xml:space="preserve">环县翔泰农机农民专业合作社 </t>
  </si>
  <si>
    <t>丁连掌村</t>
  </si>
  <si>
    <t>乔崾岘组</t>
  </si>
  <si>
    <t>刘半掌组</t>
  </si>
  <si>
    <t>芦草沟组</t>
  </si>
  <si>
    <t>大田湾组</t>
  </si>
  <si>
    <t>大田湾</t>
  </si>
  <si>
    <t>孙阳洼组</t>
  </si>
  <si>
    <t>惠岔组</t>
  </si>
  <si>
    <t>填报单位（公章）：                      填报人：                      联系电话：                  审核人（县）：</t>
  </si>
  <si>
    <r>
      <rPr>
        <sz val="12"/>
        <color rgb="FF000000"/>
        <rFont val="宋体"/>
        <charset val="134"/>
      </rPr>
      <t xml:space="preserve">  环县 </t>
    </r>
    <r>
      <rPr>
        <u/>
        <sz val="12"/>
        <color indexed="8"/>
        <rFont val="宋体"/>
        <charset val="134"/>
      </rPr>
      <t xml:space="preserve">  小南沟  </t>
    </r>
    <r>
      <rPr>
        <sz val="12"/>
        <color rgb="FF000000"/>
        <rFont val="宋体"/>
        <charset val="134"/>
      </rPr>
      <t>乡（镇）                                     填报日期：</t>
    </r>
    <r>
      <rPr>
        <u/>
        <sz val="12"/>
        <color indexed="8"/>
        <rFont val="宋体"/>
        <charset val="134"/>
      </rPr>
      <t xml:space="preserve">  2021 </t>
    </r>
    <r>
      <rPr>
        <sz val="12"/>
        <color rgb="FF000000"/>
        <rFont val="宋体"/>
        <charset val="134"/>
      </rPr>
      <t>年</t>
    </r>
    <r>
      <rPr>
        <u/>
        <sz val="12"/>
        <color indexed="8"/>
        <rFont val="宋体"/>
        <charset val="134"/>
      </rPr>
      <t xml:space="preserve"> 12 </t>
    </r>
    <r>
      <rPr>
        <sz val="12"/>
        <color rgb="FF000000"/>
        <rFont val="宋体"/>
        <charset val="134"/>
      </rPr>
      <t>月</t>
    </r>
    <r>
      <rPr>
        <u/>
        <sz val="12"/>
        <color indexed="8"/>
        <rFont val="宋体"/>
        <charset val="134"/>
      </rPr>
      <t xml:space="preserve"> 5 </t>
    </r>
    <r>
      <rPr>
        <sz val="12"/>
        <color rgb="FF000000"/>
        <rFont val="宋体"/>
        <charset val="134"/>
      </rPr>
      <t>日</t>
    </r>
  </si>
  <si>
    <t>小南沟村小南沟组</t>
  </si>
  <si>
    <t>小南沟村房儿掌组</t>
  </si>
  <si>
    <t>陈掌村陈掌组</t>
  </si>
  <si>
    <t>粉子山村白岔组</t>
  </si>
  <si>
    <t>粉子山村车路沟组</t>
  </si>
  <si>
    <t>粉子山村韩川组</t>
  </si>
  <si>
    <t>粉子山村黄后山组</t>
  </si>
  <si>
    <t>粉子山村马道渠组</t>
  </si>
  <si>
    <t>李上山北掌湾组</t>
  </si>
  <si>
    <t>李上山村李上山组</t>
  </si>
  <si>
    <t>李上山何家川组</t>
  </si>
  <si>
    <t>李上山施渠组</t>
  </si>
  <si>
    <t>李上山张阳洼组</t>
  </si>
  <si>
    <t>李上山张中沟组</t>
  </si>
  <si>
    <t>李上山赵渠组</t>
  </si>
  <si>
    <t>小南沟村王三畔组</t>
  </si>
  <si>
    <t>李上山村张阳洼组</t>
  </si>
  <si>
    <t>小南沟乡汪天子村汪天子组</t>
  </si>
  <si>
    <t xml:space="preserve">    填报单位（公章）：小南沟乡人民政府     填报人：李兴龙         联系电话：18393658695     审核人（县）：</t>
  </si>
  <si>
    <r>
      <rPr>
        <sz val="12"/>
        <color rgb="FF000000"/>
        <rFont val="宋体"/>
        <charset val="254"/>
      </rPr>
      <t xml:space="preserve">  环县 </t>
    </r>
    <r>
      <rPr>
        <u/>
        <sz val="12"/>
        <color rgb="FF000000"/>
        <rFont val="宋体"/>
        <charset val="254"/>
      </rPr>
      <t xml:space="preserve">  虎洞     </t>
    </r>
    <r>
      <rPr>
        <sz val="12"/>
        <color rgb="FF000000"/>
        <rFont val="宋体"/>
        <charset val="254"/>
      </rPr>
      <t>乡（镇）                                     填报日期：</t>
    </r>
    <r>
      <rPr>
        <u/>
        <sz val="12"/>
        <color rgb="FF000000"/>
        <rFont val="宋体"/>
        <charset val="254"/>
      </rPr>
      <t xml:space="preserve">  2021      </t>
    </r>
    <r>
      <rPr>
        <sz val="12"/>
        <color rgb="FF000000"/>
        <rFont val="宋体"/>
        <charset val="254"/>
      </rPr>
      <t>年</t>
    </r>
    <r>
      <rPr>
        <u/>
        <sz val="12"/>
        <color rgb="FF000000"/>
        <rFont val="宋体"/>
        <charset val="254"/>
      </rPr>
      <t xml:space="preserve">  12   </t>
    </r>
    <r>
      <rPr>
        <sz val="12"/>
        <color rgb="FF000000"/>
        <rFont val="宋体"/>
        <charset val="254"/>
      </rPr>
      <t>月</t>
    </r>
    <r>
      <rPr>
        <u/>
        <sz val="12"/>
        <color rgb="FF000000"/>
        <rFont val="宋体"/>
        <charset val="254"/>
      </rPr>
      <t xml:space="preserve">   8  </t>
    </r>
    <r>
      <rPr>
        <sz val="12"/>
        <color rgb="FF000000"/>
        <rFont val="宋体"/>
        <charset val="254"/>
      </rPr>
      <t>日</t>
    </r>
  </si>
  <si>
    <t>填报日期：</t>
  </si>
  <si>
    <t>半个城村沈崾岘组</t>
  </si>
  <si>
    <t>半个城村半个城组</t>
  </si>
  <si>
    <t>半个城村西塬畔组</t>
  </si>
  <si>
    <t>魏家河村魏家塬组</t>
  </si>
  <si>
    <t>魏家河村魏家河组</t>
  </si>
  <si>
    <t>贾驿村虎家湾组</t>
  </si>
  <si>
    <t>贾驿村白草湾湾组</t>
  </si>
  <si>
    <t>贾驿村贾驿组</t>
  </si>
  <si>
    <t>砂井子村砂井子组</t>
  </si>
  <si>
    <t>砂井子村毛川组</t>
  </si>
  <si>
    <t>砂井子村张塬组</t>
  </si>
  <si>
    <t>砂井子村拓堡子组</t>
  </si>
  <si>
    <t>砂井子村郭梁河组</t>
  </si>
  <si>
    <t>砂井子村拓塬组</t>
  </si>
  <si>
    <t>刘解掌村刘上掌组</t>
  </si>
  <si>
    <t>刘解掌村闫家湾组</t>
  </si>
  <si>
    <t>刘解掌村刘中堡组</t>
  </si>
  <si>
    <t>刘解掌村解家掌组</t>
  </si>
  <si>
    <t xml:space="preserve">    填报单位（公章）：虎洞镇人民政府        填报人： 龚娟             联系电话：     13919801780             审核人（县）：</t>
  </si>
  <si>
    <r>
      <rPr>
        <sz val="12"/>
        <color rgb="FF000000"/>
        <rFont val="宋体"/>
        <charset val="134"/>
      </rPr>
      <t xml:space="preserve">  环县 </t>
    </r>
    <r>
      <rPr>
        <u/>
        <sz val="12"/>
        <color rgb="FF000000"/>
        <rFont val="宋体"/>
        <charset val="134"/>
      </rPr>
      <t xml:space="preserve"> 合道（镇）</t>
    </r>
    <r>
      <rPr>
        <sz val="12"/>
        <color rgb="FF000000"/>
        <rFont val="宋体"/>
        <charset val="134"/>
      </rPr>
      <t xml:space="preserve">                                     填报日期：</t>
    </r>
    <r>
      <rPr>
        <u/>
        <sz val="12"/>
        <color rgb="FF000000"/>
        <rFont val="宋体"/>
        <charset val="134"/>
      </rPr>
      <t xml:space="preserve">       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日</t>
    </r>
  </si>
  <si>
    <t>补助金额（万元）</t>
  </si>
  <si>
    <t>红崖洼村红崖洼组</t>
  </si>
  <si>
    <t>红崖洼村梁城子组</t>
  </si>
  <si>
    <t>红崖洼村朱家洼组</t>
  </si>
  <si>
    <t>辛坪村小王塬组</t>
  </si>
  <si>
    <t>赵家塬村敬庄组</t>
  </si>
  <si>
    <t>赵家塬村李崾岘组</t>
  </si>
  <si>
    <t>赵家塬村赵家塬组</t>
  </si>
  <si>
    <t>赵家塬村谢家庄组</t>
  </si>
  <si>
    <t>朱家塬村梁塬组</t>
  </si>
  <si>
    <t>朱家塬村朱家塬组</t>
  </si>
  <si>
    <r>
      <rPr>
        <sz val="12"/>
        <color rgb="FF000000"/>
        <rFont val="宋体"/>
        <charset val="134"/>
      </rPr>
      <t>小</t>
    </r>
    <r>
      <rPr>
        <sz val="12"/>
        <color rgb="FF000000"/>
        <rFont val="Times New Roman"/>
        <charset val="254"/>
      </rPr>
      <t xml:space="preserve">         </t>
    </r>
    <r>
      <rPr>
        <sz val="12"/>
        <color rgb="FF000000"/>
        <rFont val="宋体"/>
        <charset val="134"/>
      </rPr>
      <t>计</t>
    </r>
  </si>
  <si>
    <r>
      <rPr>
        <sz val="12"/>
        <color indexed="8"/>
        <rFont val="宋体"/>
        <charset val="134"/>
      </rPr>
      <t>环县老农民农机服务专业合作社</t>
    </r>
  </si>
  <si>
    <r>
      <rPr>
        <sz val="12"/>
        <color indexed="8"/>
        <rFont val="宋体"/>
        <charset val="134"/>
      </rPr>
      <t>陈旗塬村陈旗塬组</t>
    </r>
  </si>
  <si>
    <r>
      <rPr>
        <sz val="12"/>
        <color indexed="8"/>
        <rFont val="宋体"/>
        <charset val="134"/>
      </rPr>
      <t>陈旗塬村袁庄组</t>
    </r>
  </si>
  <si>
    <r>
      <rPr>
        <sz val="12"/>
        <color indexed="8"/>
        <rFont val="宋体"/>
        <charset val="134"/>
      </rPr>
      <t>辛坪村李家峁组</t>
    </r>
  </si>
  <si>
    <r>
      <rPr>
        <sz val="12"/>
        <color indexed="8"/>
        <rFont val="宋体"/>
        <charset val="134"/>
      </rPr>
      <t>辛坪村李塬畔组</t>
    </r>
  </si>
  <si>
    <r>
      <rPr>
        <sz val="12"/>
        <color indexed="8"/>
        <rFont val="宋体"/>
        <charset val="134"/>
      </rPr>
      <t>陶洼子村钻洞子组</t>
    </r>
  </si>
  <si>
    <r>
      <rPr>
        <sz val="12"/>
        <color indexed="8"/>
        <rFont val="宋体"/>
        <charset val="134"/>
      </rPr>
      <t>小计</t>
    </r>
  </si>
  <si>
    <t>寨子坪村寨子坪组</t>
  </si>
  <si>
    <t>寨子坪村柳家洼组</t>
  </si>
  <si>
    <t>寨子坪村路坪组</t>
  </si>
  <si>
    <t>瓦天沟村乔岔组</t>
  </si>
  <si>
    <t>瓦天沟村三合湾组</t>
  </si>
  <si>
    <t>瓦天沟村黄上湾组</t>
  </si>
  <si>
    <t>梁坪村邓家湾组</t>
  </si>
  <si>
    <t>梁坪村西沟渠组</t>
  </si>
  <si>
    <t>唐台子村四合岔组</t>
  </si>
  <si>
    <t>唐台子村周台组</t>
  </si>
  <si>
    <t>唐台子村张台组</t>
  </si>
  <si>
    <t>辛坪村大王湾组组</t>
  </si>
  <si>
    <t>赵家塬村张坪组</t>
  </si>
  <si>
    <r>
      <rPr>
        <sz val="12"/>
        <color rgb="FF000000"/>
        <rFont val="宋体"/>
        <charset val="134"/>
      </rPr>
      <t>小计</t>
    </r>
  </si>
  <si>
    <r>
      <rPr>
        <sz val="12"/>
        <color rgb="FF000000"/>
        <rFont val="宋体"/>
        <charset val="134"/>
      </rPr>
      <t>辛坪村辛坪组</t>
    </r>
  </si>
  <si>
    <r>
      <rPr>
        <sz val="12"/>
        <color rgb="FF000000"/>
        <rFont val="宋体"/>
        <charset val="134"/>
      </rPr>
      <t>辛坪村小王塬组</t>
    </r>
  </si>
  <si>
    <r>
      <rPr>
        <sz val="12"/>
        <color indexed="8"/>
        <rFont val="宋体"/>
        <charset val="134"/>
      </rPr>
      <t>辛坪村李家山组</t>
    </r>
  </si>
  <si>
    <r>
      <rPr>
        <sz val="12"/>
        <color indexed="8"/>
        <rFont val="宋体"/>
        <charset val="134"/>
      </rPr>
      <t>辛坪村大王湾组</t>
    </r>
  </si>
  <si>
    <r>
      <rPr>
        <sz val="12"/>
        <color indexed="8"/>
        <rFont val="宋体"/>
        <charset val="134"/>
      </rPr>
      <t>辛坪村堡子台组</t>
    </r>
  </si>
  <si>
    <r>
      <rPr>
        <sz val="12"/>
        <color rgb="FF000000"/>
        <rFont val="宋体"/>
        <charset val="134"/>
      </rPr>
      <t>陈旗塬村金子掌组</t>
    </r>
  </si>
  <si>
    <r>
      <rPr>
        <sz val="12"/>
        <color rgb="FF000000"/>
        <rFont val="宋体"/>
        <charset val="134"/>
      </rPr>
      <t>陈旗塬村李塬畔组</t>
    </r>
  </si>
  <si>
    <r>
      <rPr>
        <sz val="12"/>
        <color rgb="FF000000"/>
        <rFont val="宋体"/>
        <charset val="134"/>
      </rPr>
      <t>陈旗塬村新庄山组</t>
    </r>
  </si>
  <si>
    <r>
      <rPr>
        <sz val="12"/>
        <color rgb="FF000000"/>
        <rFont val="宋体"/>
        <charset val="134"/>
      </rPr>
      <t>红崖洼村梁城子组</t>
    </r>
  </si>
  <si>
    <r>
      <rPr>
        <sz val="12"/>
        <color rgb="FF000000"/>
        <rFont val="宋体"/>
        <charset val="134"/>
      </rPr>
      <t>红崖洼村朱家洼组</t>
    </r>
  </si>
  <si>
    <r>
      <rPr>
        <sz val="12"/>
        <color rgb="FF000000"/>
        <rFont val="宋体"/>
        <charset val="134"/>
      </rPr>
      <t>尚西坪村何湾组</t>
    </r>
  </si>
  <si>
    <r>
      <rPr>
        <sz val="12"/>
        <color rgb="FF000000"/>
        <rFont val="宋体"/>
        <charset val="134"/>
      </rPr>
      <t>尚西坪村唐洼组</t>
    </r>
  </si>
  <si>
    <r>
      <rPr>
        <sz val="12"/>
        <color rgb="FF000000"/>
        <rFont val="宋体"/>
        <charset val="134"/>
      </rPr>
      <t>尚西坪村田山组</t>
    </r>
  </si>
  <si>
    <r>
      <rPr>
        <sz val="12"/>
        <color rgb="FF000000"/>
        <rFont val="宋体"/>
        <charset val="134"/>
      </rPr>
      <t>尚西坪村榆树峁组</t>
    </r>
  </si>
  <si>
    <r>
      <rPr>
        <sz val="12"/>
        <color rgb="FF000000"/>
        <rFont val="宋体"/>
        <charset val="134"/>
      </rPr>
      <t>陶洼子村李台子组</t>
    </r>
  </si>
  <si>
    <r>
      <rPr>
        <sz val="12"/>
        <color rgb="FF000000"/>
        <rFont val="宋体"/>
        <charset val="134"/>
      </rPr>
      <t>陶洼子村陶洼子组</t>
    </r>
  </si>
  <si>
    <r>
      <rPr>
        <sz val="12"/>
        <color rgb="FF000000"/>
        <rFont val="宋体"/>
        <charset val="134"/>
      </rPr>
      <t>陶洼子村小王河畔组</t>
    </r>
  </si>
  <si>
    <r>
      <rPr>
        <sz val="12"/>
        <color rgb="FF000000"/>
        <rFont val="宋体"/>
        <charset val="134"/>
      </rPr>
      <t>陶洼子村杨沟门组</t>
    </r>
  </si>
  <si>
    <r>
      <rPr>
        <sz val="12"/>
        <color rgb="FF000000"/>
        <rFont val="宋体"/>
        <charset val="134"/>
      </rPr>
      <t>陶洼子村枣园子组</t>
    </r>
  </si>
  <si>
    <r>
      <rPr>
        <sz val="12"/>
        <color rgb="FF000000"/>
        <rFont val="宋体"/>
        <charset val="134"/>
      </rPr>
      <t>陶洼子村钻洞子组</t>
    </r>
  </si>
  <si>
    <r>
      <rPr>
        <sz val="12"/>
        <color rgb="FF000000"/>
        <rFont val="宋体"/>
        <charset val="134"/>
      </rPr>
      <t>辛坪村老虎掌组</t>
    </r>
  </si>
  <si>
    <r>
      <rPr>
        <sz val="12"/>
        <color rgb="FF000000"/>
        <rFont val="宋体"/>
        <charset val="134"/>
      </rPr>
      <t>辛坪村李家峁组</t>
    </r>
  </si>
  <si>
    <r>
      <rPr>
        <sz val="12"/>
        <color rgb="FF000000"/>
        <rFont val="宋体"/>
        <charset val="134"/>
      </rPr>
      <t>赵家塬村小王沟组</t>
    </r>
  </si>
  <si>
    <t>沈家岭村杨路畔组</t>
  </si>
  <si>
    <t>沈家岭村杨掌组</t>
  </si>
  <si>
    <t>沈家岭村荀子山组</t>
  </si>
  <si>
    <t>何家坪村上坪组</t>
  </si>
  <si>
    <t>何家坪村下坪组</t>
  </si>
  <si>
    <t>何家坪村赵湾组</t>
  </si>
  <si>
    <t>何家坪村黄湾组</t>
  </si>
  <si>
    <t>常崾岘村常崾岘组</t>
  </si>
  <si>
    <t>常崾岘村吊岭山组</t>
  </si>
  <si>
    <t>寨子坪村慕家洼组</t>
  </si>
  <si>
    <t>杨坪沟村文庄组</t>
  </si>
  <si>
    <t>杨坪沟村罗沟泉组</t>
  </si>
  <si>
    <t>杨坪沟村宋堡子组</t>
  </si>
  <si>
    <t>合计</t>
  </si>
  <si>
    <t xml:space="preserve">    填报单位（公章）：合道镇人民政府      填报人：田彦锋     联系电话：18139937397   审核人（县）：</t>
  </si>
  <si>
    <r>
      <rPr>
        <sz val="12"/>
        <color rgb="FF000000"/>
        <rFont val="宋体"/>
        <charset val="134"/>
      </rPr>
      <t xml:space="preserve">  环县 天池乡（镇）                                     填报日前：</t>
    </r>
    <r>
      <rPr>
        <u/>
        <sz val="12"/>
        <color indexed="8"/>
        <rFont val="宋体"/>
        <charset val="134"/>
      </rPr>
      <t xml:space="preserve">2021 </t>
    </r>
    <r>
      <rPr>
        <sz val="12"/>
        <color rgb="FF000000"/>
        <rFont val="宋体"/>
        <charset val="134"/>
      </rPr>
      <t>年</t>
    </r>
    <r>
      <rPr>
        <u/>
        <sz val="12"/>
        <color indexed="8"/>
        <rFont val="宋体"/>
        <charset val="134"/>
      </rPr>
      <t>12</t>
    </r>
    <r>
      <rPr>
        <sz val="12"/>
        <color rgb="FF000000"/>
        <rFont val="宋体"/>
        <charset val="134"/>
      </rPr>
      <t>月</t>
    </r>
    <r>
      <rPr>
        <u/>
        <sz val="12"/>
        <color indexed="8"/>
        <rFont val="宋体"/>
        <charset val="134"/>
      </rPr>
      <t xml:space="preserve">6 </t>
    </r>
    <r>
      <rPr>
        <sz val="12"/>
        <color rgb="FF000000"/>
        <rFont val="宋体"/>
        <charset val="134"/>
      </rPr>
      <t>日</t>
    </r>
  </si>
  <si>
    <t>天池村高塬子组</t>
  </si>
  <si>
    <t>天池村麻子渠组</t>
  </si>
  <si>
    <t>天池村天池组</t>
  </si>
  <si>
    <t>张邓塬村邓家塬组</t>
  </si>
  <si>
    <t>张邓塬村合尔沟组</t>
  </si>
  <si>
    <t>梁家河村董庄组</t>
  </si>
  <si>
    <t>梁家河村梁河组</t>
  </si>
  <si>
    <t>梁家河村桑树咀组</t>
  </si>
  <si>
    <t>梁家河村文崾岘组</t>
  </si>
  <si>
    <t>潘老庄村庙渠组</t>
  </si>
  <si>
    <t>大庄台村大庄台组</t>
  </si>
  <si>
    <t>大庄台村刘家塬组</t>
  </si>
  <si>
    <t>大庄台村芦草塬组</t>
  </si>
  <si>
    <t>大庄台村寺塬组</t>
  </si>
  <si>
    <t>四合掌村四合掌组</t>
  </si>
  <si>
    <t>四合掌村崖崾湾组</t>
  </si>
  <si>
    <t>井渠淌村陈家湾组</t>
  </si>
  <si>
    <t>井渠淌村冯渠组</t>
  </si>
  <si>
    <t>井渠淌村贺沟湾组</t>
  </si>
  <si>
    <t>井渠淌村井渠淌组</t>
  </si>
  <si>
    <t>井渠淌村石家洼组</t>
  </si>
  <si>
    <t>井渠淌村杏树湾组</t>
  </si>
  <si>
    <t>大方山村寇家湾组</t>
  </si>
  <si>
    <t>张邓塬村肖庙山组</t>
  </si>
  <si>
    <t>张邓塬村赵家河组</t>
  </si>
  <si>
    <t>井渠淌村甘沟组</t>
  </si>
  <si>
    <r>
      <rPr>
        <sz val="12"/>
        <color rgb="FF000000"/>
        <rFont val="宋体"/>
        <charset val="134"/>
      </rPr>
      <t xml:space="preserve">   环县</t>
    </r>
    <r>
      <rPr>
        <u/>
        <sz val="12"/>
        <color indexed="8"/>
        <rFont val="宋体"/>
        <charset val="134"/>
      </rPr>
      <t xml:space="preserve">   演武    </t>
    </r>
    <r>
      <rPr>
        <sz val="12"/>
        <color rgb="FF000000"/>
        <rFont val="宋体"/>
        <charset val="134"/>
      </rPr>
      <t>乡                                    填报日前：</t>
    </r>
    <r>
      <rPr>
        <u/>
        <sz val="12"/>
        <color indexed="8"/>
        <rFont val="宋体"/>
        <charset val="134"/>
      </rPr>
      <t xml:space="preserve">       </t>
    </r>
    <r>
      <rPr>
        <sz val="12"/>
        <color rgb="FF000000"/>
        <rFont val="宋体"/>
        <charset val="134"/>
      </rPr>
      <t>年</t>
    </r>
    <r>
      <rPr>
        <u/>
        <sz val="12"/>
        <color indexed="8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月</t>
    </r>
    <r>
      <rPr>
        <u/>
        <sz val="12"/>
        <color indexed="8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日</t>
    </r>
  </si>
  <si>
    <t>走马硷村柴塬组</t>
  </si>
  <si>
    <t>走马硷村水坪组</t>
  </si>
  <si>
    <t>走马硷村崾岘组</t>
  </si>
  <si>
    <t>走马硷村走马硷组</t>
  </si>
  <si>
    <t>走马硷村四台峁组</t>
  </si>
  <si>
    <t>走马硷村何塔洼组</t>
  </si>
  <si>
    <t>走马硷村二合庄组</t>
  </si>
  <si>
    <t>走马硷村白阳山组</t>
  </si>
  <si>
    <t>吴家塬村吴家塬组</t>
  </si>
  <si>
    <t>佛岔村佛岔组</t>
  </si>
  <si>
    <t>佛岔村白阳洼组</t>
  </si>
  <si>
    <t>佛岔村叶台组</t>
  </si>
  <si>
    <t>佛岔村石板河组</t>
  </si>
  <si>
    <t>佛岔村姬渠组</t>
  </si>
  <si>
    <t>佛岔村梁山组</t>
  </si>
  <si>
    <t>佛岔村张沟组</t>
  </si>
  <si>
    <t>曳郭咀村曳郭咀组</t>
  </si>
  <si>
    <t>曳郭咀村陈家沟组</t>
  </si>
  <si>
    <t>曳郭咀村沙地洼组</t>
  </si>
  <si>
    <t>曳郭咀村老庄岔组</t>
  </si>
  <si>
    <t>黄山村红旗湾组</t>
  </si>
  <si>
    <t>黄山村黄山组</t>
  </si>
  <si>
    <t>黄山村肖山组</t>
  </si>
  <si>
    <t>黄山村小湾掌组</t>
  </si>
  <si>
    <t>刘坪村刘坪组</t>
  </si>
  <si>
    <t>刘坪村豆台组</t>
  </si>
  <si>
    <t>杨家洼村杨家洼组</t>
  </si>
  <si>
    <t>杨家洼村洞子渠组</t>
  </si>
  <si>
    <t>杨家洼村王山组</t>
  </si>
  <si>
    <t>吴家塬村麦塬子组</t>
  </si>
  <si>
    <t xml:space="preserve">    填报单位（公章）：             填报人：                  联系电话：                审核人（县）：</t>
  </si>
  <si>
    <r>
      <rPr>
        <sz val="12"/>
        <color rgb="FF000000"/>
        <rFont val="宋体"/>
        <charset val="134"/>
      </rPr>
      <t xml:space="preserve">  环县 </t>
    </r>
    <r>
      <rPr>
        <u/>
        <sz val="12"/>
        <color rgb="FF000000"/>
        <rFont val="宋体"/>
        <charset val="134"/>
      </rPr>
      <t xml:space="preserve"> 环城 </t>
    </r>
    <r>
      <rPr>
        <sz val="12"/>
        <color rgb="FF000000"/>
        <rFont val="宋体"/>
        <charset val="134"/>
      </rPr>
      <t>乡（镇）                                     填报日期：</t>
    </r>
    <r>
      <rPr>
        <u/>
        <sz val="12"/>
        <color rgb="FF000000"/>
        <rFont val="宋体"/>
        <charset val="134"/>
      </rPr>
      <t xml:space="preserve">  2021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 12 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 13   </t>
    </r>
    <r>
      <rPr>
        <sz val="12"/>
        <color rgb="FF000000"/>
        <rFont val="宋体"/>
        <charset val="134"/>
      </rPr>
      <t>日</t>
    </r>
  </si>
  <si>
    <t>环城镇陈汤塬村陈汤塬</t>
  </si>
  <si>
    <t>环城镇陈汤塬村南郭塬</t>
  </si>
  <si>
    <t>环县赵塬东锋农机服务农民合作社</t>
  </si>
  <si>
    <t>环城镇龚淌村邓塬畔</t>
  </si>
  <si>
    <t>环城镇龚淌村红庄</t>
  </si>
  <si>
    <t>环城镇龚淌村户家渠</t>
  </si>
  <si>
    <t>环城镇龚淌村王庙咀</t>
  </si>
  <si>
    <t>环城镇唐塬村唐塬</t>
  </si>
  <si>
    <t>环城镇唐塬村薛塬</t>
  </si>
  <si>
    <t>环城镇唐塬村高沟</t>
  </si>
  <si>
    <t>环城镇唐塬村富掌</t>
  </si>
  <si>
    <t>环城镇唐塬村乔塬畔</t>
  </si>
  <si>
    <t>环城镇唐塬村李掌</t>
  </si>
  <si>
    <t>环城镇西川村沈塬</t>
  </si>
  <si>
    <t>环城镇高龚塬村高崾岘</t>
  </si>
  <si>
    <t>环城镇高龚塬村张园园</t>
  </si>
  <si>
    <t>龚海</t>
  </si>
  <si>
    <t>环城镇高龚塬村常塬</t>
  </si>
  <si>
    <t>环城镇高龚塬村龚塬</t>
  </si>
  <si>
    <t>环城镇高龚塬村麻堡子</t>
  </si>
  <si>
    <t>环城镇高龚塬村彭河</t>
  </si>
  <si>
    <t>环城镇高龚塬村彭塬</t>
  </si>
  <si>
    <t>环城镇高龚塬村前山湾</t>
  </si>
  <si>
    <t>环城镇高龚塬村张塬塬</t>
  </si>
  <si>
    <t>环城镇白草塬村白草塬</t>
  </si>
  <si>
    <t>环城镇马坊塬村南庄</t>
  </si>
  <si>
    <t>环城镇马坊塬村北庄</t>
  </si>
  <si>
    <t>环城镇龚淌村龚淌</t>
  </si>
  <si>
    <t>环城镇龚淌村菜塬畔</t>
  </si>
  <si>
    <t>环城镇龚淌村扈家渠</t>
  </si>
  <si>
    <t>环城镇龚淌村红家庄</t>
  </si>
  <si>
    <t>环城镇龚淌村张白崾岘</t>
  </si>
  <si>
    <t>环城镇唐塬村曹塬畔</t>
  </si>
  <si>
    <t>环城镇唐塬村付掌</t>
  </si>
  <si>
    <t>环城镇西川村张沟门</t>
  </si>
  <si>
    <t>环城镇西川村魏洼</t>
  </si>
  <si>
    <t>环城镇西川村许南沟</t>
  </si>
  <si>
    <t>环城镇肖川村肖川</t>
  </si>
  <si>
    <t>环城镇肖川村汤渠子</t>
  </si>
  <si>
    <t>环城镇肖川村张园子</t>
  </si>
  <si>
    <t>环城镇肖川村张庄</t>
  </si>
  <si>
    <t>环城镇肖川村汤阳洼</t>
  </si>
  <si>
    <t>环城镇西川村文吊咀</t>
  </si>
  <si>
    <t>环城镇白草塬村赵崾岘</t>
  </si>
  <si>
    <t>环城镇龚淌村蔡原畔</t>
  </si>
  <si>
    <t>环城镇马坊塬村上南寨</t>
  </si>
  <si>
    <t>环城镇马坊塬村小天池</t>
  </si>
  <si>
    <t>环城镇西川村芦草掌</t>
  </si>
  <si>
    <t>环城镇西川村魏塬</t>
  </si>
  <si>
    <t>环城镇鸳鸯沟村芦草梁</t>
  </si>
  <si>
    <t>环城镇张滩滩村李庄</t>
  </si>
  <si>
    <t>环城镇张滩滩村庙儿沟</t>
  </si>
  <si>
    <t>环城镇张滩滩村杨庄</t>
  </si>
  <si>
    <t>环城镇周塬村都沟脑</t>
  </si>
  <si>
    <t>环城镇周塬村胡家咀</t>
  </si>
  <si>
    <t>环城镇周塬村下周塬</t>
  </si>
  <si>
    <t>环城镇周塬村上周塬</t>
  </si>
  <si>
    <t>填报单位（公章）：            填报人：            联系电话：          审核人（县）：</t>
  </si>
  <si>
    <t>附件6</t>
  </si>
  <si>
    <t>环县2021年农机深松整地作业补助情况汇总表</t>
  </si>
  <si>
    <r>
      <rPr>
        <u/>
        <sz val="11"/>
        <color theme="1"/>
        <rFont val="宋体"/>
        <charset val="134"/>
        <scheme val="minor"/>
      </rPr>
      <t xml:space="preserve">  曲子镇    </t>
    </r>
    <r>
      <rPr>
        <sz val="11"/>
        <color theme="1"/>
        <rFont val="宋体"/>
        <charset val="134"/>
        <scheme val="minor"/>
      </rPr>
      <t>乡（镇）                                                                       填报日期：</t>
    </r>
    <r>
      <rPr>
        <u/>
        <sz val="11"/>
        <color theme="1"/>
        <rFont val="宋体"/>
        <charset val="134"/>
        <scheme val="minor"/>
      </rPr>
      <t xml:space="preserve"> 2021  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 xml:space="preserve"> 12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2 </t>
    </r>
    <r>
      <rPr>
        <sz val="11"/>
        <color theme="1"/>
        <rFont val="宋体"/>
        <charset val="134"/>
        <scheme val="minor"/>
      </rPr>
      <t>日</t>
    </r>
  </si>
  <si>
    <t>服务对象数量
（户）</t>
  </si>
  <si>
    <t>深松补助面积
（亩）</t>
  </si>
  <si>
    <t>宋家塬村李家塬组</t>
  </si>
  <si>
    <t>宋家塬村李旗沟组</t>
  </si>
  <si>
    <t>宋家塬村宋沟岔组</t>
  </si>
  <si>
    <t>宋家塬村四咀子组</t>
  </si>
  <si>
    <t>金盆掌村刘路塬组</t>
  </si>
  <si>
    <t>金盆掌村金盆掌组</t>
  </si>
  <si>
    <t>金盆掌村张湾组</t>
  </si>
  <si>
    <t>金村寺村田塬畔组</t>
  </si>
  <si>
    <t>金村寺村魏家河组</t>
  </si>
  <si>
    <t>楼房子村马原组</t>
  </si>
  <si>
    <t>楼房子村老庄渠组</t>
  </si>
  <si>
    <t>楼房子村咀稍组</t>
  </si>
  <si>
    <t>孟家寨村双宋塬组</t>
  </si>
  <si>
    <t>孟家寨村孟家湾组</t>
  </si>
  <si>
    <t>孟家寨村郭沟门组</t>
  </si>
  <si>
    <t>高李湾村李家湾组</t>
  </si>
  <si>
    <t>高李湾村高李湾组</t>
  </si>
  <si>
    <t>许家塬村许家塬组</t>
  </si>
  <si>
    <t>许家塬村慕家掌组</t>
  </si>
  <si>
    <t>曲子镇马家河村</t>
  </si>
  <si>
    <t>曲子镇董家塬村</t>
  </si>
  <si>
    <t>曲子镇金村寺村</t>
  </si>
  <si>
    <t>曲子镇小庄子村</t>
  </si>
  <si>
    <t>填报单位（公章）：                                       填报人：                                联系电话：</t>
  </si>
  <si>
    <t>罗山川  乡（镇）                                                   填报日期： 2021    年   12  月  20   日</t>
  </si>
  <si>
    <t>万成</t>
  </si>
  <si>
    <t>龙柏山村杜庄组</t>
  </si>
  <si>
    <t>龙柏山村刘吊庄组</t>
  </si>
  <si>
    <t>龙柏山村阴庄组</t>
  </si>
  <si>
    <t>山水湾村辛掌组</t>
  </si>
  <si>
    <t>大树塬村红咪咀组</t>
  </si>
  <si>
    <t>大树塬村北塬头组</t>
  </si>
  <si>
    <t>大树塬村何塬组</t>
  </si>
  <si>
    <t>大树塬村吴掌组</t>
  </si>
  <si>
    <t>大树塬村刘团庄组</t>
  </si>
  <si>
    <t>大树塬村武渠子组</t>
  </si>
  <si>
    <t>西阳洼村贾掌组</t>
  </si>
  <si>
    <t>西阳洼村芦塬组</t>
  </si>
  <si>
    <t>西阳洼村柳渠子组</t>
  </si>
  <si>
    <t>西阳洼村西阳洼组</t>
  </si>
  <si>
    <t>苇芝城村王洼子组</t>
  </si>
  <si>
    <t>合      计</t>
  </si>
  <si>
    <t xml:space="preserve">    填报单位（公章）：               填报人：             联系电话：                   审核人（县）：</t>
  </si>
  <si>
    <r>
      <rPr>
        <sz val="12"/>
        <color rgb="FF000000"/>
        <rFont val="宋体"/>
        <charset val="134"/>
      </rPr>
      <t xml:space="preserve">  环县 </t>
    </r>
    <r>
      <rPr>
        <u/>
        <sz val="12"/>
        <color rgb="FF000000"/>
        <rFont val="宋体"/>
        <charset val="134"/>
      </rPr>
      <t xml:space="preserve"> 洪德  </t>
    </r>
    <r>
      <rPr>
        <sz val="12"/>
        <color rgb="FF000000"/>
        <rFont val="宋体"/>
        <charset val="134"/>
      </rPr>
      <t>乡（镇）                                     填报日期：</t>
    </r>
    <r>
      <rPr>
        <u/>
        <sz val="12"/>
        <color rgb="FF000000"/>
        <rFont val="宋体"/>
        <charset val="134"/>
      </rPr>
      <t xml:space="preserve">  2021 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 12  </t>
    </r>
    <r>
      <rPr>
        <sz val="12"/>
        <color rgb="FF000000"/>
        <rFont val="宋体"/>
        <charset val="134"/>
      </rPr>
      <t xml:space="preserve">月  </t>
    </r>
    <r>
      <rPr>
        <u/>
        <sz val="12"/>
        <color rgb="FF000000"/>
        <rFont val="宋体"/>
        <charset val="134"/>
      </rPr>
      <t xml:space="preserve">20 </t>
    </r>
    <r>
      <rPr>
        <sz val="12"/>
        <color rgb="FF000000"/>
        <rFont val="宋体"/>
        <charset val="134"/>
      </rPr>
      <t>日</t>
    </r>
  </si>
  <si>
    <t>许旗村北台组</t>
  </si>
  <si>
    <t>许旗村南台组</t>
  </si>
  <si>
    <t>许旗村南湾组</t>
  </si>
  <si>
    <t>许旗村汪旗组</t>
  </si>
  <si>
    <t>许旗村西湾组</t>
  </si>
  <si>
    <t>许旗村许旗湾组</t>
  </si>
  <si>
    <t>许旗村上渠组</t>
  </si>
  <si>
    <t>许旗村汪旗塬组</t>
  </si>
  <si>
    <t>许旗村张南湾上庄组</t>
  </si>
  <si>
    <t>张崾岘村解塬组</t>
  </si>
  <si>
    <t>私盐路村大台子组</t>
  </si>
  <si>
    <t>私盐路村缪掌组</t>
  </si>
  <si>
    <t>私盐路村缪庄组</t>
  </si>
  <si>
    <t>耿塬畔村西沟组</t>
  </si>
  <si>
    <t xml:space="preserve">    填报单位（公章）：洪德镇人民政府          填报人：安艳琴          联系电话：18393632542                 审核人（县）：</t>
  </si>
  <si>
    <r>
      <rPr>
        <sz val="12"/>
        <color rgb="FF000000"/>
        <rFont val="宋体"/>
        <charset val="134"/>
      </rPr>
      <t xml:space="preserve">  环县</t>
    </r>
    <r>
      <rPr>
        <u/>
        <sz val="12"/>
        <color indexed="8"/>
        <rFont val="宋体"/>
        <charset val="134"/>
      </rPr>
      <t>山城</t>
    </r>
    <r>
      <rPr>
        <sz val="12"/>
        <color rgb="FF000000"/>
        <rFont val="宋体"/>
        <charset val="134"/>
      </rPr>
      <t>乡（镇）                                            填报日期：</t>
    </r>
    <r>
      <rPr>
        <u/>
        <sz val="12"/>
        <color indexed="8"/>
        <rFont val="宋体"/>
        <charset val="134"/>
      </rPr>
      <t xml:space="preserve">        </t>
    </r>
    <r>
      <rPr>
        <sz val="12"/>
        <color rgb="FF000000"/>
        <rFont val="宋体"/>
        <charset val="134"/>
      </rPr>
      <t>年</t>
    </r>
    <r>
      <rPr>
        <u/>
        <sz val="12"/>
        <color indexed="8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月</t>
    </r>
    <r>
      <rPr>
        <u/>
        <sz val="12"/>
        <color indexed="8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日</t>
    </r>
  </si>
  <si>
    <t>薛塬村薛塬组</t>
  </si>
  <si>
    <t>薛塬村柳树淌组</t>
  </si>
  <si>
    <t>薛塬村北渠塬组</t>
  </si>
  <si>
    <t>薛塬村赵塬组</t>
  </si>
  <si>
    <t>薛塬村梁塬组</t>
  </si>
  <si>
    <t>赵庄村赵庄组</t>
  </si>
  <si>
    <t>环县八里铺村鑫农种植农民专业合作社</t>
  </si>
  <si>
    <t>刘口子组</t>
  </si>
  <si>
    <t>合    计</t>
  </si>
  <si>
    <t xml:space="preserve">   填报单位（公章）：             填报人：                联系电话：                 审核人（县）：</t>
  </si>
  <si>
    <r>
      <rPr>
        <sz val="12"/>
        <color rgb="FF000000"/>
        <rFont val="宋体"/>
        <charset val="134"/>
      </rPr>
      <t xml:space="preserve">  环县</t>
    </r>
    <r>
      <rPr>
        <u/>
        <sz val="12"/>
        <color rgb="FF000000"/>
        <rFont val="宋体"/>
        <charset val="134"/>
      </rPr>
      <t xml:space="preserve"> 南湫乡 </t>
    </r>
    <r>
      <rPr>
        <sz val="12"/>
        <color rgb="FF000000"/>
        <rFont val="宋体"/>
        <charset val="134"/>
      </rPr>
      <t xml:space="preserve">                                                                          填报日期：</t>
    </r>
    <r>
      <rPr>
        <u/>
        <sz val="12"/>
        <color rgb="FF000000"/>
        <rFont val="宋体"/>
        <charset val="134"/>
      </rPr>
      <t xml:space="preserve"> 2021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>12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>01</t>
    </r>
    <r>
      <rPr>
        <sz val="12"/>
        <color rgb="FF000000"/>
        <rFont val="宋体"/>
        <charset val="134"/>
      </rPr>
      <t>日</t>
    </r>
  </si>
  <si>
    <t>南湫乡代家洼村代家洼组</t>
  </si>
  <si>
    <t>南湫乡代家洼村双庙组</t>
  </si>
  <si>
    <t>南湫乡代家洼村朱家山组</t>
  </si>
  <si>
    <t>南湫乡代家洼村白渠组</t>
  </si>
  <si>
    <t>南湫乡代家洼村乔儿咀组</t>
  </si>
  <si>
    <t>南湫乡代家洼村乔平庄组</t>
  </si>
  <si>
    <t>南湫乡洪涝池村洪涝池组</t>
  </si>
  <si>
    <t>南湫乡洪涝池村雷家沟组</t>
  </si>
  <si>
    <t>南湫乡洪涝池村徐西掌组</t>
  </si>
  <si>
    <t>南湫乡岳后渠村岳后渠组</t>
  </si>
  <si>
    <t>南湫乡岳后渠村北天池组</t>
  </si>
  <si>
    <t>南湫乡岳后渠村黄天池组</t>
  </si>
  <si>
    <t>南湫乡岳后渠村马寨柯组</t>
  </si>
  <si>
    <t>南湫乡岳后渠村秦柳台组</t>
  </si>
  <si>
    <t>南湫乡岳后渠村石板沟组</t>
  </si>
  <si>
    <t>南湫乡党家洼村赵家洼组</t>
  </si>
  <si>
    <t>南湫乡党家洼村小掌子组</t>
  </si>
  <si>
    <r>
      <rPr>
        <sz val="10.5"/>
        <color rgb="FF000000"/>
        <rFont val="宋体"/>
        <charset val="134"/>
      </rPr>
      <t>环县南湫丰收种植</t>
    </r>
    <r>
      <rPr>
        <sz val="10.5"/>
        <color rgb="FF000000"/>
        <rFont val="Times New Roman"/>
        <charset val="254"/>
      </rPr>
      <t xml:space="preserve">
</t>
    </r>
    <r>
      <rPr>
        <sz val="10.5"/>
        <color rgb="FF000000"/>
        <rFont val="宋体"/>
        <charset val="134"/>
      </rPr>
      <t>农民专业合作社</t>
    </r>
  </si>
  <si>
    <t xml:space="preserve">  填报单位（公章）：南湫乡人民政府       填报人：许荣荣       联系电话：18298881838          审核人（县）：</t>
  </si>
  <si>
    <r>
      <rPr>
        <sz val="12"/>
        <color rgb="FF000000"/>
        <rFont val="宋体"/>
        <charset val="134"/>
      </rPr>
      <t xml:space="preserve">  环县 </t>
    </r>
    <r>
      <rPr>
        <u/>
        <sz val="12"/>
        <color rgb="FF000000"/>
        <rFont val="宋体"/>
        <charset val="134"/>
      </rPr>
      <t xml:space="preserve">  秦团庄     </t>
    </r>
    <r>
      <rPr>
        <sz val="12"/>
        <color rgb="FF000000"/>
        <rFont val="宋体"/>
        <charset val="134"/>
      </rPr>
      <t>乡（镇）                                     填报日期：</t>
    </r>
    <r>
      <rPr>
        <u/>
        <sz val="12"/>
        <color rgb="FF000000"/>
        <rFont val="宋体"/>
        <charset val="134"/>
      </rPr>
      <t xml:space="preserve">    2021   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 12   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日</t>
    </r>
  </si>
  <si>
    <t>.</t>
  </si>
  <si>
    <t>新集子村箍窑子组</t>
  </si>
  <si>
    <t>新集子村张塬畔组</t>
  </si>
  <si>
    <t>新集子村马沟沟组</t>
  </si>
  <si>
    <t>新集子村大巴咀组</t>
  </si>
  <si>
    <t>新集子村新掌组</t>
  </si>
  <si>
    <t>贾塬村贾塬组</t>
  </si>
  <si>
    <t>秦团庄村范塬组</t>
  </si>
  <si>
    <t>白塬畔村张桥组</t>
  </si>
  <si>
    <t>白塬畔村许崾岘组</t>
  </si>
  <si>
    <t>白塬畔村沙土崾岘组</t>
  </si>
  <si>
    <t>白塬畔村白塬畔组</t>
  </si>
  <si>
    <t>白塬畔村小天子组</t>
  </si>
  <si>
    <t>白塬畔村金鸡岭组</t>
  </si>
  <si>
    <t>白塬畔村龙柏桥组</t>
  </si>
  <si>
    <t>新集子村大吧咀组</t>
  </si>
  <si>
    <t>新集子村魏台组</t>
  </si>
  <si>
    <t>新集子村掌滩组</t>
  </si>
  <si>
    <t xml:space="preserve"> 小    计</t>
  </si>
  <si>
    <t>合   计</t>
  </si>
  <si>
    <t xml:space="preserve">    填报单位（公章）：秦团庄乡政府       填报人：耿南南            联系电话：18093415157        审核人（县）：</t>
  </si>
  <si>
    <r>
      <rPr>
        <sz val="12"/>
        <color rgb="FF000000"/>
        <rFont val="宋体"/>
        <charset val="134"/>
      </rPr>
      <t xml:space="preserve">  环县 </t>
    </r>
    <r>
      <rPr>
        <u/>
        <sz val="12"/>
        <color rgb="FF000000"/>
        <rFont val="宋体"/>
        <charset val="134"/>
      </rPr>
      <t xml:space="preserve">  耿湾   </t>
    </r>
    <r>
      <rPr>
        <sz val="12"/>
        <color rgb="FF000000"/>
        <rFont val="宋体"/>
        <charset val="134"/>
      </rPr>
      <t>乡（镇）                                     填报日期：</t>
    </r>
    <r>
      <rPr>
        <u/>
        <sz val="12"/>
        <color rgb="FF000000"/>
        <rFont val="宋体"/>
        <charset val="134"/>
      </rPr>
      <t xml:space="preserve">    2021   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 11   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 30   </t>
    </r>
    <r>
      <rPr>
        <sz val="12"/>
        <color rgb="FF000000"/>
        <rFont val="宋体"/>
        <charset val="134"/>
      </rPr>
      <t>日</t>
    </r>
  </si>
  <si>
    <t>郝东掌村万掌组</t>
  </si>
  <si>
    <t>郝东掌村郑掌组</t>
  </si>
  <si>
    <t>郝东掌村梁掌组</t>
  </si>
  <si>
    <t>郝东掌村王崾岘组</t>
  </si>
  <si>
    <t>郝东掌村陈掌组</t>
  </si>
  <si>
    <t xml:space="preserve">    填报单位（公章）：             填报人：                联系电话：                 审核人（县）：</t>
  </si>
  <si>
    <r>
      <rPr>
        <sz val="12"/>
        <color rgb="FF000000"/>
        <rFont val="宋体"/>
        <charset val="134"/>
      </rPr>
      <t xml:space="preserve">  环县 </t>
    </r>
    <r>
      <rPr>
        <u/>
        <sz val="12"/>
        <color rgb="FF000000"/>
        <rFont val="宋体"/>
        <charset val="134"/>
      </rPr>
      <t xml:space="preserve"> 樊家川 </t>
    </r>
    <r>
      <rPr>
        <sz val="12"/>
        <color rgb="FF000000"/>
        <rFont val="宋体"/>
        <charset val="134"/>
      </rPr>
      <t>乡（镇）                                          填报日期：</t>
    </r>
    <r>
      <rPr>
        <u/>
        <sz val="12"/>
        <color rgb="FF000000"/>
        <rFont val="宋体"/>
        <charset val="134"/>
      </rPr>
      <t xml:space="preserve">  2021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12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10 </t>
    </r>
    <r>
      <rPr>
        <sz val="12"/>
        <color rgb="FF000000"/>
        <rFont val="宋体"/>
        <charset val="134"/>
      </rPr>
      <t>日</t>
    </r>
  </si>
  <si>
    <t>马驿沟村薛塬组</t>
  </si>
  <si>
    <t>慕学忠</t>
  </si>
  <si>
    <t>马驿沟村马驿沟组</t>
  </si>
  <si>
    <t>闫塬村闫塬组</t>
  </si>
  <si>
    <t>闫塬村王塬组</t>
  </si>
  <si>
    <t>慕家河村慕上家塬组</t>
  </si>
  <si>
    <t>慕家河村慕洼子组</t>
  </si>
  <si>
    <t>慕家河村慕家河组</t>
  </si>
  <si>
    <t>慕家河村旧庄塬组</t>
  </si>
  <si>
    <t>慕家河村赵塬组</t>
  </si>
  <si>
    <t>慕家河村慕家岔组</t>
  </si>
  <si>
    <t>郝集村李塬组</t>
  </si>
  <si>
    <t>慕秉财</t>
  </si>
  <si>
    <t>慕家河村潘塬组</t>
  </si>
  <si>
    <t>慕家河村南庄组</t>
  </si>
  <si>
    <t>马驿沟村任塬组</t>
  </si>
  <si>
    <t>马驿沟村马庙塬组</t>
  </si>
  <si>
    <t>郝集村杨塬组</t>
  </si>
  <si>
    <t>郝集村郝南塬组</t>
  </si>
  <si>
    <t>李崾岘村李崾岘组</t>
  </si>
  <si>
    <t>李崾岘村朱上掌组</t>
  </si>
  <si>
    <t>樊家川村李东塬组</t>
  </si>
  <si>
    <t>樊家川村马旗塬组</t>
  </si>
  <si>
    <t>长城村长城组</t>
  </si>
  <si>
    <t>闫塬村红旗组</t>
  </si>
  <si>
    <t>赵丽芹</t>
  </si>
  <si>
    <t>马骏滩村张湾组</t>
  </si>
  <si>
    <t>小               计</t>
  </si>
  <si>
    <t>合               计</t>
  </si>
  <si>
    <t xml:space="preserve"> 填报单位（公章）：樊家川镇人民政府       填报人：路会宁         联系电话：18298870532           审核人（县）：</t>
  </si>
  <si>
    <r>
      <rPr>
        <sz val="12"/>
        <color rgb="FF000000"/>
        <rFont val="宋体"/>
        <charset val="134"/>
      </rPr>
      <t xml:space="preserve">  环县 </t>
    </r>
    <r>
      <rPr>
        <u/>
        <sz val="12"/>
        <color rgb="FF000000"/>
        <rFont val="宋体"/>
        <charset val="134"/>
      </rPr>
      <t xml:space="preserve"> 八珠  </t>
    </r>
    <r>
      <rPr>
        <sz val="12"/>
        <color rgb="FF000000"/>
        <rFont val="宋体"/>
        <charset val="134"/>
      </rPr>
      <t>乡（镇）                                     填报日期：</t>
    </r>
    <r>
      <rPr>
        <u/>
        <sz val="12"/>
        <color rgb="FF000000"/>
        <rFont val="宋体"/>
        <charset val="134"/>
      </rPr>
      <t xml:space="preserve">   2021    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 12   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 7   </t>
    </r>
    <r>
      <rPr>
        <sz val="12"/>
        <color rgb="FF000000"/>
        <rFont val="宋体"/>
        <charset val="134"/>
      </rPr>
      <t>日</t>
    </r>
  </si>
  <si>
    <t>八珠塬村椿树庄组</t>
  </si>
  <si>
    <t>八珠塬村黄庄组</t>
  </si>
  <si>
    <t>八珠塬村东庄组</t>
  </si>
  <si>
    <t>八珠塬村寨子庄组</t>
  </si>
  <si>
    <t>冯家湾村安掌组</t>
  </si>
  <si>
    <t>冯家湾村候家岔组</t>
  </si>
  <si>
    <t>冯家湾村李峁组</t>
  </si>
  <si>
    <t>冯家湾村念沟组</t>
  </si>
  <si>
    <t>冯家湾村念崾岘组</t>
  </si>
  <si>
    <t>苟塬村李塬组</t>
  </si>
  <si>
    <t>苟塬村张塬组</t>
  </si>
  <si>
    <t>马连掌村林子湾组</t>
  </si>
  <si>
    <t>马连掌村路家湾组</t>
  </si>
  <si>
    <t>马连掌村石崾岘组</t>
  </si>
  <si>
    <t>湫坝沟村丁塬组</t>
  </si>
  <si>
    <t>湫坝沟村湫坝沟组</t>
  </si>
  <si>
    <t>湫坝沟村郑掌组</t>
  </si>
  <si>
    <t>曹塬村阳塬组</t>
  </si>
  <si>
    <t>曹塬村曹塬组</t>
  </si>
  <si>
    <t>曹塬村兰塬祖</t>
  </si>
  <si>
    <t>曹塬村蔡塬组</t>
  </si>
  <si>
    <t>瓦崾岘村咀稍塬组</t>
  </si>
  <si>
    <t>瓦崾岘村曹小塬组</t>
  </si>
  <si>
    <t>瓦崾岘村三合渠组</t>
  </si>
  <si>
    <t>瓦崾岘村瓦崾岘组</t>
  </si>
  <si>
    <t>苟塬村张塬租</t>
  </si>
  <si>
    <t>苟塬村苟塬组</t>
  </si>
  <si>
    <t>苟塬村念塬组</t>
  </si>
  <si>
    <t>苟塬村周咀组</t>
  </si>
  <si>
    <t xml:space="preserve">    填报单位（公章）：             填报人：慕丽丽                联系电话：18293451569                 审核人（县）：</t>
  </si>
  <si>
    <r>
      <rPr>
        <sz val="12"/>
        <color rgb="FF000000"/>
        <rFont val="宋体"/>
        <charset val="134"/>
      </rPr>
      <t xml:space="preserve">  环县 </t>
    </r>
    <r>
      <rPr>
        <u/>
        <sz val="12"/>
        <color indexed="8"/>
        <rFont val="宋体"/>
        <charset val="134"/>
      </rPr>
      <t xml:space="preserve">  木钵 </t>
    </r>
    <r>
      <rPr>
        <sz val="12"/>
        <color rgb="FF000000"/>
        <rFont val="宋体"/>
        <charset val="134"/>
      </rPr>
      <t>镇                                                             填报日期：</t>
    </r>
    <r>
      <rPr>
        <u/>
        <sz val="12"/>
        <color indexed="8"/>
        <rFont val="宋体"/>
        <charset val="134"/>
      </rPr>
      <t xml:space="preserve"> 2021 </t>
    </r>
    <r>
      <rPr>
        <sz val="12"/>
        <color rgb="FF000000"/>
        <rFont val="宋体"/>
        <charset val="134"/>
      </rPr>
      <t>年</t>
    </r>
    <r>
      <rPr>
        <u/>
        <sz val="12"/>
        <color indexed="8"/>
        <rFont val="宋体"/>
        <charset val="134"/>
      </rPr>
      <t xml:space="preserve"> 12 </t>
    </r>
    <r>
      <rPr>
        <sz val="12"/>
        <color rgb="FF000000"/>
        <rFont val="宋体"/>
        <charset val="134"/>
      </rPr>
      <t>月</t>
    </r>
    <r>
      <rPr>
        <u/>
        <sz val="12"/>
        <color indexed="8"/>
        <rFont val="宋体"/>
        <charset val="134"/>
      </rPr>
      <t xml:space="preserve"> 27 </t>
    </r>
    <r>
      <rPr>
        <sz val="12"/>
        <color rgb="FF000000"/>
        <rFont val="宋体"/>
        <charset val="134"/>
      </rPr>
      <t>日</t>
    </r>
  </si>
  <si>
    <t>井儿岔村苏崾岘组</t>
  </si>
  <si>
    <t>闫天龙</t>
  </si>
  <si>
    <t>刘家塬村郭塬组</t>
  </si>
  <si>
    <t>刘家塬村刘家塬组</t>
  </si>
  <si>
    <t>殷家桥村念湾组</t>
  </si>
  <si>
    <t>殷家桥村汪旗沟组</t>
  </si>
  <si>
    <t>刘家塬村青草塬组</t>
  </si>
  <si>
    <t>曹旗村曹旗组</t>
  </si>
  <si>
    <t>李飞</t>
  </si>
  <si>
    <t>曹旗村曹塬组</t>
  </si>
  <si>
    <t>曹旗村黄旗塬组</t>
  </si>
  <si>
    <t>高寨村高寨组</t>
  </si>
  <si>
    <t>高寨村李洼组</t>
  </si>
  <si>
    <t>高寨村张李塬组</t>
  </si>
  <si>
    <t>高寨村张南湾组</t>
  </si>
  <si>
    <t>关营村陈沟门组</t>
  </si>
  <si>
    <t>关营村关营组</t>
  </si>
  <si>
    <t>关营村起楼堡组</t>
  </si>
  <si>
    <t>关营村山坡洼组</t>
  </si>
  <si>
    <t>韩洼子村郭塬组</t>
  </si>
  <si>
    <t>韩拴红</t>
  </si>
  <si>
    <t>韩洼子村韩东塬组</t>
  </si>
  <si>
    <t>韩洼子村韩洼子组</t>
  </si>
  <si>
    <t>韩洼子村韩塬组</t>
  </si>
  <si>
    <t>韩洼子村慕塬组</t>
  </si>
  <si>
    <t>韩洼子村念岔组</t>
  </si>
  <si>
    <t>木钵街村李湾湾组</t>
  </si>
  <si>
    <t>木钵街村岳岔组</t>
  </si>
  <si>
    <t>环县正荣农机服务农民专业合作社</t>
  </si>
  <si>
    <t>韩正荣</t>
  </si>
  <si>
    <t>曹旗村黄旗组</t>
  </si>
  <si>
    <t>曹旗村王沟组</t>
  </si>
  <si>
    <t>木钵街村西街组</t>
  </si>
  <si>
    <t>木钵街东街组</t>
  </si>
  <si>
    <t xml:space="preserve">   填报单位（公章）：木钵镇人民政府   填报人：刘烨      联系电话：15825863831                 审核人（县）：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</si>
</sst>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1" formatCode="_ * #,##0_ ;_ * \-#,##0_ ;_ * &quot;-&quot;_ ;_ @_ "/>
    <numFmt numFmtId="177" formatCode="0_ "/>
    <numFmt numFmtId="44" formatCode="_ &quot;￥&quot;* #,##0.00_ ;_ &quot;￥&quot;* \-#,##0.00_ ;_ &quot;￥&quot;* &quot;-&quot;??_ ;_ @_ "/>
    <numFmt numFmtId="178" formatCode="0.0000_ "/>
    <numFmt numFmtId="179" formatCode="0.0_ "/>
    <numFmt numFmtId="180" formatCode="0.0000_);[Red]\(0.0000\)"/>
  </numFmts>
  <fonts count="8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.5"/>
      <color indexed="8"/>
      <name val="Times New Roman"/>
      <charset val="134"/>
    </font>
    <font>
      <sz val="10.5"/>
      <color rgb="FF000000"/>
      <name val="宋体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indexed="8"/>
      <name val="Times New Roman"/>
      <charset val="254"/>
    </font>
    <font>
      <sz val="10"/>
      <color indexed="8"/>
      <name val="Times New Roman"/>
      <charset val="254"/>
    </font>
    <font>
      <sz val="10.5"/>
      <name val="宋体"/>
      <charset val="134"/>
    </font>
    <font>
      <sz val="10.5"/>
      <color indexed="8"/>
      <name val="仿宋_GB2312"/>
      <charset val="134"/>
    </font>
    <font>
      <sz val="12"/>
      <name val="宋体"/>
      <charset val="134"/>
    </font>
    <font>
      <sz val="22"/>
      <color indexed="8"/>
      <name val="方正小标宋简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仿宋_GB2312"/>
      <charset val="134"/>
    </font>
    <font>
      <b/>
      <sz val="18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0.5"/>
      <color rgb="FF000000"/>
      <name val="宋体"/>
      <charset val="254"/>
    </font>
    <font>
      <sz val="10"/>
      <color indexed="8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sz val="12"/>
      <color indexed="8"/>
      <name val="Times New Roman"/>
      <charset val="254"/>
    </font>
    <font>
      <sz val="12"/>
      <color rgb="FF000000"/>
      <name val="Times New Roman"/>
      <charset val="254"/>
    </font>
    <font>
      <sz val="11"/>
      <color indexed="8"/>
      <name val="宋体"/>
      <charset val="254"/>
    </font>
    <font>
      <sz val="14"/>
      <color indexed="8"/>
      <name val="黑体"/>
      <charset val="254"/>
    </font>
    <font>
      <sz val="18"/>
      <color indexed="8"/>
      <name val="方正小标宋简体"/>
      <charset val="254"/>
    </font>
    <font>
      <sz val="12"/>
      <color rgb="FF000000"/>
      <name val="宋体"/>
      <charset val="254"/>
    </font>
    <font>
      <sz val="12"/>
      <color indexed="8"/>
      <name val="宋体"/>
      <charset val="254"/>
    </font>
    <font>
      <sz val="10.5"/>
      <color indexed="8"/>
      <name val="宋体"/>
      <charset val="254"/>
    </font>
    <font>
      <sz val="11"/>
      <color rgb="FFFF0000"/>
      <name val="宋体"/>
      <charset val="134"/>
    </font>
    <font>
      <sz val="10.5"/>
      <color theme="1"/>
      <name val="宋体"/>
      <charset val="134"/>
    </font>
    <font>
      <sz val="10.5"/>
      <color indexed="8"/>
      <name val="宋体"/>
      <charset val="134"/>
    </font>
    <font>
      <sz val="10.5"/>
      <color rgb="FFFF0000"/>
      <name val="Times New Roman"/>
      <charset val="134"/>
    </font>
    <font>
      <sz val="10.5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.5"/>
      <color rgb="FF000000"/>
      <name val="仿宋"/>
      <charset val="134"/>
    </font>
    <font>
      <sz val="10.5"/>
      <color indexed="8"/>
      <name val="仿宋"/>
      <charset val="134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0"/>
      <color indexed="8"/>
      <name val="仿宋"/>
      <charset val="134"/>
    </font>
    <font>
      <sz val="18"/>
      <color rgb="FF000000"/>
      <name val="宋体"/>
      <charset val="134"/>
      <scheme val="major"/>
    </font>
    <font>
      <sz val="18"/>
      <color indexed="8"/>
      <name val="宋体"/>
      <charset val="134"/>
      <scheme val="major"/>
    </font>
    <font>
      <b/>
      <sz val="10.5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8"/>
      <name val="宋体"/>
      <charset val="134"/>
    </font>
    <font>
      <u/>
      <sz val="12"/>
      <color rgb="FF000000"/>
      <name val="宋体"/>
      <charset val="134"/>
    </font>
    <font>
      <sz val="10.5"/>
      <color rgb="FF000000"/>
      <name val="Times New Roman"/>
      <charset val="254"/>
    </font>
    <font>
      <u/>
      <sz val="12"/>
      <color rgb="FF000000"/>
      <name val="宋体"/>
      <charset val="25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4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15" fillId="0" borderId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76" fillId="26" borderId="22" applyNumberFormat="0" applyAlignment="0" applyProtection="0">
      <alignment vertical="center"/>
    </xf>
    <xf numFmtId="0" fontId="77" fillId="26" borderId="16" applyNumberFormat="0" applyAlignment="0" applyProtection="0">
      <alignment vertical="center"/>
    </xf>
    <xf numFmtId="0" fontId="63" fillId="11" borderId="15" applyNumberFormat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>
      <alignment vertical="center"/>
    </xf>
  </cellStyleXfs>
  <cellXfs count="28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28" fillId="0" borderId="0" xfId="0" applyFont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178" fontId="29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0" fillId="0" borderId="3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/>
    </xf>
    <xf numFmtId="0" fontId="26" fillId="2" borderId="1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6" fillId="2" borderId="11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left" vertical="center" wrapText="1"/>
    </xf>
    <xf numFmtId="178" fontId="33" fillId="0" borderId="1" xfId="0" applyNumberFormat="1" applyFont="1" applyFill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3" fillId="0" borderId="5" xfId="0" applyNumberFormat="1" applyFont="1" applyFill="1" applyBorder="1" applyAlignment="1">
      <alignment horizontal="center" vertical="center" wrapText="1"/>
    </xf>
    <xf numFmtId="0" fontId="33" fillId="0" borderId="6" xfId="0" applyNumberFormat="1" applyFont="1" applyFill="1" applyBorder="1" applyAlignment="1">
      <alignment horizontal="center" vertical="center" wrapText="1"/>
    </xf>
    <xf numFmtId="0" fontId="33" fillId="0" borderId="7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0" fontId="33" fillId="3" borderId="1" xfId="0" applyNumberFormat="1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33" fillId="0" borderId="3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0" fontId="36" fillId="3" borderId="1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37" fillId="3" borderId="1" xfId="0" applyNumberFormat="1" applyFont="1" applyFill="1" applyBorder="1" applyAlignment="1">
      <alignment horizontal="center" vertical="center" wrapText="1"/>
    </xf>
    <xf numFmtId="0" fontId="37" fillId="3" borderId="2" xfId="0" applyNumberFormat="1" applyFont="1" applyFill="1" applyBorder="1" applyAlignment="1">
      <alignment horizontal="center" vertical="center" wrapText="1"/>
    </xf>
    <xf numFmtId="178" fontId="37" fillId="3" borderId="1" xfId="0" applyNumberFormat="1" applyFont="1" applyFill="1" applyBorder="1" applyAlignment="1">
      <alignment horizontal="center" vertical="center" wrapText="1"/>
    </xf>
    <xf numFmtId="178" fontId="37" fillId="3" borderId="1" xfId="0" applyNumberFormat="1" applyFont="1" applyFill="1" applyBorder="1" applyAlignment="1">
      <alignment horizontal="center" vertical="center"/>
    </xf>
    <xf numFmtId="0" fontId="37" fillId="3" borderId="4" xfId="0" applyNumberFormat="1" applyFont="1" applyFill="1" applyBorder="1" applyAlignment="1">
      <alignment horizontal="center" vertical="center" wrapText="1"/>
    </xf>
    <xf numFmtId="0" fontId="37" fillId="3" borderId="3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38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38" fillId="3" borderId="4" xfId="0" applyNumberFormat="1" applyFont="1" applyFill="1" applyBorder="1" applyAlignment="1">
      <alignment horizontal="center" vertical="center" wrapText="1"/>
    </xf>
    <xf numFmtId="0" fontId="38" fillId="3" borderId="3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Border="1" applyAlignment="1">
      <alignment horizontal="left" vertical="center"/>
    </xf>
    <xf numFmtId="0" fontId="39" fillId="0" borderId="0" xfId="0" applyNumberFormat="1" applyFont="1" applyFill="1" applyBorder="1" applyAlignment="1">
      <alignment vertical="center"/>
    </xf>
    <xf numFmtId="0" fontId="39" fillId="0" borderId="0" xfId="0" applyNumberFormat="1" applyFont="1" applyFill="1" applyBorder="1" applyAlignment="1">
      <alignment horizontal="left" vertical="center"/>
    </xf>
    <xf numFmtId="0" fontId="40" fillId="0" borderId="0" xfId="0" applyNumberFormat="1" applyFont="1" applyFill="1" applyBorder="1" applyAlignment="1">
      <alignment horizontal="left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left" vertical="center"/>
    </xf>
    <xf numFmtId="0" fontId="43" fillId="0" borderId="0" xfId="0" applyNumberFormat="1" applyFont="1" applyFill="1" applyBorder="1" applyAlignment="1">
      <alignment horizontal="left" vertical="center"/>
    </xf>
    <xf numFmtId="0" fontId="43" fillId="0" borderId="0" xfId="0" applyNumberFormat="1" applyFont="1" applyFill="1" applyBorder="1" applyAlignment="1">
      <alignment horizontal="center" vertical="center"/>
    </xf>
    <xf numFmtId="31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43" fillId="0" borderId="1" xfId="0" applyNumberFormat="1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/>
    </xf>
    <xf numFmtId="0" fontId="43" fillId="0" borderId="3" xfId="0" applyNumberFormat="1" applyFont="1" applyFill="1" applyBorder="1" applyAlignment="1">
      <alignment horizontal="center" vertical="center" wrapText="1"/>
    </xf>
    <xf numFmtId="0" fontId="44" fillId="0" borderId="1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178" fontId="44" fillId="0" borderId="1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 wrapTex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30" fillId="0" borderId="13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center" vertical="center" wrapText="1"/>
    </xf>
    <xf numFmtId="0" fontId="44" fillId="0" borderId="2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horizontal="left" vertical="center" wrapText="1"/>
    </xf>
    <xf numFmtId="0" fontId="45" fillId="0" borderId="0" xfId="0" applyNumberFormat="1" applyFont="1" applyFill="1" applyBorder="1" applyAlignment="1">
      <alignment vertical="center"/>
    </xf>
    <xf numFmtId="0" fontId="46" fillId="0" borderId="1" xfId="55" applyNumberFormat="1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47" fillId="0" borderId="1" xfId="0" applyNumberFormat="1" applyFont="1" applyFill="1" applyBorder="1" applyAlignment="1">
      <alignment horizontal="center" vertical="center" wrapText="1"/>
    </xf>
    <xf numFmtId="0" fontId="47" fillId="0" borderId="5" xfId="0" applyNumberFormat="1" applyFont="1" applyFill="1" applyBorder="1" applyAlignment="1">
      <alignment horizontal="center" vertical="center" wrapText="1"/>
    </xf>
    <xf numFmtId="0" fontId="47" fillId="0" borderId="7" xfId="0" applyNumberFormat="1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 wrapText="1"/>
    </xf>
    <xf numFmtId="0" fontId="49" fillId="0" borderId="1" xfId="0" applyNumberFormat="1" applyFont="1" applyFill="1" applyBorder="1" applyAlignment="1">
      <alignment horizontal="center" vertical="center" wrapText="1"/>
    </xf>
    <xf numFmtId="179" fontId="48" fillId="0" borderId="1" xfId="0" applyNumberFormat="1" applyFont="1" applyFill="1" applyBorder="1" applyAlignment="1">
      <alignment horizontal="center" vertical="center" wrapText="1"/>
    </xf>
    <xf numFmtId="178" fontId="48" fillId="0" borderId="1" xfId="0" applyNumberFormat="1" applyFont="1" applyFill="1" applyBorder="1" applyAlignment="1">
      <alignment horizontal="center" vertical="center" wrapText="1"/>
    </xf>
    <xf numFmtId="0" fontId="45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50" fillId="0" borderId="0" xfId="0" applyFont="1">
      <alignment vertical="center"/>
    </xf>
    <xf numFmtId="0" fontId="50" fillId="0" borderId="0" xfId="0" applyFont="1" applyFill="1">
      <alignment vertical="center"/>
    </xf>
    <xf numFmtId="178" fontId="50" fillId="0" borderId="0" xfId="0" applyNumberFormat="1" applyFo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178" fontId="52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8" fontId="0" fillId="0" borderId="0" xfId="0" applyNumberFormat="1" applyFont="1">
      <alignment vertical="center"/>
    </xf>
    <xf numFmtId="0" fontId="0" fillId="0" borderId="1" xfId="0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177" fontId="54" fillId="0" borderId="1" xfId="0" applyNumberFormat="1" applyFont="1" applyFill="1" applyBorder="1" applyAlignment="1">
      <alignment horizontal="center" vertical="center" wrapText="1"/>
    </xf>
    <xf numFmtId="178" fontId="54" fillId="0" borderId="1" xfId="0" applyNumberFormat="1" applyFont="1" applyFill="1" applyBorder="1" applyAlignment="1">
      <alignment horizontal="center" vertical="center" wrapText="1"/>
    </xf>
    <xf numFmtId="0" fontId="54" fillId="0" borderId="1" xfId="0" applyNumberFormat="1" applyFont="1" applyFill="1" applyBorder="1" applyAlignment="1">
      <alignment horizontal="center" vertical="center"/>
    </xf>
    <xf numFmtId="178" fontId="55" fillId="0" borderId="1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78" fontId="54" fillId="0" borderId="1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0" fontId="58" fillId="0" borderId="0" xfId="0" applyNumberFormat="1" applyFont="1" applyFill="1" applyAlignment="1">
      <alignment horizontal="center" vertical="center"/>
    </xf>
    <xf numFmtId="0" fontId="59" fillId="0" borderId="0" xfId="0" applyNumberFormat="1" applyFont="1" applyFill="1" applyAlignment="1">
      <alignment horizontal="center" vertical="center"/>
    </xf>
    <xf numFmtId="178" fontId="59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60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47" fillId="0" borderId="0" xfId="0" applyNumberFormat="1" applyFont="1" applyFill="1" applyBorder="1" applyAlignment="1">
      <alignment horizontal="center" vertical="center" wrapText="1"/>
    </xf>
    <xf numFmtId="180" fontId="47" fillId="0" borderId="0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常规 2 10" xfId="51"/>
    <cellStyle name="60% - 强调文字颜色 6" xfId="52" builtin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02"/>
  <sheetViews>
    <sheetView tabSelected="1" topLeftCell="A32" workbookViewId="0">
      <selection activeCell="M38" sqref="M38"/>
    </sheetView>
  </sheetViews>
  <sheetFormatPr defaultColWidth="9.625" defaultRowHeight="14.1" customHeight="1" outlineLevelCol="7"/>
  <cols>
    <col min="1" max="1" width="3.75" style="2" customWidth="1"/>
    <col min="2" max="2" width="11.125" style="2" customWidth="1"/>
    <col min="3" max="3" width="35.375" style="2" customWidth="1"/>
    <col min="4" max="5" width="10.625" style="67" customWidth="1"/>
    <col min="6" max="7" width="10.625" style="264" customWidth="1"/>
    <col min="8" max="8" width="20.125" style="2" customWidth="1"/>
    <col min="9" max="16381" width="9.625" style="2"/>
  </cols>
  <sheetData>
    <row r="1" ht="26.1" customHeight="1" spans="1:6">
      <c r="A1" s="4" t="s">
        <v>0</v>
      </c>
      <c r="B1" s="4"/>
      <c r="C1" s="4"/>
      <c r="D1" s="265"/>
      <c r="E1" s="265"/>
      <c r="F1" s="266"/>
    </row>
    <row r="2" ht="36" customHeight="1" spans="1:8">
      <c r="A2" s="267" t="s">
        <v>1</v>
      </c>
      <c r="B2" s="268"/>
      <c r="C2" s="268"/>
      <c r="D2" s="268"/>
      <c r="E2" s="268"/>
      <c r="F2" s="269"/>
      <c r="G2" s="269"/>
      <c r="H2" s="268"/>
    </row>
    <row r="3" ht="27" customHeight="1" spans="1:6">
      <c r="A3" s="8" t="s">
        <v>2</v>
      </c>
      <c r="B3" s="8"/>
      <c r="C3" s="9"/>
      <c r="D3" s="270"/>
      <c r="E3" s="270"/>
      <c r="F3" s="271"/>
    </row>
    <row r="4" ht="29.1" customHeight="1" spans="1:8">
      <c r="A4" s="11" t="s">
        <v>3</v>
      </c>
      <c r="B4" s="23" t="s">
        <v>4</v>
      </c>
      <c r="C4" s="11" t="s">
        <v>5</v>
      </c>
      <c r="D4" s="23" t="s">
        <v>6</v>
      </c>
      <c r="E4" s="12" t="s">
        <v>7</v>
      </c>
      <c r="F4" s="13"/>
      <c r="G4" s="13"/>
      <c r="H4" s="14" t="s">
        <v>8</v>
      </c>
    </row>
    <row r="5" ht="42" customHeight="1" spans="1:8">
      <c r="A5" s="23"/>
      <c r="B5" s="272"/>
      <c r="C5" s="23"/>
      <c r="D5" s="272"/>
      <c r="E5" s="23" t="s">
        <v>9</v>
      </c>
      <c r="F5" s="273" t="s">
        <v>10</v>
      </c>
      <c r="G5" s="274" t="s">
        <v>11</v>
      </c>
      <c r="H5" s="14"/>
    </row>
    <row r="6" ht="26.1" customHeight="1" spans="1:8">
      <c r="A6" s="42">
        <v>1</v>
      </c>
      <c r="B6" s="18" t="s">
        <v>12</v>
      </c>
      <c r="C6" s="18" t="s">
        <v>13</v>
      </c>
      <c r="D6" s="14">
        <v>20</v>
      </c>
      <c r="E6" s="14">
        <v>399</v>
      </c>
      <c r="F6" s="275">
        <f t="shared" ref="F6:F31" si="0">E6*18/10000</f>
        <v>0.7182</v>
      </c>
      <c r="G6" s="275">
        <v>0.7182</v>
      </c>
      <c r="H6" s="20"/>
    </row>
    <row r="7" ht="26.1" customHeight="1" spans="1:8">
      <c r="A7" s="42">
        <v>2</v>
      </c>
      <c r="B7" s="18"/>
      <c r="C7" s="228" t="s">
        <v>14</v>
      </c>
      <c r="D7" s="14">
        <v>72</v>
      </c>
      <c r="E7" s="14">
        <v>1570.2</v>
      </c>
      <c r="F7" s="275">
        <f t="shared" si="0"/>
        <v>2.82636</v>
      </c>
      <c r="G7" s="275">
        <v>2.82636</v>
      </c>
      <c r="H7" s="20"/>
    </row>
    <row r="8" ht="27.75" customHeight="1" spans="1:8">
      <c r="A8" s="42">
        <v>3</v>
      </c>
      <c r="B8" s="18"/>
      <c r="C8" s="228" t="s">
        <v>15</v>
      </c>
      <c r="D8" s="14">
        <v>16</v>
      </c>
      <c r="E8" s="14">
        <v>320</v>
      </c>
      <c r="F8" s="275">
        <f t="shared" si="0"/>
        <v>0.576</v>
      </c>
      <c r="G8" s="275">
        <v>0.576</v>
      </c>
      <c r="H8" s="20"/>
    </row>
    <row r="9" ht="27.75" customHeight="1" spans="1:8">
      <c r="A9" s="42">
        <v>4</v>
      </c>
      <c r="B9" s="18"/>
      <c r="C9" s="18" t="s">
        <v>16</v>
      </c>
      <c r="D9" s="14">
        <v>7</v>
      </c>
      <c r="E9" s="14">
        <v>155</v>
      </c>
      <c r="F9" s="275">
        <f t="shared" si="0"/>
        <v>0.279</v>
      </c>
      <c r="G9" s="275">
        <v>0.279</v>
      </c>
      <c r="H9" s="20"/>
    </row>
    <row r="10" ht="27.75" customHeight="1" spans="1:8">
      <c r="A10" s="276" t="s">
        <v>17</v>
      </c>
      <c r="B10" s="277"/>
      <c r="C10" s="278"/>
      <c r="D10" s="14">
        <v>115</v>
      </c>
      <c r="E10" s="14">
        <f>SUM(E6:E9)</f>
        <v>2444.2</v>
      </c>
      <c r="F10" s="275">
        <f t="shared" si="0"/>
        <v>4.39956</v>
      </c>
      <c r="G10" s="275">
        <f>SUM(G6:G9)</f>
        <v>4.39956</v>
      </c>
      <c r="H10" s="20"/>
    </row>
    <row r="11" ht="27.75" customHeight="1" spans="1:8">
      <c r="A11" s="83">
        <v>5</v>
      </c>
      <c r="B11" s="83" t="s">
        <v>18</v>
      </c>
      <c r="C11" s="225" t="s">
        <v>19</v>
      </c>
      <c r="D11" s="14">
        <v>51</v>
      </c>
      <c r="E11" s="14">
        <v>1882.6</v>
      </c>
      <c r="F11" s="275">
        <f t="shared" si="0"/>
        <v>3.38868</v>
      </c>
      <c r="G11" s="275">
        <v>3.38868</v>
      </c>
      <c r="H11" s="20"/>
    </row>
    <row r="12" ht="27.75" customHeight="1" spans="1:8">
      <c r="A12" s="83">
        <v>6</v>
      </c>
      <c r="B12" s="83"/>
      <c r="C12" s="228" t="s">
        <v>20</v>
      </c>
      <c r="D12" s="14">
        <v>116</v>
      </c>
      <c r="E12" s="14">
        <v>2659.1</v>
      </c>
      <c r="F12" s="275">
        <f t="shared" si="0"/>
        <v>4.78638</v>
      </c>
      <c r="G12" s="275">
        <v>4.78638</v>
      </c>
      <c r="H12" s="20"/>
    </row>
    <row r="13" ht="27.75" customHeight="1" spans="1:8">
      <c r="A13" s="276" t="s">
        <v>17</v>
      </c>
      <c r="B13" s="277"/>
      <c r="C13" s="278"/>
      <c r="D13" s="14">
        <f>SUM(D11:D12)</f>
        <v>167</v>
      </c>
      <c r="E13" s="14">
        <f>SUM(E11:E12)</f>
        <v>4541.7</v>
      </c>
      <c r="F13" s="275">
        <v>8.1751</v>
      </c>
      <c r="G13" s="275">
        <v>8.17506</v>
      </c>
      <c r="H13" s="14"/>
    </row>
    <row r="14" ht="27.75" customHeight="1" spans="1:8">
      <c r="A14" s="14">
        <v>7</v>
      </c>
      <c r="B14" s="14" t="s">
        <v>21</v>
      </c>
      <c r="C14" s="84" t="s">
        <v>22</v>
      </c>
      <c r="D14" s="14">
        <v>48</v>
      </c>
      <c r="E14" s="14">
        <v>1216.6</v>
      </c>
      <c r="F14" s="275">
        <f t="shared" si="0"/>
        <v>2.18988</v>
      </c>
      <c r="G14" s="275">
        <v>2.18988</v>
      </c>
      <c r="H14" s="14"/>
    </row>
    <row r="15" ht="27.75" customHeight="1" spans="1:8">
      <c r="A15" s="14">
        <v>8</v>
      </c>
      <c r="B15" s="14"/>
      <c r="C15" s="14" t="s">
        <v>23</v>
      </c>
      <c r="D15" s="14">
        <v>3</v>
      </c>
      <c r="E15" s="14">
        <v>75</v>
      </c>
      <c r="F15" s="275">
        <f t="shared" si="0"/>
        <v>0.135</v>
      </c>
      <c r="G15" s="275">
        <v>0.135</v>
      </c>
      <c r="H15" s="14"/>
    </row>
    <row r="16" ht="27.75" customHeight="1" spans="1:8">
      <c r="A16" s="14">
        <v>9</v>
      </c>
      <c r="B16" s="14"/>
      <c r="C16" s="14" t="s">
        <v>24</v>
      </c>
      <c r="D16" s="14">
        <v>123</v>
      </c>
      <c r="E16" s="14">
        <v>3024</v>
      </c>
      <c r="F16" s="275">
        <f t="shared" si="0"/>
        <v>5.4432</v>
      </c>
      <c r="G16" s="275">
        <v>5.4432</v>
      </c>
      <c r="H16" s="14"/>
    </row>
    <row r="17" ht="41.1" customHeight="1" spans="1:8">
      <c r="A17" s="276" t="s">
        <v>17</v>
      </c>
      <c r="B17" s="277"/>
      <c r="C17" s="278"/>
      <c r="D17" s="14">
        <v>174</v>
      </c>
      <c r="E17" s="14">
        <f>SUM(E14:E16)</f>
        <v>4315.6</v>
      </c>
      <c r="F17" s="275">
        <f t="shared" si="0"/>
        <v>7.76808</v>
      </c>
      <c r="G17" s="275">
        <v>7.76808</v>
      </c>
      <c r="H17" s="20"/>
    </row>
    <row r="18" ht="27.75" customHeight="1" spans="1:8">
      <c r="A18" s="14">
        <v>10</v>
      </c>
      <c r="B18" s="18" t="s">
        <v>25</v>
      </c>
      <c r="C18" s="18" t="s">
        <v>26</v>
      </c>
      <c r="D18" s="14">
        <v>67</v>
      </c>
      <c r="E18" s="14">
        <v>3583</v>
      </c>
      <c r="F18" s="275">
        <f t="shared" si="0"/>
        <v>6.4494</v>
      </c>
      <c r="G18" s="275">
        <v>6.4494</v>
      </c>
      <c r="H18" s="20"/>
    </row>
    <row r="19" ht="27.75" customHeight="1" spans="1:8">
      <c r="A19" s="14">
        <v>11</v>
      </c>
      <c r="B19" s="18"/>
      <c r="C19" s="14" t="s">
        <v>27</v>
      </c>
      <c r="D19" s="14">
        <v>63</v>
      </c>
      <c r="E19" s="14">
        <v>2490</v>
      </c>
      <c r="F19" s="275">
        <f t="shared" si="0"/>
        <v>4.482</v>
      </c>
      <c r="G19" s="275">
        <v>4.482</v>
      </c>
      <c r="H19" s="20"/>
    </row>
    <row r="20" ht="27.75" customHeight="1" spans="1:8">
      <c r="A20" s="14">
        <v>12</v>
      </c>
      <c r="B20" s="18"/>
      <c r="C20" s="14" t="s">
        <v>28</v>
      </c>
      <c r="D20" s="14">
        <v>77</v>
      </c>
      <c r="E20" s="14">
        <v>2544</v>
      </c>
      <c r="F20" s="275">
        <f t="shared" si="0"/>
        <v>4.5792</v>
      </c>
      <c r="G20" s="275">
        <v>4.5792</v>
      </c>
      <c r="H20" s="20"/>
    </row>
    <row r="21" ht="27.75" customHeight="1" spans="1:8">
      <c r="A21" s="276" t="s">
        <v>17</v>
      </c>
      <c r="B21" s="277"/>
      <c r="C21" s="278"/>
      <c r="D21" s="14">
        <v>207</v>
      </c>
      <c r="E21" s="14">
        <f>SUM(E18:E20)</f>
        <v>8617</v>
      </c>
      <c r="F21" s="275">
        <f t="shared" si="0"/>
        <v>15.5106</v>
      </c>
      <c r="G21" s="275">
        <v>15.5106</v>
      </c>
      <c r="H21" s="14"/>
    </row>
    <row r="22" ht="27.75" customHeight="1" spans="1:8">
      <c r="A22" s="14">
        <v>13</v>
      </c>
      <c r="B22" s="14" t="s">
        <v>29</v>
      </c>
      <c r="C22" s="14" t="s">
        <v>30</v>
      </c>
      <c r="D22" s="14">
        <v>43</v>
      </c>
      <c r="E22" s="14">
        <v>2327</v>
      </c>
      <c r="F22" s="275">
        <f t="shared" si="0"/>
        <v>4.1886</v>
      </c>
      <c r="G22" s="275">
        <v>4.1886</v>
      </c>
      <c r="H22" s="14"/>
    </row>
    <row r="23" ht="27.75" customHeight="1" spans="1:8">
      <c r="A23" s="14">
        <v>14</v>
      </c>
      <c r="B23" s="14"/>
      <c r="C23" s="14" t="s">
        <v>31</v>
      </c>
      <c r="D23" s="14">
        <v>44</v>
      </c>
      <c r="E23" s="14">
        <v>992</v>
      </c>
      <c r="F23" s="275">
        <f t="shared" si="0"/>
        <v>1.7856</v>
      </c>
      <c r="G23" s="275">
        <v>1.7856</v>
      </c>
      <c r="H23" s="14"/>
    </row>
    <row r="24" ht="24" customHeight="1" spans="1:8">
      <c r="A24" s="276" t="s">
        <v>17</v>
      </c>
      <c r="B24" s="277"/>
      <c r="C24" s="278"/>
      <c r="D24" s="14">
        <v>87</v>
      </c>
      <c r="E24" s="14">
        <f>SUM(E22:E23)</f>
        <v>3319</v>
      </c>
      <c r="F24" s="275">
        <f t="shared" si="0"/>
        <v>5.9742</v>
      </c>
      <c r="G24" s="275">
        <v>5.9742</v>
      </c>
      <c r="H24" s="14"/>
    </row>
    <row r="25" ht="27.75" customHeight="1" spans="1:8">
      <c r="A25" s="14">
        <v>15</v>
      </c>
      <c r="B25" s="228" t="s">
        <v>32</v>
      </c>
      <c r="C25" s="228" t="s">
        <v>33</v>
      </c>
      <c r="D25" s="14">
        <v>36</v>
      </c>
      <c r="E25" s="14">
        <v>1144</v>
      </c>
      <c r="F25" s="275">
        <f t="shared" si="0"/>
        <v>2.0592</v>
      </c>
      <c r="G25" s="275">
        <v>2.0592</v>
      </c>
      <c r="H25" s="14"/>
    </row>
    <row r="26" ht="27.75" customHeight="1" spans="1:8">
      <c r="A26" s="14">
        <v>16</v>
      </c>
      <c r="B26" s="228"/>
      <c r="C26" s="84" t="s">
        <v>34</v>
      </c>
      <c r="D26" s="14">
        <v>5</v>
      </c>
      <c r="E26" s="14">
        <v>84</v>
      </c>
      <c r="F26" s="275">
        <f t="shared" si="0"/>
        <v>0.1512</v>
      </c>
      <c r="G26" s="275">
        <v>0.1512</v>
      </c>
      <c r="H26" s="14"/>
    </row>
    <row r="27" ht="24" customHeight="1" spans="1:8">
      <c r="A27" s="276" t="s">
        <v>17</v>
      </c>
      <c r="B27" s="277"/>
      <c r="C27" s="278"/>
      <c r="D27" s="14">
        <v>41</v>
      </c>
      <c r="E27" s="14">
        <f>SUM(E25:E26)</f>
        <v>1228</v>
      </c>
      <c r="F27" s="275">
        <f t="shared" si="0"/>
        <v>2.2104</v>
      </c>
      <c r="G27" s="275">
        <v>2.2104</v>
      </c>
      <c r="H27" s="14"/>
    </row>
    <row r="28" ht="27.75" customHeight="1" spans="1:8">
      <c r="A28" s="14">
        <v>17</v>
      </c>
      <c r="B28" s="45" t="s">
        <v>35</v>
      </c>
      <c r="C28" s="84" t="s">
        <v>36</v>
      </c>
      <c r="D28" s="14">
        <v>153</v>
      </c>
      <c r="E28" s="14">
        <v>3843.5</v>
      </c>
      <c r="F28" s="275">
        <f t="shared" si="0"/>
        <v>6.9183</v>
      </c>
      <c r="G28" s="275">
        <v>6.9183</v>
      </c>
      <c r="H28" s="14"/>
    </row>
    <row r="29" ht="27.75" customHeight="1" spans="1:8">
      <c r="A29" s="14">
        <v>18</v>
      </c>
      <c r="B29" s="47"/>
      <c r="C29" s="84" t="s">
        <v>37</v>
      </c>
      <c r="D29" s="14"/>
      <c r="E29" s="14"/>
      <c r="F29" s="275"/>
      <c r="G29" s="275"/>
      <c r="H29" s="14"/>
    </row>
    <row r="30" ht="27.75" customHeight="1" spans="1:8">
      <c r="A30" s="14">
        <v>19</v>
      </c>
      <c r="B30" s="48"/>
      <c r="C30" s="84" t="s">
        <v>38</v>
      </c>
      <c r="D30" s="14"/>
      <c r="E30" s="14"/>
      <c r="F30" s="275"/>
      <c r="G30" s="275"/>
      <c r="H30" s="14"/>
    </row>
    <row r="31" ht="27.75" customHeight="1" spans="1:8">
      <c r="A31" s="276" t="s">
        <v>39</v>
      </c>
      <c r="B31" s="277"/>
      <c r="C31" s="278"/>
      <c r="D31" s="14">
        <f>SUM(D28:D30)</f>
        <v>153</v>
      </c>
      <c r="E31" s="14">
        <f>SUM(E28:E30)</f>
        <v>3843.5</v>
      </c>
      <c r="F31" s="275">
        <f t="shared" ref="F31:F83" si="1">E31*18/10000</f>
        <v>6.9183</v>
      </c>
      <c r="G31" s="14">
        <v>6.9183</v>
      </c>
      <c r="H31" s="14"/>
    </row>
    <row r="32" ht="27.75" customHeight="1" spans="1:8">
      <c r="A32" s="14">
        <v>20</v>
      </c>
      <c r="B32" s="14" t="s">
        <v>40</v>
      </c>
      <c r="C32" s="279" t="s">
        <v>41</v>
      </c>
      <c r="D32" s="14">
        <v>29</v>
      </c>
      <c r="E32" s="14">
        <v>2277</v>
      </c>
      <c r="F32" s="275">
        <f t="shared" si="1"/>
        <v>4.0986</v>
      </c>
      <c r="G32" s="275">
        <v>4.0986</v>
      </c>
      <c r="H32" s="14"/>
    </row>
    <row r="33" ht="27.75" customHeight="1" spans="1:8">
      <c r="A33" s="14">
        <v>21</v>
      </c>
      <c r="B33" s="14"/>
      <c r="C33" s="84" t="s">
        <v>42</v>
      </c>
      <c r="D33" s="14">
        <v>68</v>
      </c>
      <c r="E33" s="14">
        <v>5446.5</v>
      </c>
      <c r="F33" s="275">
        <f t="shared" si="1"/>
        <v>9.8037</v>
      </c>
      <c r="G33" s="275">
        <v>9.8037</v>
      </c>
      <c r="H33" s="14"/>
    </row>
    <row r="34" ht="27.75" customHeight="1" spans="1:8">
      <c r="A34" s="14">
        <v>22</v>
      </c>
      <c r="B34" s="14"/>
      <c r="C34" s="84" t="s">
        <v>43</v>
      </c>
      <c r="D34" s="14">
        <v>76</v>
      </c>
      <c r="E34" s="14">
        <v>7074</v>
      </c>
      <c r="F34" s="275">
        <f t="shared" si="1"/>
        <v>12.7332</v>
      </c>
      <c r="G34" s="275">
        <v>12.7332</v>
      </c>
      <c r="H34" s="14"/>
    </row>
    <row r="35" ht="27.75" customHeight="1" spans="1:8">
      <c r="A35" s="14">
        <v>23</v>
      </c>
      <c r="B35" s="14"/>
      <c r="C35" s="84" t="s">
        <v>44</v>
      </c>
      <c r="D35" s="14">
        <v>49</v>
      </c>
      <c r="E35" s="14">
        <v>2884.5</v>
      </c>
      <c r="F35" s="275">
        <f t="shared" si="1"/>
        <v>5.1921</v>
      </c>
      <c r="G35" s="275">
        <v>5.1921</v>
      </c>
      <c r="H35" s="14"/>
    </row>
    <row r="36" ht="27.75" customHeight="1" spans="1:8">
      <c r="A36" s="14">
        <v>24</v>
      </c>
      <c r="B36" s="14"/>
      <c r="C36" s="84" t="s">
        <v>45</v>
      </c>
      <c r="D36" s="14">
        <v>72</v>
      </c>
      <c r="E36" s="14">
        <v>4489</v>
      </c>
      <c r="F36" s="275">
        <f t="shared" si="1"/>
        <v>8.0802</v>
      </c>
      <c r="G36" s="275">
        <v>8.0802</v>
      </c>
      <c r="H36" s="14"/>
    </row>
    <row r="37" ht="27.75" customHeight="1" spans="1:8">
      <c r="A37" s="14">
        <v>25</v>
      </c>
      <c r="B37" s="14"/>
      <c r="C37" s="84" t="s">
        <v>46</v>
      </c>
      <c r="D37" s="14">
        <v>38</v>
      </c>
      <c r="E37" s="14">
        <v>2198.5</v>
      </c>
      <c r="F37" s="275">
        <f t="shared" si="1"/>
        <v>3.9573</v>
      </c>
      <c r="G37" s="275">
        <v>3.9573</v>
      </c>
      <c r="H37" s="14"/>
    </row>
    <row r="38" ht="27.75" customHeight="1" spans="1:8">
      <c r="A38" s="276" t="s">
        <v>17</v>
      </c>
      <c r="B38" s="277"/>
      <c r="C38" s="278"/>
      <c r="D38" s="14">
        <v>332</v>
      </c>
      <c r="E38" s="14">
        <f>SUM(E32:E37)</f>
        <v>24369.5</v>
      </c>
      <c r="F38" s="275">
        <f t="shared" si="1"/>
        <v>43.8651</v>
      </c>
      <c r="G38" s="275">
        <v>43.8651</v>
      </c>
      <c r="H38" s="14"/>
    </row>
    <row r="39" ht="27.75" customHeight="1" spans="1:8">
      <c r="A39" s="14">
        <v>26</v>
      </c>
      <c r="B39" s="14" t="s">
        <v>47</v>
      </c>
      <c r="C39" s="84" t="s">
        <v>48</v>
      </c>
      <c r="D39" s="14">
        <v>78</v>
      </c>
      <c r="E39" s="14">
        <v>3040</v>
      </c>
      <c r="F39" s="275">
        <f t="shared" si="1"/>
        <v>5.472</v>
      </c>
      <c r="G39" s="275">
        <v>5.472</v>
      </c>
      <c r="H39" s="14"/>
    </row>
    <row r="40" ht="27.75" customHeight="1" spans="1:8">
      <c r="A40" s="14">
        <v>27</v>
      </c>
      <c r="B40" s="14"/>
      <c r="C40" s="84" t="s">
        <v>49</v>
      </c>
      <c r="D40" s="14">
        <v>22</v>
      </c>
      <c r="E40" s="14">
        <v>1579</v>
      </c>
      <c r="F40" s="275">
        <f t="shared" si="1"/>
        <v>2.8422</v>
      </c>
      <c r="G40" s="275">
        <v>2.8422</v>
      </c>
      <c r="H40" s="14"/>
    </row>
    <row r="41" ht="27.75" customHeight="1" spans="1:8">
      <c r="A41" s="14">
        <v>28</v>
      </c>
      <c r="B41" s="14"/>
      <c r="C41" s="84" t="s">
        <v>50</v>
      </c>
      <c r="D41" s="14">
        <v>50</v>
      </c>
      <c r="E41" s="14">
        <v>3165</v>
      </c>
      <c r="F41" s="275">
        <f t="shared" si="1"/>
        <v>5.697</v>
      </c>
      <c r="G41" s="275">
        <v>5.697</v>
      </c>
      <c r="H41" s="14"/>
    </row>
    <row r="42" ht="28" customHeight="1" spans="1:8">
      <c r="A42" s="276" t="s">
        <v>17</v>
      </c>
      <c r="B42" s="277"/>
      <c r="C42" s="278"/>
      <c r="D42" s="14">
        <v>150</v>
      </c>
      <c r="E42" s="14">
        <f>SUM(E39:E41)</f>
        <v>7784</v>
      </c>
      <c r="F42" s="275">
        <f t="shared" si="1"/>
        <v>14.0112</v>
      </c>
      <c r="G42" s="275">
        <v>14.0112</v>
      </c>
      <c r="H42" s="14"/>
    </row>
    <row r="43" ht="58" customHeight="1" spans="1:8">
      <c r="A43" s="14">
        <v>29</v>
      </c>
      <c r="B43" s="14" t="s">
        <v>51</v>
      </c>
      <c r="C43" s="84" t="s">
        <v>13</v>
      </c>
      <c r="D43" s="14">
        <v>39</v>
      </c>
      <c r="E43" s="14">
        <v>654</v>
      </c>
      <c r="F43" s="275">
        <f t="shared" si="1"/>
        <v>1.1772</v>
      </c>
      <c r="G43" s="275">
        <v>1.1772</v>
      </c>
      <c r="H43" s="14"/>
    </row>
    <row r="44" ht="27.75" customHeight="1" spans="1:8">
      <c r="A44" s="14">
        <v>30</v>
      </c>
      <c r="B44" s="280" t="s">
        <v>52</v>
      </c>
      <c r="C44" s="84" t="s">
        <v>53</v>
      </c>
      <c r="D44" s="14">
        <v>369</v>
      </c>
      <c r="E44" s="14">
        <v>7886</v>
      </c>
      <c r="F44" s="275">
        <f t="shared" si="1"/>
        <v>14.1948</v>
      </c>
      <c r="G44" s="275">
        <v>14.1948</v>
      </c>
      <c r="H44" s="14"/>
    </row>
    <row r="45" ht="27.75" customHeight="1" spans="1:8">
      <c r="A45" s="14">
        <v>31</v>
      </c>
      <c r="B45" s="280"/>
      <c r="C45" s="84" t="s">
        <v>54</v>
      </c>
      <c r="D45" s="14">
        <v>20</v>
      </c>
      <c r="E45" s="14">
        <v>947</v>
      </c>
      <c r="F45" s="275">
        <f t="shared" si="1"/>
        <v>1.7046</v>
      </c>
      <c r="G45" s="275">
        <v>1.7046</v>
      </c>
      <c r="H45" s="14"/>
    </row>
    <row r="46" ht="27.75" customHeight="1" spans="1:8">
      <c r="A46" s="276" t="s">
        <v>17</v>
      </c>
      <c r="B46" s="277"/>
      <c r="C46" s="278"/>
      <c r="D46" s="14">
        <v>389</v>
      </c>
      <c r="E46" s="14">
        <f>SUM(E44:E45)</f>
        <v>8833</v>
      </c>
      <c r="F46" s="275">
        <f t="shared" si="1"/>
        <v>15.8994</v>
      </c>
      <c r="G46" s="275">
        <v>15.8994</v>
      </c>
      <c r="H46" s="14"/>
    </row>
    <row r="47" ht="27.75" customHeight="1" spans="1:8">
      <c r="A47" s="14">
        <v>32</v>
      </c>
      <c r="B47" s="14" t="s">
        <v>55</v>
      </c>
      <c r="C47" s="14" t="s">
        <v>56</v>
      </c>
      <c r="D47" s="14">
        <v>265</v>
      </c>
      <c r="E47" s="14">
        <v>3623</v>
      </c>
      <c r="F47" s="275">
        <f t="shared" si="1"/>
        <v>6.5214</v>
      </c>
      <c r="G47" s="275">
        <v>6.5214</v>
      </c>
      <c r="H47" s="14"/>
    </row>
    <row r="48" ht="27.75" customHeight="1" spans="1:8">
      <c r="A48" s="14">
        <v>33</v>
      </c>
      <c r="B48" s="14"/>
      <c r="C48" s="84" t="s">
        <v>57</v>
      </c>
      <c r="D48" s="14">
        <v>58</v>
      </c>
      <c r="E48" s="14">
        <v>1473</v>
      </c>
      <c r="F48" s="275">
        <f t="shared" si="1"/>
        <v>2.6514</v>
      </c>
      <c r="G48" s="275">
        <v>2.6514</v>
      </c>
      <c r="H48" s="280"/>
    </row>
    <row r="49" ht="27.75" customHeight="1" spans="1:8">
      <c r="A49" s="14">
        <v>34</v>
      </c>
      <c r="B49" s="14"/>
      <c r="C49" s="84" t="s">
        <v>58</v>
      </c>
      <c r="D49" s="14">
        <v>188</v>
      </c>
      <c r="E49" s="14">
        <v>2886</v>
      </c>
      <c r="F49" s="275">
        <f t="shared" si="1"/>
        <v>5.1948</v>
      </c>
      <c r="G49" s="275">
        <v>5.1948</v>
      </c>
      <c r="H49" s="14"/>
    </row>
    <row r="50" ht="27.75" customHeight="1" spans="1:8">
      <c r="A50" s="276" t="s">
        <v>59</v>
      </c>
      <c r="B50" s="277"/>
      <c r="C50" s="278"/>
      <c r="D50" s="14">
        <v>511</v>
      </c>
      <c r="E50" s="14">
        <f>SUM(E47:E49)</f>
        <v>7982</v>
      </c>
      <c r="F50" s="275">
        <f t="shared" si="1"/>
        <v>14.3676</v>
      </c>
      <c r="G50" s="275">
        <v>14.3676</v>
      </c>
      <c r="H50" s="14"/>
    </row>
    <row r="51" ht="27.75" customHeight="1" spans="1:8">
      <c r="A51" s="14">
        <v>35</v>
      </c>
      <c r="B51" s="14" t="s">
        <v>60</v>
      </c>
      <c r="C51" s="14" t="s">
        <v>61</v>
      </c>
      <c r="D51" s="14">
        <v>70</v>
      </c>
      <c r="E51" s="14">
        <v>2690</v>
      </c>
      <c r="F51" s="275">
        <f t="shared" si="1"/>
        <v>4.842</v>
      </c>
      <c r="G51" s="275">
        <v>4.842</v>
      </c>
      <c r="H51" s="14"/>
    </row>
    <row r="52" ht="27.75" customHeight="1" spans="1:8">
      <c r="A52" s="14">
        <v>36</v>
      </c>
      <c r="B52" s="14"/>
      <c r="C52" s="14" t="s">
        <v>13</v>
      </c>
      <c r="D52" s="14">
        <v>63</v>
      </c>
      <c r="E52" s="14">
        <v>1094</v>
      </c>
      <c r="F52" s="275">
        <f t="shared" si="1"/>
        <v>1.9692</v>
      </c>
      <c r="G52" s="275">
        <v>1.9692</v>
      </c>
      <c r="H52" s="14"/>
    </row>
    <row r="53" ht="27.75" customHeight="1" spans="1:8">
      <c r="A53" s="14">
        <v>37</v>
      </c>
      <c r="B53" s="14"/>
      <c r="C53" s="14" t="s">
        <v>62</v>
      </c>
      <c r="D53" s="14">
        <v>93</v>
      </c>
      <c r="E53" s="14">
        <v>1998</v>
      </c>
      <c r="F53" s="275">
        <f t="shared" si="1"/>
        <v>3.5964</v>
      </c>
      <c r="G53" s="275">
        <v>3.5964</v>
      </c>
      <c r="H53" s="14"/>
    </row>
    <row r="54" ht="27.75" customHeight="1" spans="1:8">
      <c r="A54" s="14">
        <v>38</v>
      </c>
      <c r="B54" s="14"/>
      <c r="C54" s="14" t="s">
        <v>63</v>
      </c>
      <c r="D54" s="14">
        <v>64</v>
      </c>
      <c r="E54" s="14">
        <v>2083</v>
      </c>
      <c r="F54" s="275">
        <f t="shared" si="1"/>
        <v>3.7494</v>
      </c>
      <c r="G54" s="275">
        <v>3.7494</v>
      </c>
      <c r="H54" s="14"/>
    </row>
    <row r="55" ht="27.75" customHeight="1" spans="1:8">
      <c r="A55" s="14">
        <v>39</v>
      </c>
      <c r="B55" s="14"/>
      <c r="C55" s="14" t="s">
        <v>64</v>
      </c>
      <c r="D55" s="14">
        <v>204</v>
      </c>
      <c r="E55" s="14">
        <v>3714</v>
      </c>
      <c r="F55" s="275">
        <f t="shared" si="1"/>
        <v>6.6852</v>
      </c>
      <c r="G55" s="275">
        <v>6.6852</v>
      </c>
      <c r="H55" s="14"/>
    </row>
    <row r="56" ht="27.75" customHeight="1" spans="1:8">
      <c r="A56" s="14">
        <v>40</v>
      </c>
      <c r="B56" s="14"/>
      <c r="C56" s="84" t="s">
        <v>65</v>
      </c>
      <c r="D56" s="14">
        <v>78</v>
      </c>
      <c r="E56" s="14">
        <v>946</v>
      </c>
      <c r="F56" s="275">
        <f t="shared" si="1"/>
        <v>1.7028</v>
      </c>
      <c r="G56" s="275">
        <v>1.7028</v>
      </c>
      <c r="H56" s="20"/>
    </row>
    <row r="57" ht="21" customHeight="1" spans="1:8">
      <c r="A57" s="14">
        <v>41</v>
      </c>
      <c r="B57" s="45" t="s">
        <v>66</v>
      </c>
      <c r="C57" s="14" t="s">
        <v>67</v>
      </c>
      <c r="D57" s="14">
        <v>105</v>
      </c>
      <c r="E57" s="14">
        <v>1491</v>
      </c>
      <c r="F57" s="275">
        <f t="shared" si="1"/>
        <v>2.6838</v>
      </c>
      <c r="G57" s="275">
        <v>2.6838</v>
      </c>
      <c r="H57" s="14"/>
    </row>
    <row r="58" ht="27.75" customHeight="1" spans="1:8">
      <c r="A58" s="14">
        <v>42</v>
      </c>
      <c r="B58" s="47"/>
      <c r="C58" s="14" t="s">
        <v>68</v>
      </c>
      <c r="D58" s="14">
        <v>19</v>
      </c>
      <c r="E58" s="14">
        <v>481</v>
      </c>
      <c r="F58" s="275">
        <f t="shared" si="1"/>
        <v>0.8658</v>
      </c>
      <c r="G58" s="275">
        <v>0.8658</v>
      </c>
      <c r="H58" s="14"/>
    </row>
    <row r="59" ht="27.75" customHeight="1" spans="1:8">
      <c r="A59" s="14">
        <v>43</v>
      </c>
      <c r="B59" s="47"/>
      <c r="C59" s="14" t="s">
        <v>69</v>
      </c>
      <c r="D59" s="14">
        <v>86</v>
      </c>
      <c r="E59" s="14">
        <v>1944</v>
      </c>
      <c r="F59" s="275">
        <f t="shared" si="1"/>
        <v>3.4992</v>
      </c>
      <c r="G59" s="275">
        <v>3.4992</v>
      </c>
      <c r="H59" s="14"/>
    </row>
    <row r="60" ht="27.75" customHeight="1" spans="1:8">
      <c r="A60" s="14">
        <v>44</v>
      </c>
      <c r="B60" s="48"/>
      <c r="C60" s="14" t="s">
        <v>70</v>
      </c>
      <c r="D60" s="14">
        <v>3</v>
      </c>
      <c r="E60" s="14">
        <v>87</v>
      </c>
      <c r="F60" s="275">
        <f t="shared" si="1"/>
        <v>0.1566</v>
      </c>
      <c r="G60" s="275">
        <v>0.1566</v>
      </c>
      <c r="H60" s="14"/>
    </row>
    <row r="61" ht="15.75" customHeight="1" spans="1:8">
      <c r="A61" s="14" t="s">
        <v>71</v>
      </c>
      <c r="B61" s="14"/>
      <c r="C61" s="14"/>
      <c r="D61" s="14">
        <f>SUM(D51:D60)</f>
        <v>785</v>
      </c>
      <c r="E61" s="14">
        <f>SUM(E51:E60)</f>
        <v>16528</v>
      </c>
      <c r="F61" s="275">
        <f t="shared" si="1"/>
        <v>29.7504</v>
      </c>
      <c r="G61" s="275">
        <v>29.7504</v>
      </c>
      <c r="H61" s="20"/>
    </row>
    <row r="62" ht="27.75" customHeight="1" spans="1:8">
      <c r="A62" s="14">
        <v>45</v>
      </c>
      <c r="B62" s="14" t="s">
        <v>72</v>
      </c>
      <c r="C62" s="18" t="s">
        <v>73</v>
      </c>
      <c r="D62" s="14">
        <v>156</v>
      </c>
      <c r="E62" s="14">
        <v>3318</v>
      </c>
      <c r="F62" s="275">
        <f t="shared" si="1"/>
        <v>5.9724</v>
      </c>
      <c r="G62" s="275">
        <v>5.9724</v>
      </c>
      <c r="H62" s="14"/>
    </row>
    <row r="63" ht="27.75" customHeight="1" spans="1:8">
      <c r="A63" s="14">
        <v>46</v>
      </c>
      <c r="B63" s="14"/>
      <c r="C63" s="14" t="s">
        <v>74</v>
      </c>
      <c r="D63" s="14">
        <v>367</v>
      </c>
      <c r="E63" s="14">
        <v>8703</v>
      </c>
      <c r="F63" s="275">
        <f t="shared" si="1"/>
        <v>15.6654</v>
      </c>
      <c r="G63" s="275">
        <v>15.6654</v>
      </c>
      <c r="H63" s="14"/>
    </row>
    <row r="64" ht="17.25" customHeight="1" spans="1:8">
      <c r="A64" s="14" t="s">
        <v>71</v>
      </c>
      <c r="B64" s="14"/>
      <c r="C64" s="14"/>
      <c r="D64" s="14">
        <v>523</v>
      </c>
      <c r="E64" s="14">
        <f>SUM(E62:E63)</f>
        <v>12021</v>
      </c>
      <c r="F64" s="275">
        <f t="shared" si="1"/>
        <v>21.6378</v>
      </c>
      <c r="G64" s="275">
        <v>21.6378</v>
      </c>
      <c r="H64" s="14"/>
    </row>
    <row r="65" ht="27.75" customHeight="1" spans="1:8">
      <c r="A65" s="14">
        <v>47</v>
      </c>
      <c r="B65" s="14" t="s">
        <v>75</v>
      </c>
      <c r="C65" s="280" t="s">
        <v>76</v>
      </c>
      <c r="D65" s="14">
        <v>213</v>
      </c>
      <c r="E65" s="14">
        <v>3182</v>
      </c>
      <c r="F65" s="275">
        <f t="shared" si="1"/>
        <v>5.7276</v>
      </c>
      <c r="G65" s="275">
        <v>5.7276</v>
      </c>
      <c r="H65" s="14"/>
    </row>
    <row r="66" ht="27.75" customHeight="1" spans="1:8">
      <c r="A66" s="14">
        <v>48</v>
      </c>
      <c r="B66" s="14"/>
      <c r="C66" s="280" t="s">
        <v>77</v>
      </c>
      <c r="D66" s="14">
        <v>73</v>
      </c>
      <c r="E66" s="14">
        <v>1021</v>
      </c>
      <c r="F66" s="275">
        <f t="shared" si="1"/>
        <v>1.8378</v>
      </c>
      <c r="G66" s="275">
        <v>1.8378</v>
      </c>
      <c r="H66" s="20"/>
    </row>
    <row r="67" ht="27.75" customHeight="1" spans="1:8">
      <c r="A67" s="14">
        <v>49</v>
      </c>
      <c r="B67" s="14"/>
      <c r="C67" s="280" t="s">
        <v>78</v>
      </c>
      <c r="D67" s="14">
        <v>149</v>
      </c>
      <c r="E67" s="14">
        <v>4906</v>
      </c>
      <c r="F67" s="275">
        <f t="shared" si="1"/>
        <v>8.8308</v>
      </c>
      <c r="G67" s="275">
        <v>8.8308</v>
      </c>
      <c r="H67" s="14"/>
    </row>
    <row r="68" ht="24" customHeight="1" spans="1:8">
      <c r="A68" s="14">
        <v>50</v>
      </c>
      <c r="B68" s="14"/>
      <c r="C68" s="14" t="s">
        <v>64</v>
      </c>
      <c r="D68" s="14">
        <v>20</v>
      </c>
      <c r="E68" s="14">
        <v>331</v>
      </c>
      <c r="F68" s="275">
        <f t="shared" si="1"/>
        <v>0.5958</v>
      </c>
      <c r="G68" s="275">
        <v>0.5958</v>
      </c>
      <c r="H68" s="14"/>
    </row>
    <row r="69" ht="27.75" customHeight="1" spans="1:8">
      <c r="A69" s="14">
        <v>51</v>
      </c>
      <c r="B69" s="14"/>
      <c r="C69" s="14" t="s">
        <v>79</v>
      </c>
      <c r="D69" s="14">
        <v>85</v>
      </c>
      <c r="E69" s="14">
        <v>980</v>
      </c>
      <c r="F69" s="275">
        <f t="shared" si="1"/>
        <v>1.764</v>
      </c>
      <c r="G69" s="275">
        <v>1.764</v>
      </c>
      <c r="H69" s="14"/>
    </row>
    <row r="70" ht="27.75" customHeight="1" spans="1:8">
      <c r="A70" s="14">
        <v>52</v>
      </c>
      <c r="B70" s="14"/>
      <c r="C70" s="192" t="s">
        <v>80</v>
      </c>
      <c r="D70" s="14">
        <v>81</v>
      </c>
      <c r="E70" s="14">
        <v>1780</v>
      </c>
      <c r="F70" s="275">
        <f t="shared" si="1"/>
        <v>3.204</v>
      </c>
      <c r="G70" s="275">
        <v>3.204</v>
      </c>
      <c r="H70" s="14"/>
    </row>
    <row r="71" ht="24" customHeight="1" spans="1:8">
      <c r="A71" s="14" t="s">
        <v>81</v>
      </c>
      <c r="B71" s="14"/>
      <c r="C71" s="14"/>
      <c r="D71" s="14">
        <v>621</v>
      </c>
      <c r="E71" s="14">
        <f>SUM(E65:E70)</f>
        <v>12200</v>
      </c>
      <c r="F71" s="275">
        <f t="shared" si="1"/>
        <v>21.96</v>
      </c>
      <c r="G71" s="275">
        <v>21.96</v>
      </c>
      <c r="H71" s="14"/>
    </row>
    <row r="72" ht="27.75" customHeight="1" spans="1:8">
      <c r="A72" s="14">
        <v>53</v>
      </c>
      <c r="B72" s="14" t="s">
        <v>82</v>
      </c>
      <c r="C72" s="14" t="s">
        <v>83</v>
      </c>
      <c r="D72" s="14">
        <v>172</v>
      </c>
      <c r="E72" s="14">
        <v>3688</v>
      </c>
      <c r="F72" s="275">
        <f t="shared" si="1"/>
        <v>6.6384</v>
      </c>
      <c r="G72" s="275">
        <v>6.6384</v>
      </c>
      <c r="H72" s="14"/>
    </row>
    <row r="73" ht="27.75" customHeight="1" spans="1:8">
      <c r="A73" s="14">
        <v>54</v>
      </c>
      <c r="B73" s="14"/>
      <c r="C73" s="14" t="s">
        <v>84</v>
      </c>
      <c r="D73" s="14">
        <v>114</v>
      </c>
      <c r="E73" s="14">
        <v>2984</v>
      </c>
      <c r="F73" s="275">
        <f t="shared" si="1"/>
        <v>5.3712</v>
      </c>
      <c r="G73" s="275">
        <v>5.3712</v>
      </c>
      <c r="H73" s="14"/>
    </row>
    <row r="74" ht="27.75" customHeight="1" spans="1:8">
      <c r="A74" s="14" t="s">
        <v>81</v>
      </c>
      <c r="B74" s="14"/>
      <c r="C74" s="14"/>
      <c r="D74" s="14">
        <v>286</v>
      </c>
      <c r="E74" s="14">
        <f>SUM(E72:E73)</f>
        <v>6672</v>
      </c>
      <c r="F74" s="275">
        <f t="shared" si="1"/>
        <v>12.0096</v>
      </c>
      <c r="G74" s="275">
        <v>12.0096</v>
      </c>
      <c r="H74" s="14"/>
    </row>
    <row r="75" ht="27.75" customHeight="1" spans="1:8">
      <c r="A75" s="14">
        <v>55</v>
      </c>
      <c r="B75" s="14" t="s">
        <v>85</v>
      </c>
      <c r="C75" s="124" t="s">
        <v>86</v>
      </c>
      <c r="D75" s="14">
        <v>316</v>
      </c>
      <c r="E75" s="14">
        <v>4041</v>
      </c>
      <c r="F75" s="275">
        <f t="shared" si="1"/>
        <v>7.2738</v>
      </c>
      <c r="G75" s="275">
        <v>7.2738</v>
      </c>
      <c r="H75" s="14"/>
    </row>
    <row r="76" ht="27.75" customHeight="1" spans="1:8">
      <c r="A76" s="14">
        <v>56</v>
      </c>
      <c r="B76" s="14"/>
      <c r="C76" s="124" t="s">
        <v>68</v>
      </c>
      <c r="D76" s="14">
        <v>135</v>
      </c>
      <c r="E76" s="14">
        <v>2547</v>
      </c>
      <c r="F76" s="275">
        <f t="shared" si="1"/>
        <v>4.5846</v>
      </c>
      <c r="G76" s="275">
        <v>4.5846</v>
      </c>
      <c r="H76" s="14"/>
    </row>
    <row r="77" ht="20.25" customHeight="1" spans="1:8">
      <c r="A77" s="20" t="s">
        <v>81</v>
      </c>
      <c r="B77" s="20"/>
      <c r="C77" s="14"/>
      <c r="D77" s="14">
        <v>451</v>
      </c>
      <c r="E77" s="14">
        <f>SUM(E75:E76)</f>
        <v>6588</v>
      </c>
      <c r="F77" s="275">
        <f t="shared" si="1"/>
        <v>11.8584</v>
      </c>
      <c r="G77" s="275">
        <v>11.8584</v>
      </c>
      <c r="H77" s="14"/>
    </row>
    <row r="78" ht="27.75" customHeight="1" spans="1:8">
      <c r="A78" s="14">
        <v>57</v>
      </c>
      <c r="B78" s="14" t="s">
        <v>87</v>
      </c>
      <c r="C78" s="14" t="s">
        <v>88</v>
      </c>
      <c r="D78" s="14">
        <v>52</v>
      </c>
      <c r="E78" s="14">
        <v>862</v>
      </c>
      <c r="F78" s="275">
        <f t="shared" si="1"/>
        <v>1.5516</v>
      </c>
      <c r="G78" s="275">
        <v>1.5516</v>
      </c>
      <c r="H78" s="14"/>
    </row>
    <row r="79" ht="27.75" customHeight="1" spans="1:8">
      <c r="A79" s="14">
        <v>58</v>
      </c>
      <c r="B79" s="14"/>
      <c r="C79" s="14" t="s">
        <v>89</v>
      </c>
      <c r="D79" s="14">
        <v>243</v>
      </c>
      <c r="E79" s="14">
        <v>2396</v>
      </c>
      <c r="F79" s="275">
        <f t="shared" si="1"/>
        <v>4.3128</v>
      </c>
      <c r="G79" s="275">
        <v>4.3128</v>
      </c>
      <c r="H79" s="14"/>
    </row>
    <row r="80" ht="27.75" customHeight="1" spans="1:8">
      <c r="A80" s="14">
        <v>59</v>
      </c>
      <c r="B80" s="14"/>
      <c r="C80" s="14" t="s">
        <v>90</v>
      </c>
      <c r="D80" s="14">
        <v>159</v>
      </c>
      <c r="E80" s="14">
        <v>1712</v>
      </c>
      <c r="F80" s="275">
        <f t="shared" si="1"/>
        <v>3.0816</v>
      </c>
      <c r="G80" s="275">
        <v>3.0816</v>
      </c>
      <c r="H80" s="14"/>
    </row>
    <row r="81" ht="27.75" customHeight="1" spans="1:8">
      <c r="A81" s="14">
        <v>60</v>
      </c>
      <c r="B81" s="14"/>
      <c r="C81" s="14" t="s">
        <v>91</v>
      </c>
      <c r="D81" s="14">
        <v>332</v>
      </c>
      <c r="E81" s="14">
        <v>4237</v>
      </c>
      <c r="F81" s="275">
        <f t="shared" si="1"/>
        <v>7.6266</v>
      </c>
      <c r="G81" s="275">
        <v>7.6266</v>
      </c>
      <c r="H81" s="14"/>
    </row>
    <row r="82" ht="27" customHeight="1" spans="1:8">
      <c r="A82" s="14" t="s">
        <v>81</v>
      </c>
      <c r="B82" s="14"/>
      <c r="C82" s="14"/>
      <c r="D82" s="14">
        <v>786</v>
      </c>
      <c r="E82" s="14">
        <f>SUM(E78:E81)</f>
        <v>9207</v>
      </c>
      <c r="F82" s="275">
        <f t="shared" si="1"/>
        <v>16.5726</v>
      </c>
      <c r="G82" s="275">
        <v>16.5726</v>
      </c>
      <c r="H82" s="14"/>
    </row>
    <row r="83" ht="53.25" customHeight="1" spans="1:8">
      <c r="A83" s="281" t="s">
        <v>92</v>
      </c>
      <c r="B83" s="281"/>
      <c r="C83" s="281"/>
      <c r="D83" s="102">
        <f>SUM(D82,D77,D74,D71,D64,D61,D50,D46,D43,D42,D38,D31,D27,D24,D21,D17,D13,D10)</f>
        <v>5817</v>
      </c>
      <c r="E83" s="102">
        <f>SUM(E82,E77,E74,E71,E64,E61,E50,E46,E43,E42,E38,E31,E27,E24,E21,E17,E13,E10)</f>
        <v>141147.5</v>
      </c>
      <c r="F83" s="282">
        <f>SUM(F82,F77,F74,F71,F64,F61,F50,F46,F43,F42,F38,F31,F27,F24,F21,F17,F13,F10)</f>
        <v>254.06554</v>
      </c>
      <c r="G83" s="102">
        <f>SUM(G82,G77,G74,G71,G64,G61,G50,G46,G43,G42,G38,G31,G27,G24,G21,G17,G13,G10)</f>
        <v>254.0655</v>
      </c>
      <c r="H83" s="283"/>
    </row>
    <row r="84" ht="27.75" customHeight="1" spans="1:7">
      <c r="A84" s="67"/>
      <c r="B84" s="67"/>
      <c r="C84" s="67"/>
      <c r="D84" s="284"/>
      <c r="E84" s="284"/>
      <c r="F84" s="285"/>
      <c r="G84" s="286"/>
    </row>
    <row r="85" ht="27.75" customHeight="1" spans="1:6">
      <c r="A85" s="67"/>
      <c r="B85" s="67"/>
      <c r="C85" s="67"/>
      <c r="D85" s="284"/>
      <c r="E85" s="284"/>
      <c r="F85" s="285"/>
    </row>
    <row r="86" ht="27.75" customHeight="1" spans="1:7">
      <c r="A86" s="67"/>
      <c r="B86" s="67"/>
      <c r="C86" s="67"/>
      <c r="D86" s="284"/>
      <c r="E86" s="284"/>
      <c r="F86" s="285"/>
      <c r="G86" s="285"/>
    </row>
    <row r="87" ht="27.75" customHeight="1" spans="1:7">
      <c r="A87" s="67"/>
      <c r="B87" s="67"/>
      <c r="C87" s="67"/>
      <c r="D87" s="284"/>
      <c r="E87" s="284"/>
      <c r="F87" s="285"/>
      <c r="G87" s="285"/>
    </row>
    <row r="88" ht="27.75" customHeight="1" spans="1:7">
      <c r="A88" s="67"/>
      <c r="B88" s="67"/>
      <c r="C88" s="67"/>
      <c r="D88" s="284"/>
      <c r="E88" s="284"/>
      <c r="F88" s="285"/>
      <c r="G88" s="285"/>
    </row>
    <row r="89" ht="27.75" customHeight="1" spans="1:7">
      <c r="A89" s="67"/>
      <c r="B89" s="67"/>
      <c r="C89" s="67"/>
      <c r="D89" s="284"/>
      <c r="E89" s="284"/>
      <c r="F89" s="285"/>
      <c r="G89" s="285"/>
    </row>
    <row r="90" ht="27.75" customHeight="1" spans="1:7">
      <c r="A90" s="67"/>
      <c r="B90" s="67"/>
      <c r="C90" s="67"/>
      <c r="D90" s="284"/>
      <c r="E90" s="284"/>
      <c r="F90" s="285"/>
      <c r="G90" s="285"/>
    </row>
    <row r="91" ht="27.75" customHeight="1" spans="1:7">
      <c r="A91" s="67"/>
      <c r="B91" s="67"/>
      <c r="C91" s="67"/>
      <c r="D91" s="284"/>
      <c r="E91" s="284"/>
      <c r="F91" s="285"/>
      <c r="G91" s="285"/>
    </row>
    <row r="92" ht="27.75" customHeight="1" spans="1:7">
      <c r="A92" s="67"/>
      <c r="B92" s="67"/>
      <c r="C92" s="67"/>
      <c r="D92" s="284"/>
      <c r="E92" s="284"/>
      <c r="F92" s="285"/>
      <c r="G92" s="285"/>
    </row>
    <row r="93" ht="27.75" customHeight="1" spans="1:7">
      <c r="A93" s="67"/>
      <c r="B93" s="67"/>
      <c r="C93" s="67"/>
      <c r="D93" s="284"/>
      <c r="E93" s="284"/>
      <c r="F93" s="285"/>
      <c r="G93" s="285"/>
    </row>
    <row r="94" ht="27.75" customHeight="1" spans="1:7">
      <c r="A94" s="67"/>
      <c r="B94" s="67"/>
      <c r="C94" s="67"/>
      <c r="D94" s="284"/>
      <c r="E94" s="284"/>
      <c r="F94" s="285"/>
      <c r="G94" s="285"/>
    </row>
    <row r="95" ht="27.75" customHeight="1" spans="1:1">
      <c r="A95" s="287"/>
    </row>
    <row r="96" ht="27.75" customHeight="1" spans="1:6">
      <c r="A96" s="287"/>
      <c r="B96" s="287"/>
      <c r="C96" s="66"/>
      <c r="D96" s="284"/>
      <c r="E96" s="284"/>
      <c r="F96" s="285"/>
    </row>
    <row r="97" ht="27.75" customHeight="1" spans="1:6">
      <c r="A97" s="287"/>
      <c r="B97" s="287"/>
      <c r="C97" s="66"/>
      <c r="D97" s="284"/>
      <c r="E97" s="284"/>
      <c r="F97" s="285"/>
    </row>
    <row r="98" ht="27.75" customHeight="1" spans="1:6">
      <c r="A98" s="287"/>
      <c r="B98" s="287"/>
      <c r="C98" s="66"/>
      <c r="D98" s="284"/>
      <c r="E98" s="284"/>
      <c r="F98" s="285"/>
    </row>
    <row r="99" ht="27.75" customHeight="1" spans="1:6">
      <c r="A99" s="287"/>
      <c r="B99" s="287"/>
      <c r="C99" s="66"/>
      <c r="D99" s="284"/>
      <c r="E99" s="284"/>
      <c r="F99" s="285"/>
    </row>
    <row r="100" ht="27.75" customHeight="1" spans="1:6">
      <c r="A100" s="287"/>
      <c r="B100" s="287"/>
      <c r="C100" s="66"/>
      <c r="D100" s="284"/>
      <c r="E100" s="284"/>
      <c r="F100" s="285"/>
    </row>
    <row r="101" ht="27.75" customHeight="1" spans="1:6">
      <c r="A101" s="287"/>
      <c r="B101" s="287"/>
      <c r="C101" s="66"/>
      <c r="D101" s="284"/>
      <c r="E101" s="284"/>
      <c r="F101" s="285"/>
    </row>
    <row r="102" ht="27.75" customHeight="1" spans="1:6">
      <c r="A102" s="287"/>
      <c r="B102" s="287"/>
      <c r="C102" s="66"/>
      <c r="D102" s="284"/>
      <c r="E102" s="284"/>
      <c r="F102" s="285"/>
    </row>
  </sheetData>
  <autoFilter ref="A1:H83">
    <extLst/>
  </autoFilter>
  <mergeCells count="42">
    <mergeCell ref="A2:H2"/>
    <mergeCell ref="E4:G4"/>
    <mergeCell ref="A10:C10"/>
    <mergeCell ref="A13:C13"/>
    <mergeCell ref="A17:C17"/>
    <mergeCell ref="A21:C21"/>
    <mergeCell ref="A24:C24"/>
    <mergeCell ref="A27:C27"/>
    <mergeCell ref="A31:C31"/>
    <mergeCell ref="A38:C38"/>
    <mergeCell ref="A42:C42"/>
    <mergeCell ref="A46:C46"/>
    <mergeCell ref="A50:C50"/>
    <mergeCell ref="A61:B61"/>
    <mergeCell ref="A64:B64"/>
    <mergeCell ref="A71:B71"/>
    <mergeCell ref="A74:B74"/>
    <mergeCell ref="A82:B82"/>
    <mergeCell ref="A83:C83"/>
    <mergeCell ref="A4:A5"/>
    <mergeCell ref="B4:B5"/>
    <mergeCell ref="B6:B9"/>
    <mergeCell ref="B11:B12"/>
    <mergeCell ref="B14:B16"/>
    <mergeCell ref="B18:B20"/>
    <mergeCell ref="B22:B23"/>
    <mergeCell ref="B25:B26"/>
    <mergeCell ref="B28:B30"/>
    <mergeCell ref="B32:B37"/>
    <mergeCell ref="B39:B41"/>
    <mergeCell ref="B44:B45"/>
    <mergeCell ref="B47:B49"/>
    <mergeCell ref="B51:B56"/>
    <mergeCell ref="B57:B60"/>
    <mergeCell ref="B62:B63"/>
    <mergeCell ref="B65:B70"/>
    <mergeCell ref="B72:B73"/>
    <mergeCell ref="B75:B76"/>
    <mergeCell ref="B78:B81"/>
    <mergeCell ref="C4:C5"/>
    <mergeCell ref="D4:D5"/>
    <mergeCell ref="H4:H5"/>
  </mergeCells>
  <printOptions horizontalCentered="1"/>
  <pageMargins left="0.751388888888889" right="0.751388888888889" top="0.550694444444444" bottom="0.511805555555556" header="0.5" footer="0.5"/>
  <pageSetup paperSize="9" orientation="landscape"/>
  <headerFooter>
    <oddFooter>&amp;C第 &amp;P 页，共 &amp;N 页</oddFooter>
  </headerFooter>
  <ignoredErrors>
    <ignoredError sqref="D1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12" workbookViewId="0">
      <selection activeCell="J14" sqref="J14"/>
    </sheetView>
  </sheetViews>
  <sheetFormatPr defaultColWidth="9" defaultRowHeight="13.5"/>
  <cols>
    <col min="1" max="1" width="11" customWidth="1"/>
    <col min="2" max="2" width="29" customWidth="1"/>
    <col min="3" max="3" width="18" customWidth="1"/>
    <col min="4" max="4" width="15.125" customWidth="1"/>
    <col min="5" max="5" width="15.75" customWidth="1"/>
    <col min="6" max="6" width="19.375" customWidth="1"/>
    <col min="7" max="7" width="19.75" style="110" customWidth="1"/>
  </cols>
  <sheetData>
    <row r="1" spans="1:1">
      <c r="A1" t="s">
        <v>368</v>
      </c>
    </row>
    <row r="2" ht="29" customHeight="1" spans="1:7">
      <c r="A2" s="111" t="s">
        <v>369</v>
      </c>
      <c r="B2" s="111"/>
      <c r="C2" s="111"/>
      <c r="D2" s="111"/>
      <c r="E2" s="111"/>
      <c r="F2" s="111"/>
      <c r="G2" s="112"/>
    </row>
    <row r="3" ht="18" customHeight="1" spans="1:7">
      <c r="A3" s="113" t="s">
        <v>370</v>
      </c>
      <c r="B3" s="113"/>
      <c r="C3" s="113"/>
      <c r="D3" s="113"/>
      <c r="E3" s="113"/>
      <c r="F3" s="113"/>
      <c r="G3" s="114"/>
    </row>
    <row r="4" ht="19" customHeight="1" spans="1:7">
      <c r="A4" s="115" t="s">
        <v>3</v>
      </c>
      <c r="B4" s="116" t="s">
        <v>5</v>
      </c>
      <c r="C4" s="115" t="s">
        <v>96</v>
      </c>
      <c r="D4" s="116" t="s">
        <v>371</v>
      </c>
      <c r="E4" s="117" t="s">
        <v>7</v>
      </c>
      <c r="F4" s="118"/>
      <c r="G4" s="119"/>
    </row>
    <row r="5" ht="33" customHeight="1" spans="1:7">
      <c r="A5" s="120"/>
      <c r="B5" s="120"/>
      <c r="C5" s="120"/>
      <c r="D5" s="120"/>
      <c r="E5" s="121" t="s">
        <v>372</v>
      </c>
      <c r="F5" s="121" t="s">
        <v>10</v>
      </c>
      <c r="G5" s="122" t="s">
        <v>126</v>
      </c>
    </row>
    <row r="6" ht="27" customHeight="1" spans="1:7">
      <c r="A6" s="123">
        <v>1</v>
      </c>
      <c r="B6" s="124" t="s">
        <v>86</v>
      </c>
      <c r="C6" s="123" t="s">
        <v>373</v>
      </c>
      <c r="D6" s="123">
        <v>20</v>
      </c>
      <c r="E6" s="123">
        <v>223.7</v>
      </c>
      <c r="F6" s="122">
        <f t="shared" ref="F6:F24" si="0">E6*18/10000</f>
        <v>0.40266</v>
      </c>
      <c r="G6" s="125">
        <f>SUM(F6:F9)</f>
        <v>1.86138</v>
      </c>
    </row>
    <row r="7" ht="27" customHeight="1" spans="1:7">
      <c r="A7" s="123">
        <v>2</v>
      </c>
      <c r="B7" s="124"/>
      <c r="C7" s="123" t="s">
        <v>374</v>
      </c>
      <c r="D7" s="123">
        <v>7</v>
      </c>
      <c r="E7" s="123">
        <v>82.8</v>
      </c>
      <c r="F7" s="122">
        <f t="shared" si="0"/>
        <v>0.14904</v>
      </c>
      <c r="G7" s="126"/>
    </row>
    <row r="8" ht="27" customHeight="1" spans="1:7">
      <c r="A8" s="123">
        <v>3</v>
      </c>
      <c r="B8" s="124"/>
      <c r="C8" s="123" t="s">
        <v>375</v>
      </c>
      <c r="D8" s="123">
        <v>20</v>
      </c>
      <c r="E8" s="123">
        <v>271.8</v>
      </c>
      <c r="F8" s="122">
        <f t="shared" si="0"/>
        <v>0.48924</v>
      </c>
      <c r="G8" s="126"/>
    </row>
    <row r="9" ht="27" customHeight="1" spans="1:7">
      <c r="A9" s="123">
        <v>4</v>
      </c>
      <c r="B9" s="124"/>
      <c r="C9" s="123" t="s">
        <v>376</v>
      </c>
      <c r="D9" s="123">
        <v>30</v>
      </c>
      <c r="E9" s="123">
        <v>455.8</v>
      </c>
      <c r="F9" s="122">
        <f t="shared" si="0"/>
        <v>0.82044</v>
      </c>
      <c r="G9" s="127"/>
    </row>
    <row r="10" ht="27" customHeight="1" spans="1:7">
      <c r="A10" s="123">
        <v>5</v>
      </c>
      <c r="B10" s="124"/>
      <c r="C10" s="123" t="s">
        <v>377</v>
      </c>
      <c r="D10" s="123">
        <v>26</v>
      </c>
      <c r="E10" s="123">
        <v>285.4</v>
      </c>
      <c r="F10" s="122">
        <f t="shared" si="0"/>
        <v>0.51372</v>
      </c>
      <c r="G10" s="125">
        <f>SUM(F10:F12)</f>
        <v>1.61334</v>
      </c>
    </row>
    <row r="11" ht="27" customHeight="1" spans="1:9">
      <c r="A11" s="123">
        <v>6</v>
      </c>
      <c r="B11" s="124"/>
      <c r="C11" s="123" t="s">
        <v>378</v>
      </c>
      <c r="D11" s="123">
        <v>30</v>
      </c>
      <c r="E11" s="123">
        <v>331.8</v>
      </c>
      <c r="F11" s="122">
        <f t="shared" si="0"/>
        <v>0.59724</v>
      </c>
      <c r="G11" s="126"/>
      <c r="I11" s="134"/>
    </row>
    <row r="12" ht="27" customHeight="1" spans="1:9">
      <c r="A12" s="123">
        <v>7</v>
      </c>
      <c r="B12" s="124"/>
      <c r="C12" s="123" t="s">
        <v>379</v>
      </c>
      <c r="D12" s="123">
        <v>22</v>
      </c>
      <c r="E12" s="123">
        <v>279.1</v>
      </c>
      <c r="F12" s="122">
        <f t="shared" si="0"/>
        <v>0.50238</v>
      </c>
      <c r="G12" s="127"/>
      <c r="I12" s="134"/>
    </row>
    <row r="13" ht="27" customHeight="1" spans="1:9">
      <c r="A13" s="123">
        <v>8</v>
      </c>
      <c r="B13" s="124"/>
      <c r="C13" s="123" t="s">
        <v>380</v>
      </c>
      <c r="D13" s="123">
        <v>12</v>
      </c>
      <c r="E13" s="123">
        <v>161.5</v>
      </c>
      <c r="F13" s="122">
        <f t="shared" si="0"/>
        <v>0.2907</v>
      </c>
      <c r="G13" s="125">
        <f>SUM(F13:F14)</f>
        <v>0.44208</v>
      </c>
      <c r="I13" s="134"/>
    </row>
    <row r="14" ht="27" customHeight="1" spans="1:9">
      <c r="A14" s="123">
        <v>9</v>
      </c>
      <c r="B14" s="124"/>
      <c r="C14" s="123" t="s">
        <v>381</v>
      </c>
      <c r="D14" s="123">
        <v>7</v>
      </c>
      <c r="E14" s="123">
        <v>84.1</v>
      </c>
      <c r="F14" s="122">
        <f t="shared" si="0"/>
        <v>0.15138</v>
      </c>
      <c r="G14" s="127"/>
      <c r="I14" s="134"/>
    </row>
    <row r="15" ht="27" customHeight="1" spans="1:7">
      <c r="A15" s="123">
        <v>10</v>
      </c>
      <c r="B15" s="124"/>
      <c r="C15" s="123" t="s">
        <v>382</v>
      </c>
      <c r="D15" s="123">
        <v>16</v>
      </c>
      <c r="E15" s="123">
        <v>204.79</v>
      </c>
      <c r="F15" s="122">
        <f t="shared" si="0"/>
        <v>0.368622</v>
      </c>
      <c r="G15" s="122">
        <f>SUM(F15:F17)</f>
        <v>1.46925</v>
      </c>
    </row>
    <row r="16" ht="27" customHeight="1" spans="1:7">
      <c r="A16" s="123">
        <v>11</v>
      </c>
      <c r="B16" s="124"/>
      <c r="C16" s="123" t="s">
        <v>383</v>
      </c>
      <c r="D16" s="123">
        <v>25</v>
      </c>
      <c r="E16" s="123">
        <v>363.76</v>
      </c>
      <c r="F16" s="122">
        <f t="shared" si="0"/>
        <v>0.654768</v>
      </c>
      <c r="G16" s="122"/>
    </row>
    <row r="17" ht="27" customHeight="1" spans="1:7">
      <c r="A17" s="123">
        <v>12</v>
      </c>
      <c r="B17" s="124"/>
      <c r="C17" s="123" t="s">
        <v>384</v>
      </c>
      <c r="D17" s="123">
        <v>14</v>
      </c>
      <c r="E17" s="123">
        <v>247.7</v>
      </c>
      <c r="F17" s="122">
        <f t="shared" si="0"/>
        <v>0.44586</v>
      </c>
      <c r="G17" s="122"/>
    </row>
    <row r="18" ht="25" customHeight="1" spans="1:7">
      <c r="A18" s="123">
        <v>13</v>
      </c>
      <c r="B18" s="128" t="s">
        <v>86</v>
      </c>
      <c r="C18" s="123" t="s">
        <v>385</v>
      </c>
      <c r="D18" s="123">
        <v>17</v>
      </c>
      <c r="E18" s="123">
        <v>236.7</v>
      </c>
      <c r="F18" s="122">
        <f t="shared" si="0"/>
        <v>0.42606</v>
      </c>
      <c r="G18" s="125">
        <f>SUM(F18:F20)</f>
        <v>0.93618</v>
      </c>
    </row>
    <row r="19" ht="25" customHeight="1" spans="1:7">
      <c r="A19" s="123">
        <v>14</v>
      </c>
      <c r="B19" s="128"/>
      <c r="C19" s="123" t="s">
        <v>386</v>
      </c>
      <c r="D19" s="123">
        <v>13</v>
      </c>
      <c r="E19" s="123">
        <v>197.7</v>
      </c>
      <c r="F19" s="122">
        <f t="shared" si="0"/>
        <v>0.35586</v>
      </c>
      <c r="G19" s="126"/>
    </row>
    <row r="20" ht="25" customHeight="1" spans="1:7">
      <c r="A20" s="123">
        <v>15</v>
      </c>
      <c r="B20" s="128"/>
      <c r="C20" s="123" t="s">
        <v>387</v>
      </c>
      <c r="D20" s="123">
        <v>5</v>
      </c>
      <c r="E20" s="123">
        <v>85.7</v>
      </c>
      <c r="F20" s="122">
        <f t="shared" si="0"/>
        <v>0.15426</v>
      </c>
      <c r="G20" s="127"/>
    </row>
    <row r="21" ht="25" customHeight="1" spans="1:7">
      <c r="A21" s="123">
        <v>16</v>
      </c>
      <c r="B21" s="128"/>
      <c r="C21" s="123" t="s">
        <v>388</v>
      </c>
      <c r="D21" s="123">
        <v>16</v>
      </c>
      <c r="E21" s="123">
        <v>253.6</v>
      </c>
      <c r="F21" s="122">
        <f t="shared" si="0"/>
        <v>0.45648</v>
      </c>
      <c r="G21" s="125">
        <f>SUM(F21:F22)</f>
        <v>0.5373</v>
      </c>
    </row>
    <row r="22" ht="25" customHeight="1" spans="1:7">
      <c r="A22" s="123">
        <v>17</v>
      </c>
      <c r="B22" s="128"/>
      <c r="C22" s="123" t="s">
        <v>389</v>
      </c>
      <c r="D22" s="123">
        <v>5</v>
      </c>
      <c r="E22" s="123">
        <v>44.9</v>
      </c>
      <c r="F22" s="122">
        <f t="shared" si="0"/>
        <v>0.08082</v>
      </c>
      <c r="G22" s="127"/>
    </row>
    <row r="23" ht="25" customHeight="1" spans="1:7">
      <c r="A23" s="123">
        <v>18</v>
      </c>
      <c r="B23" s="128"/>
      <c r="C23" s="123" t="s">
        <v>390</v>
      </c>
      <c r="D23" s="123">
        <v>15</v>
      </c>
      <c r="E23" s="123">
        <v>106.45</v>
      </c>
      <c r="F23" s="122">
        <f t="shared" si="0"/>
        <v>0.19161</v>
      </c>
      <c r="G23" s="125">
        <f>SUM(F23:F24)</f>
        <v>0.41427</v>
      </c>
    </row>
    <row r="24" ht="25" customHeight="1" spans="1:7">
      <c r="A24" s="115">
        <v>19</v>
      </c>
      <c r="B24" s="128"/>
      <c r="C24" s="115" t="s">
        <v>391</v>
      </c>
      <c r="D24" s="115">
        <v>16</v>
      </c>
      <c r="E24" s="115">
        <v>123.7</v>
      </c>
      <c r="F24" s="125">
        <f t="shared" si="0"/>
        <v>0.22266</v>
      </c>
      <c r="G24" s="126"/>
    </row>
    <row r="25" ht="18" customHeight="1" spans="1:7">
      <c r="A25" s="123" t="s">
        <v>126</v>
      </c>
      <c r="B25" s="123"/>
      <c r="C25" s="123"/>
      <c r="D25" s="123">
        <v>316</v>
      </c>
      <c r="E25" s="123">
        <f>SUM(E6:E24)</f>
        <v>4041</v>
      </c>
      <c r="F25" s="123">
        <f>SUM(F6:F24)</f>
        <v>7.2738</v>
      </c>
      <c r="G25" s="123">
        <v>7.2738</v>
      </c>
    </row>
    <row r="26" ht="20" customHeight="1" spans="1:7">
      <c r="A26" s="120">
        <v>20</v>
      </c>
      <c r="B26" s="129" t="s">
        <v>68</v>
      </c>
      <c r="C26" s="130" t="s">
        <v>392</v>
      </c>
      <c r="D26" s="63">
        <v>60</v>
      </c>
      <c r="E26" s="63">
        <v>1184</v>
      </c>
      <c r="F26" s="127">
        <f>E26*18/10000</f>
        <v>2.1312</v>
      </c>
      <c r="G26" s="127">
        <v>2.1312</v>
      </c>
    </row>
    <row r="27" ht="20" customHeight="1" spans="1:7">
      <c r="A27" s="123">
        <v>21</v>
      </c>
      <c r="B27" s="129"/>
      <c r="C27" s="131" t="s">
        <v>393</v>
      </c>
      <c r="D27" s="42">
        <v>59</v>
      </c>
      <c r="E27" s="42">
        <v>1090</v>
      </c>
      <c r="F27" s="127">
        <f>E27*18/10000</f>
        <v>1.962</v>
      </c>
      <c r="G27" s="127">
        <v>1.962</v>
      </c>
    </row>
    <row r="28" ht="20" customHeight="1" spans="1:7">
      <c r="A28" s="123">
        <v>22</v>
      </c>
      <c r="B28" s="129"/>
      <c r="C28" s="131" t="s">
        <v>394</v>
      </c>
      <c r="D28" s="42">
        <v>10</v>
      </c>
      <c r="E28" s="42">
        <v>172</v>
      </c>
      <c r="F28" s="127">
        <f>E28*18/10000</f>
        <v>0.3096</v>
      </c>
      <c r="G28" s="127">
        <v>0.3096</v>
      </c>
    </row>
    <row r="29" ht="20" customHeight="1" spans="1:7">
      <c r="A29" s="123">
        <v>23</v>
      </c>
      <c r="B29" s="132"/>
      <c r="C29" s="131" t="s">
        <v>395</v>
      </c>
      <c r="D29" s="42">
        <v>6</v>
      </c>
      <c r="E29" s="42">
        <v>101</v>
      </c>
      <c r="F29" s="127">
        <f>E29*18/10000</f>
        <v>0.1818</v>
      </c>
      <c r="G29" s="127">
        <v>0.1818</v>
      </c>
    </row>
    <row r="30" ht="20" customHeight="1" spans="1:7">
      <c r="A30" s="123" t="s">
        <v>126</v>
      </c>
      <c r="B30" s="123"/>
      <c r="C30" s="123"/>
      <c r="D30" s="123">
        <v>135</v>
      </c>
      <c r="E30" s="133">
        <f>SUM(E26:E29)</f>
        <v>2547</v>
      </c>
      <c r="F30" s="122">
        <f>E30*18/10000</f>
        <v>4.5846</v>
      </c>
      <c r="G30" s="122">
        <v>4.5846</v>
      </c>
    </row>
    <row r="31" ht="36" customHeight="1" spans="1:7">
      <c r="A31" s="123" t="s">
        <v>248</v>
      </c>
      <c r="B31" s="123"/>
      <c r="C31" s="123"/>
      <c r="D31" s="123">
        <f>SUM(D25,D30)</f>
        <v>451</v>
      </c>
      <c r="E31" s="123">
        <f>SUM(E25,E30)</f>
        <v>6588</v>
      </c>
      <c r="F31" s="123">
        <f>SUM(F25,F30)</f>
        <v>11.8584</v>
      </c>
      <c r="G31" s="122">
        <f>SUM(G25,G30)</f>
        <v>11.8584</v>
      </c>
    </row>
    <row r="32" ht="20" customHeight="1" spans="1:1">
      <c r="A32" t="s">
        <v>396</v>
      </c>
    </row>
  </sheetData>
  <autoFilter ref="A1:G32">
    <extLst/>
  </autoFilter>
  <mergeCells count="22">
    <mergeCell ref="A1:G1"/>
    <mergeCell ref="A2:G2"/>
    <mergeCell ref="A3:G3"/>
    <mergeCell ref="E4:G4"/>
    <mergeCell ref="A25:C25"/>
    <mergeCell ref="A30:C30"/>
    <mergeCell ref="A31:C31"/>
    <mergeCell ref="A32:G32"/>
    <mergeCell ref="A4:A5"/>
    <mergeCell ref="B4:B5"/>
    <mergeCell ref="B6:B17"/>
    <mergeCell ref="B18:B24"/>
    <mergeCell ref="B26:B29"/>
    <mergeCell ref="C4:C5"/>
    <mergeCell ref="D4:D5"/>
    <mergeCell ref="G6:G9"/>
    <mergeCell ref="G10:G12"/>
    <mergeCell ref="G13:G14"/>
    <mergeCell ref="G15:G17"/>
    <mergeCell ref="G18:G20"/>
    <mergeCell ref="G21:G22"/>
    <mergeCell ref="G23:G24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5" workbookViewId="0">
      <selection activeCell="H22" sqref="H22"/>
    </sheetView>
  </sheetViews>
  <sheetFormatPr defaultColWidth="8.625" defaultRowHeight="14.1" customHeight="1" outlineLevelCol="6"/>
  <cols>
    <col min="1" max="1" width="6" style="2" customWidth="1"/>
    <col min="2" max="2" width="28.25" style="2" customWidth="1"/>
    <col min="3" max="3" width="20" style="2" customWidth="1"/>
    <col min="4" max="4" width="17" style="2" customWidth="1"/>
    <col min="5" max="6" width="20.625" style="2" customWidth="1"/>
    <col min="7" max="7" width="16.875" style="67" customWidth="1"/>
    <col min="8" max="26" width="9" style="2"/>
    <col min="27" max="16384" width="8.625" style="2"/>
  </cols>
  <sheetData>
    <row r="1" customHeight="1" spans="1:6">
      <c r="A1" s="96" t="s">
        <v>0</v>
      </c>
      <c r="B1" s="4"/>
      <c r="C1" s="4"/>
      <c r="D1" s="4"/>
      <c r="E1" s="4"/>
      <c r="F1" s="4"/>
    </row>
    <row r="2" ht="27" customHeight="1" spans="1:7">
      <c r="A2" s="97" t="s">
        <v>369</v>
      </c>
      <c r="B2" s="97"/>
      <c r="C2" s="97"/>
      <c r="D2" s="97"/>
      <c r="E2" s="97"/>
      <c r="F2" s="97"/>
      <c r="G2" s="97"/>
    </row>
    <row r="3" s="92" customFormat="1" ht="18.95" customHeight="1" spans="1:7">
      <c r="A3" s="98" t="s">
        <v>397</v>
      </c>
      <c r="B3" s="98"/>
      <c r="C3" s="98"/>
      <c r="D3" s="98"/>
      <c r="E3" s="98"/>
      <c r="F3" s="98"/>
      <c r="G3" s="99"/>
    </row>
    <row r="4" s="93" customFormat="1" ht="21.95" customHeight="1" spans="1:7">
      <c r="A4" s="100" t="s">
        <v>3</v>
      </c>
      <c r="B4" s="100" t="s">
        <v>5</v>
      </c>
      <c r="C4" s="100" t="s">
        <v>96</v>
      </c>
      <c r="D4" s="101" t="s">
        <v>6</v>
      </c>
      <c r="E4" s="102" t="s">
        <v>7</v>
      </c>
      <c r="F4" s="102"/>
      <c r="G4" s="102"/>
    </row>
    <row r="5" s="93" customFormat="1" ht="21.95" customHeight="1" spans="1:7">
      <c r="A5" s="100"/>
      <c r="B5" s="100"/>
      <c r="C5" s="100"/>
      <c r="D5" s="103"/>
      <c r="E5" s="100" t="s">
        <v>9</v>
      </c>
      <c r="F5" s="100" t="s">
        <v>179</v>
      </c>
      <c r="G5" s="102" t="s">
        <v>11</v>
      </c>
    </row>
    <row r="6" s="94" customFormat="1" ht="20.1" customHeight="1" spans="1:7">
      <c r="A6" s="25">
        <v>1</v>
      </c>
      <c r="B6" s="27" t="s">
        <v>398</v>
      </c>
      <c r="C6" s="27" t="s">
        <v>399</v>
      </c>
      <c r="D6" s="25">
        <v>4</v>
      </c>
      <c r="E6" s="25">
        <v>100.1</v>
      </c>
      <c r="F6" s="38">
        <f t="shared" ref="F6:F21" si="0">E6*18/10000</f>
        <v>0.18018</v>
      </c>
      <c r="G6" s="104">
        <f>SUM(F6,F7,F8)</f>
        <v>1.044</v>
      </c>
    </row>
    <row r="7" s="94" customFormat="1" ht="20.1" customHeight="1" spans="1:7">
      <c r="A7" s="25">
        <v>2</v>
      </c>
      <c r="B7" s="27"/>
      <c r="C7" s="27" t="s">
        <v>400</v>
      </c>
      <c r="D7" s="25">
        <v>7</v>
      </c>
      <c r="E7" s="25">
        <v>248.7</v>
      </c>
      <c r="F7" s="38">
        <f t="shared" si="0"/>
        <v>0.44766</v>
      </c>
      <c r="G7" s="104"/>
    </row>
    <row r="8" s="94" customFormat="1" ht="20.1" customHeight="1" spans="1:7">
      <c r="A8" s="25">
        <v>3</v>
      </c>
      <c r="B8" s="27"/>
      <c r="C8" s="27" t="s">
        <v>401</v>
      </c>
      <c r="D8" s="25">
        <v>7</v>
      </c>
      <c r="E8" s="25">
        <v>231.2</v>
      </c>
      <c r="F8" s="38">
        <f t="shared" si="0"/>
        <v>0.41616</v>
      </c>
      <c r="G8" s="104"/>
    </row>
    <row r="9" s="94" customFormat="1" ht="20.1" customHeight="1" spans="1:7">
      <c r="A9" s="25">
        <v>4</v>
      </c>
      <c r="B9" s="27"/>
      <c r="C9" s="27" t="s">
        <v>402</v>
      </c>
      <c r="D9" s="25">
        <v>2</v>
      </c>
      <c r="E9" s="25">
        <v>53</v>
      </c>
      <c r="F9" s="38">
        <f t="shared" si="0"/>
        <v>0.0954</v>
      </c>
      <c r="G9" s="104">
        <v>0.0954</v>
      </c>
    </row>
    <row r="10" s="94" customFormat="1" ht="20.1" customHeight="1" spans="1:7">
      <c r="A10" s="25">
        <v>5</v>
      </c>
      <c r="B10" s="27"/>
      <c r="C10" s="25" t="s">
        <v>403</v>
      </c>
      <c r="D10" s="25">
        <v>9</v>
      </c>
      <c r="E10" s="25">
        <v>166.1</v>
      </c>
      <c r="F10" s="38">
        <f t="shared" si="0"/>
        <v>0.29898</v>
      </c>
      <c r="G10" s="104">
        <f>SUM(F10,F11,F12,F13,F14,F15)</f>
        <v>0.6462</v>
      </c>
    </row>
    <row r="11" s="94" customFormat="1" ht="20.1" customHeight="1" spans="1:7">
      <c r="A11" s="25">
        <v>6</v>
      </c>
      <c r="B11" s="27"/>
      <c r="C11" s="25" t="s">
        <v>404</v>
      </c>
      <c r="D11" s="25">
        <v>9</v>
      </c>
      <c r="E11" s="25">
        <v>133.1</v>
      </c>
      <c r="F11" s="38">
        <f t="shared" si="0"/>
        <v>0.23958</v>
      </c>
      <c r="G11" s="104"/>
    </row>
    <row r="12" s="94" customFormat="1" ht="20.1" customHeight="1" spans="1:7">
      <c r="A12" s="25">
        <v>7</v>
      </c>
      <c r="B12" s="27"/>
      <c r="C12" s="25" t="s">
        <v>405</v>
      </c>
      <c r="D12" s="25">
        <v>3</v>
      </c>
      <c r="E12" s="25">
        <v>20.6</v>
      </c>
      <c r="F12" s="38">
        <f t="shared" si="0"/>
        <v>0.03708</v>
      </c>
      <c r="G12" s="104"/>
    </row>
    <row r="13" s="94" customFormat="1" ht="20.1" customHeight="1" spans="1:7">
      <c r="A13" s="25">
        <v>8</v>
      </c>
      <c r="B13" s="27"/>
      <c r="C13" s="25" t="s">
        <v>406</v>
      </c>
      <c r="D13" s="25">
        <v>1</v>
      </c>
      <c r="E13" s="25">
        <v>11.1</v>
      </c>
      <c r="F13" s="38">
        <f t="shared" si="0"/>
        <v>0.01998</v>
      </c>
      <c r="G13" s="104"/>
    </row>
    <row r="14" s="94" customFormat="1" ht="20.1" customHeight="1" spans="1:7">
      <c r="A14" s="25">
        <v>9</v>
      </c>
      <c r="B14" s="27"/>
      <c r="C14" s="25" t="s">
        <v>407</v>
      </c>
      <c r="D14" s="25">
        <v>1</v>
      </c>
      <c r="E14" s="25">
        <v>16.5</v>
      </c>
      <c r="F14" s="38">
        <f t="shared" si="0"/>
        <v>0.0297</v>
      </c>
      <c r="G14" s="104"/>
    </row>
    <row r="15" s="94" customFormat="1" ht="20.1" customHeight="1" spans="1:7">
      <c r="A15" s="25">
        <v>10</v>
      </c>
      <c r="B15" s="27"/>
      <c r="C15" s="25" t="s">
        <v>408</v>
      </c>
      <c r="D15" s="25">
        <v>1</v>
      </c>
      <c r="E15" s="25">
        <v>11.6</v>
      </c>
      <c r="F15" s="38">
        <f t="shared" si="0"/>
        <v>0.02088</v>
      </c>
      <c r="G15" s="104"/>
    </row>
    <row r="16" s="95" customFormat="1" ht="20.1" customHeight="1" spans="1:7">
      <c r="A16" s="105" t="s">
        <v>81</v>
      </c>
      <c r="B16" s="105"/>
      <c r="C16" s="105"/>
      <c r="D16" s="105">
        <f>SUM(D6:D15)</f>
        <v>44</v>
      </c>
      <c r="E16" s="105">
        <f>SUM(E6:E15)</f>
        <v>992</v>
      </c>
      <c r="F16" s="105">
        <f t="shared" si="0"/>
        <v>1.7856</v>
      </c>
      <c r="G16" s="106">
        <v>1.7856</v>
      </c>
    </row>
    <row r="17" s="94" customFormat="1" ht="20.1" customHeight="1" spans="1:7">
      <c r="A17" s="25">
        <v>11</v>
      </c>
      <c r="B17" s="107" t="s">
        <v>30</v>
      </c>
      <c r="C17" s="27" t="s">
        <v>409</v>
      </c>
      <c r="D17" s="25">
        <v>22</v>
      </c>
      <c r="E17" s="25">
        <v>1010.8</v>
      </c>
      <c r="F17" s="38">
        <f t="shared" si="0"/>
        <v>1.81944</v>
      </c>
      <c r="G17" s="105">
        <f>SUM(F17,F18,F19,F20,F21)</f>
        <v>4.1886</v>
      </c>
    </row>
    <row r="18" s="94" customFormat="1" ht="20.1" customHeight="1" spans="1:7">
      <c r="A18" s="25">
        <v>12</v>
      </c>
      <c r="B18" s="107"/>
      <c r="C18" s="27" t="s">
        <v>410</v>
      </c>
      <c r="D18" s="25">
        <v>4</v>
      </c>
      <c r="E18" s="25">
        <v>454.6</v>
      </c>
      <c r="F18" s="38">
        <f t="shared" si="0"/>
        <v>0.81828</v>
      </c>
      <c r="G18" s="105"/>
    </row>
    <row r="19" s="94" customFormat="1" ht="20.1" customHeight="1" spans="1:7">
      <c r="A19" s="25">
        <v>13</v>
      </c>
      <c r="B19" s="107"/>
      <c r="C19" s="27" t="s">
        <v>411</v>
      </c>
      <c r="D19" s="25">
        <v>11</v>
      </c>
      <c r="E19" s="25">
        <v>618</v>
      </c>
      <c r="F19" s="38">
        <f t="shared" si="0"/>
        <v>1.1124</v>
      </c>
      <c r="G19" s="105"/>
    </row>
    <row r="20" s="94" customFormat="1" ht="20.1" customHeight="1" spans="1:7">
      <c r="A20" s="25">
        <v>14</v>
      </c>
      <c r="B20" s="107"/>
      <c r="C20" s="27" t="s">
        <v>412</v>
      </c>
      <c r="D20" s="25">
        <v>5</v>
      </c>
      <c r="E20" s="25">
        <v>125.6</v>
      </c>
      <c r="F20" s="38">
        <f t="shared" si="0"/>
        <v>0.22608</v>
      </c>
      <c r="G20" s="105"/>
    </row>
    <row r="21" s="94" customFormat="1" ht="20.1" customHeight="1" spans="1:7">
      <c r="A21" s="25">
        <v>15</v>
      </c>
      <c r="B21" s="107"/>
      <c r="C21" s="25" t="s">
        <v>413</v>
      </c>
      <c r="D21" s="25">
        <v>1</v>
      </c>
      <c r="E21" s="25">
        <v>118</v>
      </c>
      <c r="F21" s="38">
        <f t="shared" si="0"/>
        <v>0.2124</v>
      </c>
      <c r="G21" s="105"/>
    </row>
    <row r="22" s="95" customFormat="1" ht="20.1" customHeight="1" spans="1:7">
      <c r="A22" s="105" t="s">
        <v>71</v>
      </c>
      <c r="B22" s="105"/>
      <c r="C22" s="105"/>
      <c r="D22" s="105">
        <f>SUM(D17:D21)</f>
        <v>43</v>
      </c>
      <c r="E22" s="105">
        <f>SUM(E17:E21)</f>
        <v>2327</v>
      </c>
      <c r="F22" s="105">
        <f>SUM(F17:F21)</f>
        <v>4.1886</v>
      </c>
      <c r="G22" s="105"/>
    </row>
    <row r="23" s="95" customFormat="1" ht="39" customHeight="1" spans="1:7">
      <c r="A23" s="105" t="s">
        <v>414</v>
      </c>
      <c r="B23" s="105"/>
      <c r="C23" s="105"/>
      <c r="D23" s="105">
        <f>D22+D16</f>
        <v>87</v>
      </c>
      <c r="E23" s="105">
        <f>E22+E16</f>
        <v>3319</v>
      </c>
      <c r="F23" s="105">
        <f>SUM(F16,F22)</f>
        <v>5.9742</v>
      </c>
      <c r="G23" s="105">
        <f>SUM(G16,G17)</f>
        <v>5.9742</v>
      </c>
    </row>
    <row r="24" s="1" customFormat="1" ht="15" customHeight="1" spans="1:7">
      <c r="A24" s="108" t="s">
        <v>415</v>
      </c>
      <c r="B24" s="108"/>
      <c r="C24" s="108"/>
      <c r="D24" s="108"/>
      <c r="E24" s="108"/>
      <c r="F24" s="108"/>
      <c r="G24" s="109"/>
    </row>
  </sheetData>
  <mergeCells count="16">
    <mergeCell ref="A2:G2"/>
    <mergeCell ref="A3:G3"/>
    <mergeCell ref="E4:G4"/>
    <mergeCell ref="A16:C16"/>
    <mergeCell ref="A22:C22"/>
    <mergeCell ref="A23:C23"/>
    <mergeCell ref="A24:G24"/>
    <mergeCell ref="A4:A5"/>
    <mergeCell ref="B4:B5"/>
    <mergeCell ref="B6:B15"/>
    <mergeCell ref="B17:B21"/>
    <mergeCell ref="C4:C5"/>
    <mergeCell ref="D4:D5"/>
    <mergeCell ref="G6:G8"/>
    <mergeCell ref="G10:G15"/>
    <mergeCell ref="G17:G22"/>
  </mergeCells>
  <printOptions horizontalCentered="1"/>
  <pageMargins left="0.357638888888889" right="0.357638888888889" top="0.60625" bottom="0.409027777777778" header="0.5" footer="0.302777777777778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10" workbookViewId="0">
      <selection activeCell="D32" sqref="D32"/>
    </sheetView>
  </sheetViews>
  <sheetFormatPr defaultColWidth="9.625" defaultRowHeight="14.1" customHeight="1" outlineLevelCol="6"/>
  <cols>
    <col min="1" max="1" width="10" style="2" customWidth="1"/>
    <col min="2" max="2" width="31.625" style="2" customWidth="1"/>
    <col min="3" max="3" width="19.5" style="2" customWidth="1"/>
    <col min="4" max="4" width="16" style="2" customWidth="1"/>
    <col min="5" max="5" width="18.25" style="2" customWidth="1"/>
    <col min="6" max="6" width="22" style="2" customWidth="1"/>
    <col min="7" max="7" width="18.75" style="2" customWidth="1"/>
    <col min="8" max="8" width="12.5" style="2" customWidth="1"/>
    <col min="9" max="9" width="15.375" style="2" customWidth="1"/>
    <col min="10" max="32" width="10" style="2"/>
    <col min="33" max="16384" width="9.625" style="2"/>
  </cols>
  <sheetData>
    <row r="1" ht="26.1" customHeight="1" spans="1:6">
      <c r="A1" s="4" t="s">
        <v>0</v>
      </c>
      <c r="B1" s="4"/>
      <c r="C1" s="4"/>
      <c r="D1" s="4"/>
      <c r="E1" s="4"/>
      <c r="F1" s="4"/>
    </row>
    <row r="2" ht="32.1" customHeight="1" spans="1:7">
      <c r="A2" s="6" t="s">
        <v>93</v>
      </c>
      <c r="B2" s="6"/>
      <c r="C2" s="6"/>
      <c r="D2" s="6"/>
      <c r="E2" s="6"/>
      <c r="F2" s="6"/>
      <c r="G2" s="6"/>
    </row>
    <row r="3" ht="23.1" customHeight="1" spans="1:6">
      <c r="A3" s="8" t="s">
        <v>416</v>
      </c>
      <c r="B3" s="9"/>
      <c r="C3" s="9"/>
      <c r="D3" s="9"/>
      <c r="E3" s="9"/>
      <c r="F3" s="9"/>
    </row>
    <row r="4" ht="33" customHeight="1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2"/>
    </row>
    <row r="5" ht="33" customHeight="1" spans="1:7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</row>
    <row r="6" ht="23.1" customHeight="1" spans="1:7">
      <c r="A6" s="84">
        <v>1</v>
      </c>
      <c r="B6" s="84" t="s">
        <v>36</v>
      </c>
      <c r="C6" s="85" t="s">
        <v>417</v>
      </c>
      <c r="D6" s="84">
        <v>23</v>
      </c>
      <c r="E6" s="84">
        <v>586.5</v>
      </c>
      <c r="F6" s="86">
        <f t="shared" ref="F6:F19" si="0">E6*0.0018</f>
        <v>1.0557</v>
      </c>
      <c r="G6" s="87">
        <f>SUM(F6:F14)</f>
        <v>4.3164</v>
      </c>
    </row>
    <row r="7" ht="23.1" customHeight="1" spans="1:7">
      <c r="A7" s="84">
        <v>2</v>
      </c>
      <c r="B7" s="84" t="s">
        <v>36</v>
      </c>
      <c r="C7" s="85" t="s">
        <v>418</v>
      </c>
      <c r="D7" s="84">
        <v>23</v>
      </c>
      <c r="E7" s="84">
        <v>500.97</v>
      </c>
      <c r="F7" s="86">
        <f t="shared" si="0"/>
        <v>0.901746</v>
      </c>
      <c r="G7" s="88"/>
    </row>
    <row r="8" ht="23.1" customHeight="1" spans="1:7">
      <c r="A8" s="84">
        <v>3</v>
      </c>
      <c r="B8" s="84" t="s">
        <v>36</v>
      </c>
      <c r="C8" s="85" t="s">
        <v>419</v>
      </c>
      <c r="D8" s="84">
        <v>9</v>
      </c>
      <c r="E8" s="84">
        <v>183.83</v>
      </c>
      <c r="F8" s="86">
        <f t="shared" si="0"/>
        <v>0.330894</v>
      </c>
      <c r="G8" s="88"/>
    </row>
    <row r="9" ht="23.1" customHeight="1" spans="1:7">
      <c r="A9" s="84">
        <v>4</v>
      </c>
      <c r="B9" s="84" t="s">
        <v>36</v>
      </c>
      <c r="C9" s="85" t="s">
        <v>420</v>
      </c>
      <c r="D9" s="84">
        <v>20</v>
      </c>
      <c r="E9" s="84">
        <v>357</v>
      </c>
      <c r="F9" s="86">
        <f t="shared" si="0"/>
        <v>0.6426</v>
      </c>
      <c r="G9" s="88"/>
    </row>
    <row r="10" ht="23.1" customHeight="1" spans="1:7">
      <c r="A10" s="84">
        <v>5</v>
      </c>
      <c r="B10" s="84" t="s">
        <v>36</v>
      </c>
      <c r="C10" s="85" t="s">
        <v>421</v>
      </c>
      <c r="D10" s="84">
        <v>12</v>
      </c>
      <c r="E10" s="84">
        <v>282.8</v>
      </c>
      <c r="F10" s="86">
        <f t="shared" si="0"/>
        <v>0.50904</v>
      </c>
      <c r="G10" s="88"/>
    </row>
    <row r="11" ht="23.1" customHeight="1" spans="1:7">
      <c r="A11" s="84">
        <v>6</v>
      </c>
      <c r="B11" s="84" t="s">
        <v>36</v>
      </c>
      <c r="C11" s="14" t="s">
        <v>422</v>
      </c>
      <c r="D11" s="84">
        <v>3</v>
      </c>
      <c r="E11" s="84">
        <v>45.4</v>
      </c>
      <c r="F11" s="86">
        <f t="shared" si="0"/>
        <v>0.08172</v>
      </c>
      <c r="G11" s="88"/>
    </row>
    <row r="12" ht="23.1" customHeight="1" spans="1:7">
      <c r="A12" s="84">
        <v>7</v>
      </c>
      <c r="B12" s="84" t="s">
        <v>36</v>
      </c>
      <c r="C12" s="14" t="s">
        <v>423</v>
      </c>
      <c r="D12" s="84">
        <v>6</v>
      </c>
      <c r="E12" s="84">
        <v>131.36</v>
      </c>
      <c r="F12" s="86">
        <f t="shared" si="0"/>
        <v>0.236448</v>
      </c>
      <c r="G12" s="88"/>
    </row>
    <row r="13" ht="23.1" customHeight="1" spans="1:7">
      <c r="A13" s="84">
        <v>8</v>
      </c>
      <c r="B13" s="84" t="s">
        <v>36</v>
      </c>
      <c r="C13" s="14" t="s">
        <v>424</v>
      </c>
      <c r="D13" s="84">
        <v>9</v>
      </c>
      <c r="E13" s="84">
        <v>197.69</v>
      </c>
      <c r="F13" s="86">
        <f t="shared" si="0"/>
        <v>0.355842</v>
      </c>
      <c r="G13" s="88"/>
    </row>
    <row r="14" ht="23.1" customHeight="1" spans="1:7">
      <c r="A14" s="84">
        <v>9</v>
      </c>
      <c r="B14" s="84" t="s">
        <v>36</v>
      </c>
      <c r="C14" s="14" t="s">
        <v>425</v>
      </c>
      <c r="D14" s="84">
        <v>5</v>
      </c>
      <c r="E14" s="84">
        <v>112.45</v>
      </c>
      <c r="F14" s="86">
        <f t="shared" si="0"/>
        <v>0.20241</v>
      </c>
      <c r="G14" s="88"/>
    </row>
    <row r="15" ht="23.1" customHeight="1" spans="1:7">
      <c r="A15" s="84">
        <v>10</v>
      </c>
      <c r="B15" s="84" t="s">
        <v>36</v>
      </c>
      <c r="C15" s="14" t="s">
        <v>426</v>
      </c>
      <c r="D15" s="84">
        <v>16</v>
      </c>
      <c r="E15" s="84">
        <v>310</v>
      </c>
      <c r="F15" s="86">
        <f t="shared" si="0"/>
        <v>0.558</v>
      </c>
      <c r="G15" s="87">
        <v>0.558</v>
      </c>
    </row>
    <row r="16" ht="23.1" customHeight="1" spans="1:7">
      <c r="A16" s="84">
        <v>11</v>
      </c>
      <c r="B16" s="84" t="s">
        <v>36</v>
      </c>
      <c r="C16" s="14" t="s">
        <v>427</v>
      </c>
      <c r="D16" s="84">
        <v>5</v>
      </c>
      <c r="E16" s="84">
        <v>340.32</v>
      </c>
      <c r="F16" s="86">
        <f t="shared" si="0"/>
        <v>0.612576</v>
      </c>
      <c r="G16" s="87">
        <v>1.4346</v>
      </c>
    </row>
    <row r="17" ht="23.1" customHeight="1" spans="1:7">
      <c r="A17" s="84">
        <v>12</v>
      </c>
      <c r="B17" s="84" t="s">
        <v>36</v>
      </c>
      <c r="C17" s="14" t="s">
        <v>428</v>
      </c>
      <c r="D17" s="84">
        <v>7</v>
      </c>
      <c r="E17" s="84">
        <v>353.97</v>
      </c>
      <c r="F17" s="86">
        <f t="shared" si="0"/>
        <v>0.637146</v>
      </c>
      <c r="G17" s="88"/>
    </row>
    <row r="18" ht="23.1" customHeight="1" spans="1:7">
      <c r="A18" s="84">
        <v>13</v>
      </c>
      <c r="B18" s="84" t="s">
        <v>36</v>
      </c>
      <c r="C18" s="14" t="s">
        <v>429</v>
      </c>
      <c r="D18" s="84">
        <v>3</v>
      </c>
      <c r="E18" s="84">
        <v>102.71</v>
      </c>
      <c r="F18" s="86">
        <f t="shared" si="0"/>
        <v>0.184878</v>
      </c>
      <c r="G18" s="88"/>
    </row>
    <row r="19" ht="23.1" customHeight="1" spans="1:7">
      <c r="A19" s="84">
        <v>14</v>
      </c>
      <c r="B19" s="84" t="s">
        <v>36</v>
      </c>
      <c r="C19" s="14" t="s">
        <v>430</v>
      </c>
      <c r="D19" s="84">
        <v>12</v>
      </c>
      <c r="E19" s="84">
        <v>338.5</v>
      </c>
      <c r="F19" s="86">
        <f t="shared" si="0"/>
        <v>0.6093</v>
      </c>
      <c r="G19" s="87">
        <v>0.6093</v>
      </c>
    </row>
    <row r="20" ht="23.1" customHeight="1" spans="1:7">
      <c r="A20" s="89" t="s">
        <v>119</v>
      </c>
      <c r="B20" s="90"/>
      <c r="C20" s="91"/>
      <c r="D20" s="84">
        <v>153</v>
      </c>
      <c r="E20" s="84">
        <v>3843.5</v>
      </c>
      <c r="F20" s="84">
        <v>6.9183</v>
      </c>
      <c r="G20" s="84">
        <f>SUM(G6,G15,G16,G19)</f>
        <v>6.9183</v>
      </c>
    </row>
    <row r="21" s="1" customFormat="1" ht="33.75" customHeight="1" spans="1:7">
      <c r="A21" s="21" t="s">
        <v>431</v>
      </c>
      <c r="B21" s="21"/>
      <c r="C21" s="21"/>
      <c r="D21" s="21"/>
      <c r="E21" s="21"/>
      <c r="F21" s="21"/>
      <c r="G21" s="21"/>
    </row>
  </sheetData>
  <mergeCells count="10">
    <mergeCell ref="A2:G2"/>
    <mergeCell ref="E4:G4"/>
    <mergeCell ref="A20:C20"/>
    <mergeCell ref="A21:G21"/>
    <mergeCell ref="A4:A5"/>
    <mergeCell ref="B4:B5"/>
    <mergeCell ref="C4:C5"/>
    <mergeCell ref="D4:D5"/>
    <mergeCell ref="G6:G14"/>
    <mergeCell ref="G16:G18"/>
  </mergeCells>
  <pageMargins left="0.629861111111111" right="0.236111111111111" top="0.66875" bottom="0.23611111111111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G22" sqref="G22"/>
    </sheetView>
  </sheetViews>
  <sheetFormatPr defaultColWidth="9" defaultRowHeight="14.25" outlineLevelCol="6"/>
  <cols>
    <col min="1" max="1" width="11.125" style="80" customWidth="1"/>
    <col min="2" max="2" width="37.25" style="80" customWidth="1"/>
    <col min="3" max="3" width="16" style="80" customWidth="1"/>
    <col min="4" max="4" width="11.875" style="80" customWidth="1"/>
    <col min="5" max="5" width="13.875" style="80" customWidth="1"/>
    <col min="6" max="6" width="12.5" style="80" customWidth="1"/>
    <col min="7" max="7" width="12.625" style="80" customWidth="1"/>
    <col min="8" max="16384" width="9" style="80"/>
  </cols>
  <sheetData>
    <row r="1" ht="18.75" spans="1:7">
      <c r="A1" s="4" t="s">
        <v>0</v>
      </c>
      <c r="B1" s="4"/>
      <c r="C1" s="4"/>
      <c r="D1" s="4"/>
      <c r="E1" s="4"/>
      <c r="F1" s="4"/>
      <c r="G1" s="2"/>
    </row>
    <row r="2" ht="33" customHeight="1" spans="1:7">
      <c r="A2" s="81" t="s">
        <v>93</v>
      </c>
      <c r="B2" s="81"/>
      <c r="C2" s="81"/>
      <c r="D2" s="81"/>
      <c r="E2" s="81"/>
      <c r="F2" s="81"/>
      <c r="G2" s="81"/>
    </row>
    <row r="3" ht="26.1" customHeight="1" spans="1:7">
      <c r="A3" s="8" t="s">
        <v>432</v>
      </c>
      <c r="B3" s="9"/>
      <c r="C3" s="9"/>
      <c r="D3" s="9"/>
      <c r="E3" s="9"/>
      <c r="F3" s="9"/>
      <c r="G3" s="2"/>
    </row>
    <row r="4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2"/>
    </row>
    <row r="5" ht="28.5" spans="1:7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</row>
    <row r="6" ht="30" customHeight="1" spans="1:7">
      <c r="A6" s="17">
        <v>1</v>
      </c>
      <c r="B6" s="18" t="s">
        <v>33</v>
      </c>
      <c r="C6" s="18" t="s">
        <v>433</v>
      </c>
      <c r="D6" s="17">
        <v>14</v>
      </c>
      <c r="E6" s="17">
        <v>396.3</v>
      </c>
      <c r="F6" s="19">
        <f t="shared" ref="F6:F12" si="0">E6*18/10000</f>
        <v>0.71334</v>
      </c>
      <c r="G6" s="19">
        <v>0.71334</v>
      </c>
    </row>
    <row r="7" ht="30" customHeight="1" spans="1:7">
      <c r="A7" s="17">
        <v>2</v>
      </c>
      <c r="B7" s="18" t="s">
        <v>33</v>
      </c>
      <c r="C7" s="18" t="s">
        <v>434</v>
      </c>
      <c r="D7" s="17">
        <v>1</v>
      </c>
      <c r="E7" s="17">
        <v>48.7</v>
      </c>
      <c r="F7" s="19">
        <f t="shared" si="0"/>
        <v>0.08766</v>
      </c>
      <c r="G7" s="19">
        <v>0.08766</v>
      </c>
    </row>
    <row r="8" ht="30" customHeight="1" spans="1:7">
      <c r="A8" s="17">
        <v>3</v>
      </c>
      <c r="B8" s="18" t="s">
        <v>33</v>
      </c>
      <c r="C8" s="18" t="s">
        <v>435</v>
      </c>
      <c r="D8" s="17">
        <v>11</v>
      </c>
      <c r="E8" s="17">
        <v>234.7</v>
      </c>
      <c r="F8" s="19">
        <f t="shared" si="0"/>
        <v>0.42246</v>
      </c>
      <c r="G8" s="19">
        <v>0.42246</v>
      </c>
    </row>
    <row r="9" ht="30" customHeight="1" spans="1:7">
      <c r="A9" s="17">
        <v>4</v>
      </c>
      <c r="B9" s="18" t="s">
        <v>33</v>
      </c>
      <c r="C9" s="18" t="s">
        <v>436</v>
      </c>
      <c r="D9" s="17">
        <v>4</v>
      </c>
      <c r="E9" s="17">
        <v>121.4</v>
      </c>
      <c r="F9" s="19">
        <f t="shared" si="0"/>
        <v>0.21852</v>
      </c>
      <c r="G9" s="19">
        <v>0.21852</v>
      </c>
    </row>
    <row r="10" ht="30" customHeight="1" spans="1:7">
      <c r="A10" s="17">
        <v>5</v>
      </c>
      <c r="B10" s="18" t="s">
        <v>33</v>
      </c>
      <c r="C10" s="18" t="s">
        <v>437</v>
      </c>
      <c r="D10" s="17">
        <v>4</v>
      </c>
      <c r="E10" s="17">
        <v>143</v>
      </c>
      <c r="F10" s="19">
        <f t="shared" si="0"/>
        <v>0.2574</v>
      </c>
      <c r="G10" s="19">
        <v>0.2574</v>
      </c>
    </row>
    <row r="11" ht="30" customHeight="1" spans="1:7">
      <c r="A11" s="17">
        <v>6</v>
      </c>
      <c r="B11" s="18" t="s">
        <v>33</v>
      </c>
      <c r="C11" s="18" t="s">
        <v>436</v>
      </c>
      <c r="D11" s="17">
        <v>1</v>
      </c>
      <c r="E11" s="17">
        <v>168</v>
      </c>
      <c r="F11" s="19">
        <f t="shared" si="0"/>
        <v>0.3024</v>
      </c>
      <c r="G11" s="19">
        <v>0.3024</v>
      </c>
    </row>
    <row r="12" ht="30" customHeight="1" spans="1:7">
      <c r="A12" s="17">
        <v>7</v>
      </c>
      <c r="B12" s="18" t="s">
        <v>33</v>
      </c>
      <c r="C12" s="18" t="s">
        <v>438</v>
      </c>
      <c r="D12" s="17">
        <v>1</v>
      </c>
      <c r="E12" s="17">
        <v>31.9</v>
      </c>
      <c r="F12" s="19">
        <f t="shared" si="0"/>
        <v>0.05742</v>
      </c>
      <c r="G12" s="19">
        <v>0.05742</v>
      </c>
    </row>
    <row r="13" ht="30" customHeight="1" spans="1:7">
      <c r="A13" s="17"/>
      <c r="B13" s="18" t="s">
        <v>81</v>
      </c>
      <c r="C13" s="18"/>
      <c r="D13" s="17">
        <f>SUM(D6:D12)</f>
        <v>36</v>
      </c>
      <c r="E13" s="17">
        <f>SUM(E6:E12)</f>
        <v>1144</v>
      </c>
      <c r="F13" s="17">
        <v>2.0592</v>
      </c>
      <c r="G13" s="17">
        <v>2.0592</v>
      </c>
    </row>
    <row r="14" ht="30" customHeight="1" spans="1:7">
      <c r="A14" s="17">
        <v>8</v>
      </c>
      <c r="B14" s="82" t="s">
        <v>439</v>
      </c>
      <c r="C14" s="82" t="s">
        <v>440</v>
      </c>
      <c r="D14" s="82">
        <v>5</v>
      </c>
      <c r="E14" s="82">
        <v>84</v>
      </c>
      <c r="F14" s="82">
        <v>0.1512</v>
      </c>
      <c r="G14" s="82">
        <v>0.1512</v>
      </c>
    </row>
    <row r="15" ht="30" customHeight="1" spans="1:7">
      <c r="A15" s="76" t="s">
        <v>441</v>
      </c>
      <c r="B15" s="77"/>
      <c r="C15" s="78"/>
      <c r="D15" s="83">
        <v>41</v>
      </c>
      <c r="E15" s="83">
        <v>1228</v>
      </c>
      <c r="F15" s="83">
        <v>2.2104</v>
      </c>
      <c r="G15" s="83">
        <v>2.2104</v>
      </c>
    </row>
    <row r="16" ht="30" customHeight="1" spans="1:7">
      <c r="A16" s="79" t="s">
        <v>442</v>
      </c>
      <c r="B16" s="79"/>
      <c r="C16" s="79"/>
      <c r="D16" s="79"/>
      <c r="E16" s="79"/>
      <c r="F16" s="79"/>
      <c r="G16" s="79"/>
    </row>
    <row r="17" ht="30" customHeight="1"/>
  </sheetData>
  <mergeCells count="8">
    <mergeCell ref="A2:G2"/>
    <mergeCell ref="E4:G4"/>
    <mergeCell ref="A15:C15"/>
    <mergeCell ref="A16:G16"/>
    <mergeCell ref="A4:A5"/>
    <mergeCell ref="B4:B5"/>
    <mergeCell ref="C4:C5"/>
    <mergeCell ref="D4:D5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14" workbookViewId="0">
      <selection activeCell="E35" sqref="E35"/>
    </sheetView>
  </sheetViews>
  <sheetFormatPr defaultColWidth="9.625" defaultRowHeight="14.1" customHeight="1" outlineLevelCol="6"/>
  <cols>
    <col min="1" max="1" width="8" style="2" customWidth="1"/>
    <col min="2" max="2" width="36.375" style="2" customWidth="1"/>
    <col min="3" max="3" width="22" style="2" customWidth="1"/>
    <col min="4" max="4" width="14.375" style="2" customWidth="1"/>
    <col min="5" max="5" width="18.25" style="2" customWidth="1"/>
    <col min="6" max="6" width="17" style="2" customWidth="1"/>
    <col min="7" max="7" width="15.125" style="2" customWidth="1"/>
    <col min="8" max="8" width="12.5" style="2" customWidth="1"/>
    <col min="9" max="9" width="15.375" style="2" customWidth="1"/>
    <col min="10" max="32" width="10" style="2"/>
    <col min="33" max="16384" width="9.625" style="2"/>
  </cols>
  <sheetData>
    <row r="1" ht="18" customHeight="1" spans="1:6">
      <c r="A1" s="4" t="s">
        <v>0</v>
      </c>
      <c r="B1" s="4"/>
      <c r="C1" s="4"/>
      <c r="D1" s="4"/>
      <c r="E1" s="4"/>
      <c r="F1" s="4"/>
    </row>
    <row r="2" ht="24" customHeight="1" spans="1:7">
      <c r="A2" s="6" t="s">
        <v>93</v>
      </c>
      <c r="B2" s="6"/>
      <c r="C2" s="6"/>
      <c r="D2" s="6"/>
      <c r="E2" s="6"/>
      <c r="F2" s="6"/>
      <c r="G2" s="6"/>
    </row>
    <row r="3" ht="21.95" customHeight="1" spans="1:7">
      <c r="A3" s="68" t="s">
        <v>443</v>
      </c>
      <c r="B3" s="68"/>
      <c r="C3" s="68"/>
      <c r="D3" s="68"/>
      <c r="E3" s="68"/>
      <c r="F3" s="68"/>
      <c r="G3" s="68"/>
    </row>
    <row r="4" ht="29.1" customHeight="1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2"/>
    </row>
    <row r="5" ht="33" customHeight="1" spans="1:7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</row>
    <row r="6" ht="22.5" customHeight="1" spans="1:7">
      <c r="A6" s="42">
        <v>1</v>
      </c>
      <c r="B6" s="43" t="s">
        <v>42</v>
      </c>
      <c r="C6" s="18" t="s">
        <v>444</v>
      </c>
      <c r="D6" s="69">
        <v>12</v>
      </c>
      <c r="E6" s="69">
        <v>1122</v>
      </c>
      <c r="F6" s="42">
        <v>2.0196</v>
      </c>
      <c r="G6" s="45">
        <v>9.8037</v>
      </c>
    </row>
    <row r="7" ht="22.5" customHeight="1" spans="1:7">
      <c r="A7" s="42">
        <v>2</v>
      </c>
      <c r="B7" s="46"/>
      <c r="C7" s="18" t="s">
        <v>445</v>
      </c>
      <c r="D7" s="69">
        <v>16</v>
      </c>
      <c r="E7" s="69">
        <v>1191.5</v>
      </c>
      <c r="F7" s="42">
        <v>2.1447</v>
      </c>
      <c r="G7" s="47"/>
    </row>
    <row r="8" ht="22.5" customHeight="1" spans="1:7">
      <c r="A8" s="42">
        <v>3</v>
      </c>
      <c r="B8" s="49"/>
      <c r="C8" s="18" t="s">
        <v>446</v>
      </c>
      <c r="D8" s="69">
        <v>40</v>
      </c>
      <c r="E8" s="69">
        <v>3133</v>
      </c>
      <c r="F8" s="42">
        <v>5.6394</v>
      </c>
      <c r="G8" s="47"/>
    </row>
    <row r="9" ht="22.5" customHeight="1" spans="1:7">
      <c r="A9" s="50" t="s">
        <v>126</v>
      </c>
      <c r="B9" s="51"/>
      <c r="C9" s="52"/>
      <c r="D9" s="69">
        <f>SUM(D6:D8)</f>
        <v>68</v>
      </c>
      <c r="E9" s="69">
        <f>SUM(E6:E8)</f>
        <v>5446.5</v>
      </c>
      <c r="F9" s="69">
        <f>SUM(F6:F8)</f>
        <v>9.8037</v>
      </c>
      <c r="G9" s="48"/>
    </row>
    <row r="10" ht="22.5" customHeight="1" spans="1:7">
      <c r="A10" s="42">
        <v>4</v>
      </c>
      <c r="B10" s="43" t="s">
        <v>43</v>
      </c>
      <c r="C10" s="18" t="s">
        <v>444</v>
      </c>
      <c r="D10" s="69">
        <v>22</v>
      </c>
      <c r="E10" s="69">
        <v>1691</v>
      </c>
      <c r="F10" s="42">
        <v>3.0438</v>
      </c>
      <c r="G10" s="45">
        <v>12.7332</v>
      </c>
    </row>
    <row r="11" ht="22.5" customHeight="1" spans="1:7">
      <c r="A11" s="42">
        <v>5</v>
      </c>
      <c r="B11" s="46"/>
      <c r="C11" s="18" t="s">
        <v>447</v>
      </c>
      <c r="D11" s="69">
        <v>32</v>
      </c>
      <c r="E11" s="69">
        <v>2802</v>
      </c>
      <c r="F11" s="42">
        <v>5.0436</v>
      </c>
      <c r="G11" s="47"/>
    </row>
    <row r="12" ht="22.5" customHeight="1" spans="1:7">
      <c r="A12" s="42">
        <v>6</v>
      </c>
      <c r="B12" s="46"/>
      <c r="C12" s="18" t="s">
        <v>448</v>
      </c>
      <c r="D12" s="69">
        <v>11</v>
      </c>
      <c r="E12" s="69">
        <v>1388.5</v>
      </c>
      <c r="F12" s="42">
        <v>2.4993</v>
      </c>
      <c r="G12" s="47"/>
    </row>
    <row r="13" ht="22.5" customHeight="1" spans="1:7">
      <c r="A13" s="42">
        <v>7</v>
      </c>
      <c r="B13" s="49"/>
      <c r="C13" s="18" t="s">
        <v>449</v>
      </c>
      <c r="D13" s="69">
        <v>11</v>
      </c>
      <c r="E13" s="69">
        <v>1192.5</v>
      </c>
      <c r="F13" s="42">
        <v>2.1465</v>
      </c>
      <c r="G13" s="47"/>
    </row>
    <row r="14" ht="22.5" customHeight="1" spans="1:7">
      <c r="A14" s="50" t="s">
        <v>126</v>
      </c>
      <c r="B14" s="70"/>
      <c r="C14" s="71"/>
      <c r="D14" s="69">
        <f>SUM(D10:D13)</f>
        <v>76</v>
      </c>
      <c r="E14" s="69">
        <f>SUM(E10:E13)</f>
        <v>7074</v>
      </c>
      <c r="F14" s="69">
        <f>SUM(F10:F13)</f>
        <v>12.7332</v>
      </c>
      <c r="G14" s="48"/>
    </row>
    <row r="15" ht="22.5" customHeight="1" spans="1:7">
      <c r="A15" s="42">
        <v>8</v>
      </c>
      <c r="B15" s="43" t="s">
        <v>44</v>
      </c>
      <c r="C15" s="18" t="s">
        <v>446</v>
      </c>
      <c r="D15" s="69">
        <v>29</v>
      </c>
      <c r="E15" s="69">
        <v>1714.5</v>
      </c>
      <c r="F15" s="42">
        <v>3.0861</v>
      </c>
      <c r="G15" s="45">
        <v>5.1921</v>
      </c>
    </row>
    <row r="16" ht="22.5" customHeight="1" spans="1:7">
      <c r="A16" s="42">
        <v>9</v>
      </c>
      <c r="B16" s="49"/>
      <c r="C16" s="18" t="s">
        <v>446</v>
      </c>
      <c r="D16" s="69">
        <v>20</v>
      </c>
      <c r="E16" s="69">
        <v>1170</v>
      </c>
      <c r="F16" s="42">
        <v>2.106</v>
      </c>
      <c r="G16" s="47"/>
    </row>
    <row r="17" ht="22.5" customHeight="1" spans="1:7">
      <c r="A17" s="50" t="s">
        <v>126</v>
      </c>
      <c r="B17" s="70"/>
      <c r="C17" s="71"/>
      <c r="D17" s="69">
        <f>SUM(D15:D16)</f>
        <v>49</v>
      </c>
      <c r="E17" s="69">
        <f>SUM(E15:E16)</f>
        <v>2884.5</v>
      </c>
      <c r="F17" s="69">
        <f>SUM(F15:F16)</f>
        <v>5.1921</v>
      </c>
      <c r="G17" s="48"/>
    </row>
    <row r="18" ht="22.5" customHeight="1" spans="1:7">
      <c r="A18" s="42">
        <v>10</v>
      </c>
      <c r="B18" s="43" t="s">
        <v>45</v>
      </c>
      <c r="C18" s="18" t="s">
        <v>450</v>
      </c>
      <c r="D18" s="69">
        <v>19</v>
      </c>
      <c r="E18" s="69">
        <v>1189</v>
      </c>
      <c r="F18" s="42">
        <v>2.1402</v>
      </c>
      <c r="G18" s="45">
        <v>3.4074</v>
      </c>
    </row>
    <row r="19" ht="22.5" customHeight="1" spans="1:7">
      <c r="A19" s="42">
        <v>11</v>
      </c>
      <c r="B19" s="46"/>
      <c r="C19" s="18" t="s">
        <v>451</v>
      </c>
      <c r="D19" s="69">
        <v>3</v>
      </c>
      <c r="E19" s="69">
        <v>175</v>
      </c>
      <c r="F19" s="42">
        <v>0.315</v>
      </c>
      <c r="G19" s="47"/>
    </row>
    <row r="20" ht="22.5" customHeight="1" spans="1:7">
      <c r="A20" s="42">
        <v>12</v>
      </c>
      <c r="B20" s="46"/>
      <c r="C20" s="18" t="s">
        <v>452</v>
      </c>
      <c r="D20" s="69">
        <v>10</v>
      </c>
      <c r="E20" s="69">
        <v>529</v>
      </c>
      <c r="F20" s="42">
        <v>0.9522</v>
      </c>
      <c r="G20" s="47"/>
    </row>
    <row r="21" ht="23.45" customHeight="1" spans="1:7">
      <c r="A21" s="42">
        <v>13</v>
      </c>
      <c r="B21" s="46"/>
      <c r="C21" s="18" t="s">
        <v>453</v>
      </c>
      <c r="D21" s="42">
        <v>14</v>
      </c>
      <c r="E21" s="42">
        <v>915</v>
      </c>
      <c r="F21" s="42">
        <v>1.647</v>
      </c>
      <c r="G21" s="45">
        <v>4.6728</v>
      </c>
    </row>
    <row r="22" ht="23.45" customHeight="1" spans="1:7">
      <c r="A22" s="42">
        <v>14</v>
      </c>
      <c r="B22" s="46"/>
      <c r="C22" s="18" t="s">
        <v>454</v>
      </c>
      <c r="D22" s="42">
        <v>1</v>
      </c>
      <c r="E22" s="42">
        <v>65</v>
      </c>
      <c r="F22" s="42">
        <v>0.117</v>
      </c>
      <c r="G22" s="47"/>
    </row>
    <row r="23" ht="23.45" customHeight="1" spans="1:7">
      <c r="A23" s="42">
        <v>15</v>
      </c>
      <c r="B23" s="46"/>
      <c r="C23" s="18" t="s">
        <v>455</v>
      </c>
      <c r="D23" s="42">
        <v>12</v>
      </c>
      <c r="E23" s="42">
        <v>922</v>
      </c>
      <c r="F23" s="42">
        <v>1.6596</v>
      </c>
      <c r="G23" s="47"/>
    </row>
    <row r="24" ht="23.45" customHeight="1" spans="1:7">
      <c r="A24" s="42">
        <v>16</v>
      </c>
      <c r="B24" s="46"/>
      <c r="C24" s="18" t="s">
        <v>456</v>
      </c>
      <c r="D24" s="42">
        <v>3</v>
      </c>
      <c r="E24" s="42">
        <v>206</v>
      </c>
      <c r="F24" s="42">
        <v>0.3708</v>
      </c>
      <c r="G24" s="47"/>
    </row>
    <row r="25" ht="23.45" customHeight="1" spans="1:7">
      <c r="A25" s="42">
        <v>17</v>
      </c>
      <c r="B25" s="46"/>
      <c r="C25" s="18" t="s">
        <v>457</v>
      </c>
      <c r="D25" s="42">
        <v>8</v>
      </c>
      <c r="E25" s="42">
        <v>422</v>
      </c>
      <c r="F25" s="42">
        <v>0.7596</v>
      </c>
      <c r="G25" s="47"/>
    </row>
    <row r="26" ht="23.45" customHeight="1" spans="1:7">
      <c r="A26" s="42">
        <v>18</v>
      </c>
      <c r="B26" s="49"/>
      <c r="C26" s="18" t="s">
        <v>458</v>
      </c>
      <c r="D26" s="42">
        <v>2</v>
      </c>
      <c r="E26" s="42">
        <v>66</v>
      </c>
      <c r="F26" s="42">
        <v>0.1188</v>
      </c>
      <c r="G26" s="47"/>
    </row>
    <row r="27" ht="23.45" customHeight="1" spans="1:7">
      <c r="A27" s="50" t="s">
        <v>126</v>
      </c>
      <c r="B27" s="70"/>
      <c r="C27" s="71"/>
      <c r="D27" s="42">
        <f>SUM(D18:D26)</f>
        <v>72</v>
      </c>
      <c r="E27" s="42">
        <f>SUM(E18:E26)</f>
        <v>4489</v>
      </c>
      <c r="F27" s="42">
        <f>SUM(F18:F26)</f>
        <v>8.0802</v>
      </c>
      <c r="G27" s="48"/>
    </row>
    <row r="28" ht="23.45" customHeight="1" spans="1:7">
      <c r="A28" s="42">
        <v>19</v>
      </c>
      <c r="B28" s="72" t="s">
        <v>41</v>
      </c>
      <c r="C28" s="18" t="s">
        <v>459</v>
      </c>
      <c r="D28" s="42">
        <v>12</v>
      </c>
      <c r="E28" s="42">
        <v>1276</v>
      </c>
      <c r="F28" s="42">
        <v>2.2968</v>
      </c>
      <c r="G28" s="45">
        <v>4.0986</v>
      </c>
    </row>
    <row r="29" ht="23.45" customHeight="1" spans="1:7">
      <c r="A29" s="42">
        <v>20</v>
      </c>
      <c r="B29" s="73"/>
      <c r="C29" s="18" t="s">
        <v>460</v>
      </c>
      <c r="D29" s="42">
        <v>17</v>
      </c>
      <c r="E29" s="42">
        <v>1001</v>
      </c>
      <c r="F29" s="42">
        <v>1.8018</v>
      </c>
      <c r="G29" s="47"/>
    </row>
    <row r="30" ht="23.45" customHeight="1" spans="1:7">
      <c r="A30" s="50" t="s">
        <v>126</v>
      </c>
      <c r="B30" s="70"/>
      <c r="C30" s="71"/>
      <c r="D30" s="42">
        <v>29</v>
      </c>
      <c r="E30" s="42">
        <v>2277</v>
      </c>
      <c r="F30" s="42">
        <v>4.0986</v>
      </c>
      <c r="G30" s="48"/>
    </row>
    <row r="31" ht="23.45" customHeight="1" spans="1:7">
      <c r="A31" s="42">
        <v>21</v>
      </c>
      <c r="B31" s="43" t="s">
        <v>461</v>
      </c>
      <c r="C31" s="18" t="s">
        <v>444</v>
      </c>
      <c r="D31" s="42">
        <v>10</v>
      </c>
      <c r="E31" s="42">
        <v>439</v>
      </c>
      <c r="F31" s="42">
        <v>0.7902</v>
      </c>
      <c r="G31" s="45">
        <v>3.9573</v>
      </c>
    </row>
    <row r="32" ht="23.45" customHeight="1" spans="1:7">
      <c r="A32" s="42">
        <v>22</v>
      </c>
      <c r="B32" s="74"/>
      <c r="C32" s="18" t="s">
        <v>449</v>
      </c>
      <c r="D32" s="42">
        <v>19</v>
      </c>
      <c r="E32" s="42">
        <v>1157.5</v>
      </c>
      <c r="F32" s="42">
        <v>2.0835</v>
      </c>
      <c r="G32" s="47"/>
    </row>
    <row r="33" ht="23.45" customHeight="1" spans="1:7">
      <c r="A33" s="42">
        <v>23</v>
      </c>
      <c r="B33" s="75"/>
      <c r="C33" s="18" t="s">
        <v>447</v>
      </c>
      <c r="D33" s="42">
        <v>9</v>
      </c>
      <c r="E33" s="42">
        <v>602</v>
      </c>
      <c r="F33" s="42">
        <v>1.0836</v>
      </c>
      <c r="G33" s="47"/>
    </row>
    <row r="34" ht="23.45" customHeight="1" spans="1:7">
      <c r="A34" s="50" t="s">
        <v>126</v>
      </c>
      <c r="B34" s="70"/>
      <c r="C34" s="71"/>
      <c r="D34" s="42">
        <v>38</v>
      </c>
      <c r="E34" s="42">
        <v>2198.5</v>
      </c>
      <c r="F34" s="42">
        <v>3.9573</v>
      </c>
      <c r="G34" s="48"/>
    </row>
    <row r="35" s="67" customFormat="1" ht="23.45" customHeight="1" spans="1:7">
      <c r="A35" s="76" t="s">
        <v>248</v>
      </c>
      <c r="B35" s="77"/>
      <c r="C35" s="78"/>
      <c r="D35" s="42">
        <v>332</v>
      </c>
      <c r="E35" s="42">
        <v>24369.5</v>
      </c>
      <c r="F35" s="42">
        <v>43.8651</v>
      </c>
      <c r="G35" s="42">
        <v>43.8651</v>
      </c>
    </row>
    <row r="36" s="1" customFormat="1" ht="23.45" customHeight="1" spans="1:7">
      <c r="A36" s="79" t="s">
        <v>462</v>
      </c>
      <c r="B36" s="79"/>
      <c r="C36" s="79"/>
      <c r="D36" s="79"/>
      <c r="E36" s="79"/>
      <c r="F36" s="79"/>
      <c r="G36" s="79"/>
    </row>
  </sheetData>
  <mergeCells count="28">
    <mergeCell ref="A2:G2"/>
    <mergeCell ref="A3:G3"/>
    <mergeCell ref="E4:G4"/>
    <mergeCell ref="A9:C9"/>
    <mergeCell ref="A14:C14"/>
    <mergeCell ref="A17:C17"/>
    <mergeCell ref="A27:C27"/>
    <mergeCell ref="A30:C30"/>
    <mergeCell ref="A34:C34"/>
    <mergeCell ref="A35:C35"/>
    <mergeCell ref="A36:G36"/>
    <mergeCell ref="A4:A5"/>
    <mergeCell ref="B4:B5"/>
    <mergeCell ref="B6:B8"/>
    <mergeCell ref="B10:B13"/>
    <mergeCell ref="B15:B16"/>
    <mergeCell ref="B18:B26"/>
    <mergeCell ref="B28:B29"/>
    <mergeCell ref="B31:B33"/>
    <mergeCell ref="C4:C5"/>
    <mergeCell ref="D4:D5"/>
    <mergeCell ref="G6:G9"/>
    <mergeCell ref="G10:G14"/>
    <mergeCell ref="G15:G17"/>
    <mergeCell ref="G18:G20"/>
    <mergeCell ref="G21:G27"/>
    <mergeCell ref="G28:G30"/>
    <mergeCell ref="G31:G34"/>
  </mergeCells>
  <printOptions horizontalCentered="1"/>
  <pageMargins left="0.751388888888889" right="0.751388888888889" top="0.550694444444444" bottom="0.511805555555556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20" workbookViewId="0">
      <selection activeCell="H15" sqref="H15"/>
    </sheetView>
  </sheetViews>
  <sheetFormatPr defaultColWidth="9.625" defaultRowHeight="14.1" customHeight="1" outlineLevelCol="6"/>
  <cols>
    <col min="1" max="1" width="10" style="2" customWidth="1"/>
    <col min="2" max="2" width="30.75" style="2" customWidth="1"/>
    <col min="3" max="3" width="16.75" style="2" customWidth="1"/>
    <col min="4" max="4" width="16" style="2" customWidth="1"/>
    <col min="5" max="5" width="18.25" style="2" customWidth="1"/>
    <col min="6" max="6" width="17" style="2" customWidth="1"/>
    <col min="7" max="7" width="18.75" style="2" customWidth="1"/>
    <col min="8" max="8" width="12.5" style="2" customWidth="1"/>
    <col min="9" max="9" width="15.375" style="2" customWidth="1"/>
    <col min="10" max="32" width="10" style="2"/>
    <col min="33" max="16384" width="9.625" style="2"/>
  </cols>
  <sheetData>
    <row r="1" ht="26.1" customHeight="1" spans="1:6">
      <c r="A1" s="4" t="s">
        <v>0</v>
      </c>
      <c r="B1" s="4"/>
      <c r="C1" s="4"/>
      <c r="D1" s="4"/>
      <c r="E1" s="4"/>
      <c r="F1" s="4"/>
    </row>
    <row r="2" ht="39.95" customHeight="1" spans="1:7">
      <c r="A2" s="6" t="s">
        <v>93</v>
      </c>
      <c r="B2" s="6"/>
      <c r="C2" s="6"/>
      <c r="D2" s="6"/>
      <c r="E2" s="6"/>
      <c r="F2" s="6"/>
      <c r="G2" s="6"/>
    </row>
    <row r="3" ht="29.1" customHeight="1" spans="1:6">
      <c r="A3" s="8" t="s">
        <v>463</v>
      </c>
      <c r="B3" s="9"/>
      <c r="C3" s="9"/>
      <c r="D3" s="9"/>
      <c r="E3" s="9"/>
      <c r="F3" s="9"/>
    </row>
    <row r="4" ht="29.1" customHeight="1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2"/>
    </row>
    <row r="5" ht="36" customHeight="1" spans="1:7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</row>
    <row r="6" ht="24.95" customHeight="1" spans="1:7">
      <c r="A6" s="42" t="s">
        <v>464</v>
      </c>
      <c r="B6" s="43" t="s">
        <v>48</v>
      </c>
      <c r="C6" s="42" t="s">
        <v>465</v>
      </c>
      <c r="D6" s="42">
        <v>23</v>
      </c>
      <c r="E6" s="42">
        <v>984.5</v>
      </c>
      <c r="F6" s="59">
        <f t="shared" ref="F6:F19" si="0">E6*18/10000</f>
        <v>1.7721</v>
      </c>
      <c r="G6" s="60">
        <f>SUM(F6:F12)</f>
        <v>5.472</v>
      </c>
    </row>
    <row r="7" ht="24.95" customHeight="1" spans="1:7">
      <c r="A7" s="42">
        <v>2</v>
      </c>
      <c r="B7" s="61"/>
      <c r="C7" s="42" t="s">
        <v>466</v>
      </c>
      <c r="D7" s="42">
        <v>16</v>
      </c>
      <c r="E7" s="42">
        <v>584.1</v>
      </c>
      <c r="F7" s="59">
        <f t="shared" si="0"/>
        <v>1.05138</v>
      </c>
      <c r="G7" s="62"/>
    </row>
    <row r="8" ht="24.95" customHeight="1" spans="1:7">
      <c r="A8" s="42">
        <v>3</v>
      </c>
      <c r="B8" s="61"/>
      <c r="C8" s="42" t="s">
        <v>467</v>
      </c>
      <c r="D8" s="42">
        <v>17</v>
      </c>
      <c r="E8" s="42">
        <v>547.2</v>
      </c>
      <c r="F8" s="59">
        <f t="shared" si="0"/>
        <v>0.98496</v>
      </c>
      <c r="G8" s="62"/>
    </row>
    <row r="9" ht="24.95" customHeight="1" spans="1:7">
      <c r="A9" s="42">
        <v>4</v>
      </c>
      <c r="B9" s="61"/>
      <c r="C9" s="42" t="s">
        <v>468</v>
      </c>
      <c r="D9" s="42">
        <v>7</v>
      </c>
      <c r="E9" s="42">
        <v>347.4</v>
      </c>
      <c r="F9" s="59">
        <f t="shared" si="0"/>
        <v>0.62532</v>
      </c>
      <c r="G9" s="62"/>
    </row>
    <row r="10" ht="24.95" customHeight="1" spans="1:7">
      <c r="A10" s="42">
        <v>5</v>
      </c>
      <c r="B10" s="61"/>
      <c r="C10" s="42" t="s">
        <v>469</v>
      </c>
      <c r="D10" s="42">
        <v>10</v>
      </c>
      <c r="E10" s="42">
        <v>496.3</v>
      </c>
      <c r="F10" s="59">
        <f t="shared" si="0"/>
        <v>0.89334</v>
      </c>
      <c r="G10" s="62"/>
    </row>
    <row r="11" ht="24.95" customHeight="1" spans="1:7">
      <c r="A11" s="42">
        <v>6</v>
      </c>
      <c r="B11" s="61"/>
      <c r="C11" s="42" t="s">
        <v>470</v>
      </c>
      <c r="D11" s="42">
        <v>1</v>
      </c>
      <c r="E11" s="42">
        <v>16.4</v>
      </c>
      <c r="F11" s="59">
        <f t="shared" si="0"/>
        <v>0.02952</v>
      </c>
      <c r="G11" s="62"/>
    </row>
    <row r="12" ht="24.95" customHeight="1" spans="1:7">
      <c r="A12" s="42">
        <v>7</v>
      </c>
      <c r="B12" s="63"/>
      <c r="C12" s="42" t="s">
        <v>471</v>
      </c>
      <c r="D12" s="42">
        <v>4</v>
      </c>
      <c r="E12" s="42">
        <v>64.1</v>
      </c>
      <c r="F12" s="59">
        <f t="shared" si="0"/>
        <v>0.11538</v>
      </c>
      <c r="G12" s="62"/>
    </row>
    <row r="13" customHeight="1" spans="1:7">
      <c r="A13" s="50" t="s">
        <v>71</v>
      </c>
      <c r="B13" s="51"/>
      <c r="C13" s="52"/>
      <c r="D13" s="42">
        <f>SUM(D6:D12)</f>
        <v>78</v>
      </c>
      <c r="E13" s="42">
        <f>SUM(E6:E12)</f>
        <v>3040</v>
      </c>
      <c r="F13" s="59">
        <f t="shared" si="0"/>
        <v>5.472</v>
      </c>
      <c r="G13" s="64"/>
    </row>
    <row r="14" ht="24.95" customHeight="1" spans="1:7">
      <c r="A14" s="42">
        <v>8</v>
      </c>
      <c r="B14" s="43" t="s">
        <v>49</v>
      </c>
      <c r="C14" s="42" t="s">
        <v>472</v>
      </c>
      <c r="D14" s="42">
        <v>6</v>
      </c>
      <c r="E14" s="42">
        <v>615.9</v>
      </c>
      <c r="F14" s="59">
        <f t="shared" si="0"/>
        <v>1.10862</v>
      </c>
      <c r="G14" s="65">
        <f>SUM(F14:F19)</f>
        <v>2.8422</v>
      </c>
    </row>
    <row r="15" ht="24.95" customHeight="1" spans="1:7">
      <c r="A15" s="42">
        <v>9</v>
      </c>
      <c r="B15" s="61"/>
      <c r="C15" s="42" t="s">
        <v>473</v>
      </c>
      <c r="D15" s="42">
        <v>4</v>
      </c>
      <c r="E15" s="42">
        <v>157.8</v>
      </c>
      <c r="F15" s="59">
        <f t="shared" si="0"/>
        <v>0.28404</v>
      </c>
      <c r="G15" s="61"/>
    </row>
    <row r="16" ht="24.95" customHeight="1" spans="1:7">
      <c r="A16" s="42">
        <v>10</v>
      </c>
      <c r="B16" s="61"/>
      <c r="C16" s="42" t="s">
        <v>474</v>
      </c>
      <c r="D16" s="42">
        <v>2</v>
      </c>
      <c r="E16" s="42">
        <v>188.3</v>
      </c>
      <c r="F16" s="59">
        <f t="shared" si="0"/>
        <v>0.33894</v>
      </c>
      <c r="G16" s="61"/>
    </row>
    <row r="17" ht="24.95" customHeight="1" spans="1:7">
      <c r="A17" s="42">
        <v>11</v>
      </c>
      <c r="B17" s="61"/>
      <c r="C17" s="42" t="s">
        <v>475</v>
      </c>
      <c r="D17" s="42">
        <v>4</v>
      </c>
      <c r="E17" s="42">
        <v>346.9</v>
      </c>
      <c r="F17" s="59">
        <f t="shared" si="0"/>
        <v>0.62442</v>
      </c>
      <c r="G17" s="61"/>
    </row>
    <row r="18" ht="24.95" customHeight="1" spans="1:7">
      <c r="A18" s="42">
        <v>12</v>
      </c>
      <c r="B18" s="61"/>
      <c r="C18" s="42" t="s">
        <v>476</v>
      </c>
      <c r="D18" s="42">
        <v>5</v>
      </c>
      <c r="E18" s="42">
        <v>183.9</v>
      </c>
      <c r="F18" s="59">
        <f t="shared" si="0"/>
        <v>0.33102</v>
      </c>
      <c r="G18" s="61"/>
    </row>
    <row r="19" ht="24.95" customHeight="1" spans="1:7">
      <c r="A19" s="42">
        <v>13</v>
      </c>
      <c r="B19" s="63"/>
      <c r="C19" s="42" t="s">
        <v>477</v>
      </c>
      <c r="D19" s="42">
        <v>1</v>
      </c>
      <c r="E19" s="42">
        <v>86.2</v>
      </c>
      <c r="F19" s="59">
        <f t="shared" si="0"/>
        <v>0.15516</v>
      </c>
      <c r="G19" s="61"/>
    </row>
    <row r="20" ht="17.1" customHeight="1" spans="1:7">
      <c r="A20" s="50" t="s">
        <v>81</v>
      </c>
      <c r="B20" s="51"/>
      <c r="C20" s="52"/>
      <c r="D20" s="42">
        <f>SUM(D14:D19)</f>
        <v>22</v>
      </c>
      <c r="E20" s="42">
        <f>SUM(E14:E19)</f>
        <v>1579</v>
      </c>
      <c r="F20" s="42">
        <f>SUM(F14:F19)</f>
        <v>2.8422</v>
      </c>
      <c r="G20" s="63"/>
    </row>
    <row r="21" ht="21.95" customHeight="1" spans="1:7">
      <c r="A21" s="42">
        <v>14</v>
      </c>
      <c r="B21" s="18" t="s">
        <v>50</v>
      </c>
      <c r="C21" s="42" t="s">
        <v>478</v>
      </c>
      <c r="D21" s="42">
        <v>4</v>
      </c>
      <c r="E21" s="42">
        <v>340.43</v>
      </c>
      <c r="F21" s="59">
        <f t="shared" ref="F21:F34" si="1">E21*18/10000</f>
        <v>0.612774</v>
      </c>
      <c r="G21" s="59">
        <f>SUM(F21:F31)</f>
        <v>5.328</v>
      </c>
    </row>
    <row r="22" ht="21.95" customHeight="1" spans="1:7">
      <c r="A22" s="42">
        <v>15</v>
      </c>
      <c r="B22" s="42"/>
      <c r="C22" s="42" t="s">
        <v>476</v>
      </c>
      <c r="D22" s="42">
        <v>1</v>
      </c>
      <c r="E22" s="42">
        <v>134</v>
      </c>
      <c r="F22" s="59">
        <f t="shared" si="1"/>
        <v>0.2412</v>
      </c>
      <c r="G22" s="59"/>
    </row>
    <row r="23" ht="21.95" customHeight="1" spans="1:7">
      <c r="A23" s="42">
        <v>16</v>
      </c>
      <c r="B23" s="42"/>
      <c r="C23" s="42" t="s">
        <v>473</v>
      </c>
      <c r="D23" s="42">
        <v>3</v>
      </c>
      <c r="E23" s="42">
        <v>336.29</v>
      </c>
      <c r="F23" s="59">
        <f t="shared" si="1"/>
        <v>0.605322</v>
      </c>
      <c r="G23" s="59"/>
    </row>
    <row r="24" ht="21.95" customHeight="1" spans="1:7">
      <c r="A24" s="42">
        <v>17</v>
      </c>
      <c r="B24" s="42"/>
      <c r="C24" s="42" t="s">
        <v>472</v>
      </c>
      <c r="D24" s="42">
        <v>2</v>
      </c>
      <c r="E24" s="42">
        <v>142</v>
      </c>
      <c r="F24" s="59">
        <f t="shared" si="1"/>
        <v>0.2556</v>
      </c>
      <c r="G24" s="59"/>
    </row>
    <row r="25" ht="21.95" customHeight="1" spans="1:7">
      <c r="A25" s="42">
        <v>18</v>
      </c>
      <c r="B25" s="42"/>
      <c r="C25" s="42" t="s">
        <v>479</v>
      </c>
      <c r="D25" s="42">
        <v>6</v>
      </c>
      <c r="E25" s="42">
        <v>411.34</v>
      </c>
      <c r="F25" s="59">
        <f t="shared" si="1"/>
        <v>0.740412</v>
      </c>
      <c r="G25" s="59"/>
    </row>
    <row r="26" ht="21.95" customHeight="1" spans="1:7">
      <c r="A26" s="42">
        <v>19</v>
      </c>
      <c r="B26" s="42"/>
      <c r="C26" s="42" t="s">
        <v>465</v>
      </c>
      <c r="D26" s="42">
        <v>12</v>
      </c>
      <c r="E26" s="42">
        <v>696.3</v>
      </c>
      <c r="F26" s="59">
        <f t="shared" si="1"/>
        <v>1.25334</v>
      </c>
      <c r="G26" s="59"/>
    </row>
    <row r="27" ht="21.95" customHeight="1" spans="1:7">
      <c r="A27" s="42">
        <v>20</v>
      </c>
      <c r="B27" s="42"/>
      <c r="C27" s="42" t="s">
        <v>467</v>
      </c>
      <c r="D27" s="42">
        <v>1</v>
      </c>
      <c r="E27" s="42">
        <v>66.6</v>
      </c>
      <c r="F27" s="59">
        <f t="shared" si="1"/>
        <v>0.11988</v>
      </c>
      <c r="G27" s="59"/>
    </row>
    <row r="28" ht="21.95" customHeight="1" spans="1:7">
      <c r="A28" s="42">
        <v>21</v>
      </c>
      <c r="B28" s="42"/>
      <c r="C28" s="42" t="s">
        <v>480</v>
      </c>
      <c r="D28" s="42">
        <v>2</v>
      </c>
      <c r="E28" s="42">
        <v>110.8</v>
      </c>
      <c r="F28" s="59">
        <f t="shared" si="1"/>
        <v>0.19944</v>
      </c>
      <c r="G28" s="59"/>
    </row>
    <row r="29" ht="21.95" customHeight="1" spans="1:7">
      <c r="A29" s="42">
        <v>22</v>
      </c>
      <c r="B29" s="42"/>
      <c r="C29" s="42" t="s">
        <v>469</v>
      </c>
      <c r="D29" s="42">
        <v>5</v>
      </c>
      <c r="E29" s="42">
        <v>230.28</v>
      </c>
      <c r="F29" s="59">
        <f t="shared" si="1"/>
        <v>0.414504</v>
      </c>
      <c r="G29" s="59"/>
    </row>
    <row r="30" ht="21.95" customHeight="1" spans="1:7">
      <c r="A30" s="42">
        <v>23</v>
      </c>
      <c r="B30" s="42"/>
      <c r="C30" s="42" t="s">
        <v>466</v>
      </c>
      <c r="D30" s="42">
        <v>3</v>
      </c>
      <c r="E30" s="42">
        <v>163.26</v>
      </c>
      <c r="F30" s="59">
        <f t="shared" si="1"/>
        <v>0.293868</v>
      </c>
      <c r="G30" s="59"/>
    </row>
    <row r="31" ht="21.95" customHeight="1" spans="1:7">
      <c r="A31" s="42">
        <v>24</v>
      </c>
      <c r="B31" s="42"/>
      <c r="C31" s="42" t="s">
        <v>481</v>
      </c>
      <c r="D31" s="42">
        <v>3</v>
      </c>
      <c r="E31" s="42">
        <v>328.7</v>
      </c>
      <c r="F31" s="59">
        <f t="shared" si="1"/>
        <v>0.59166</v>
      </c>
      <c r="G31" s="59"/>
    </row>
    <row r="32" ht="21.95" customHeight="1" spans="1:7">
      <c r="A32" s="42">
        <v>25</v>
      </c>
      <c r="B32" s="42"/>
      <c r="C32" s="42" t="s">
        <v>465</v>
      </c>
      <c r="D32" s="42">
        <v>3</v>
      </c>
      <c r="E32" s="42">
        <v>27.58</v>
      </c>
      <c r="F32" s="59">
        <f t="shared" si="1"/>
        <v>0.049644</v>
      </c>
      <c r="G32" s="59">
        <f>SUM(F32:F34)</f>
        <v>0.369</v>
      </c>
    </row>
    <row r="33" ht="21.95" customHeight="1" spans="1:7">
      <c r="A33" s="42">
        <v>26</v>
      </c>
      <c r="B33" s="42"/>
      <c r="C33" s="42" t="s">
        <v>469</v>
      </c>
      <c r="D33" s="42">
        <v>4</v>
      </c>
      <c r="E33" s="42">
        <v>149</v>
      </c>
      <c r="F33" s="59">
        <f t="shared" si="1"/>
        <v>0.2682</v>
      </c>
      <c r="G33" s="59"/>
    </row>
    <row r="34" ht="21.95" customHeight="1" spans="1:7">
      <c r="A34" s="42">
        <v>27</v>
      </c>
      <c r="B34" s="42"/>
      <c r="C34" s="42" t="s">
        <v>466</v>
      </c>
      <c r="D34" s="42">
        <v>1</v>
      </c>
      <c r="E34" s="42">
        <v>28.42</v>
      </c>
      <c r="F34" s="59">
        <f t="shared" si="1"/>
        <v>0.051156</v>
      </c>
      <c r="G34" s="59"/>
    </row>
    <row r="35" ht="21.95" customHeight="1" spans="1:7">
      <c r="A35" s="18" t="s">
        <v>482</v>
      </c>
      <c r="B35" s="18"/>
      <c r="C35" s="18"/>
      <c r="D35" s="42">
        <f>SUM(D21:D34)</f>
        <v>50</v>
      </c>
      <c r="E35" s="42">
        <f>SUM(E21:E34)</f>
        <v>3165</v>
      </c>
      <c r="F35" s="42">
        <f>SUM(F21:F34)</f>
        <v>5.697</v>
      </c>
      <c r="G35" s="59">
        <f>SUM(G21:G34)</f>
        <v>5.697</v>
      </c>
    </row>
    <row r="36" ht="24" customHeight="1" spans="1:7">
      <c r="A36" s="18" t="s">
        <v>483</v>
      </c>
      <c r="B36" s="18"/>
      <c r="C36" s="18"/>
      <c r="D36" s="42">
        <f>SUM(D13,D20,D35)</f>
        <v>150</v>
      </c>
      <c r="E36" s="42">
        <f>SUM(E13,E20,E35)</f>
        <v>7784</v>
      </c>
      <c r="F36" s="42">
        <f>SUM(F13,F20,F35)</f>
        <v>14.0112</v>
      </c>
      <c r="G36" s="42">
        <f>SUM(G6,G14,G21,G32)</f>
        <v>14.0112</v>
      </c>
    </row>
    <row r="37" s="1" customFormat="1" ht="27" customHeight="1" spans="1:7">
      <c r="A37" s="21" t="s">
        <v>484</v>
      </c>
      <c r="B37" s="66"/>
      <c r="C37" s="21"/>
      <c r="D37" s="21"/>
      <c r="E37" s="21"/>
      <c r="F37" s="21"/>
      <c r="G37" s="21"/>
    </row>
  </sheetData>
  <mergeCells count="17">
    <mergeCell ref="A2:G2"/>
    <mergeCell ref="E4:G4"/>
    <mergeCell ref="A13:C13"/>
    <mergeCell ref="A20:C20"/>
    <mergeCell ref="A35:C35"/>
    <mergeCell ref="A36:C36"/>
    <mergeCell ref="A4:A5"/>
    <mergeCell ref="B4:B5"/>
    <mergeCell ref="B6:B12"/>
    <mergeCell ref="B14:B19"/>
    <mergeCell ref="B21:B34"/>
    <mergeCell ref="C4:C5"/>
    <mergeCell ref="D4:D5"/>
    <mergeCell ref="G6:G13"/>
    <mergeCell ref="G14:G20"/>
    <mergeCell ref="G21:G31"/>
    <mergeCell ref="G32:G34"/>
  </mergeCells>
  <printOptions horizontalCentered="1"/>
  <pageMargins left="0.751388888888889" right="0.751388888888889" top="0.550694444444444" bottom="0.511805555555556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4" workbookViewId="0">
      <selection activeCell="F18" sqref="F18"/>
    </sheetView>
  </sheetViews>
  <sheetFormatPr defaultColWidth="9.625" defaultRowHeight="14.1" customHeight="1"/>
  <cols>
    <col min="1" max="1" width="10" style="2" customWidth="1"/>
    <col min="2" max="2" width="30.75" style="2" customWidth="1"/>
    <col min="3" max="3" width="16.75" style="2" customWidth="1"/>
    <col min="4" max="4" width="16" style="2" customWidth="1"/>
    <col min="5" max="5" width="18.25" style="2" customWidth="1"/>
    <col min="6" max="6" width="17" style="2" customWidth="1"/>
    <col min="7" max="7" width="18.75" style="2" customWidth="1"/>
    <col min="8" max="8" width="12.5" style="2" customWidth="1"/>
    <col min="9" max="9" width="15.375" style="2" customWidth="1"/>
    <col min="10" max="32" width="10" style="2"/>
    <col min="33" max="16384" width="9.625" style="2"/>
  </cols>
  <sheetData>
    <row r="1" ht="26.1" customHeight="1" spans="1:6">
      <c r="A1" s="4" t="s">
        <v>0</v>
      </c>
      <c r="B1" s="4"/>
      <c r="C1" s="4"/>
      <c r="D1" s="4"/>
      <c r="E1" s="4"/>
      <c r="F1" s="4"/>
    </row>
    <row r="2" ht="39.95" customHeight="1" spans="1:7">
      <c r="A2" s="6" t="s">
        <v>93</v>
      </c>
      <c r="B2" s="6"/>
      <c r="C2" s="6"/>
      <c r="D2" s="6"/>
      <c r="E2" s="6"/>
      <c r="F2" s="6"/>
      <c r="G2" s="6"/>
    </row>
    <row r="3" ht="29.1" customHeight="1" spans="1:6">
      <c r="A3" s="8" t="s">
        <v>485</v>
      </c>
      <c r="B3" s="9"/>
      <c r="C3" s="9"/>
      <c r="D3" s="9"/>
      <c r="E3" s="9"/>
      <c r="F3" s="9"/>
    </row>
    <row r="4" ht="29.1" customHeight="1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2"/>
    </row>
    <row r="5" ht="36" customHeight="1" spans="1:7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</row>
    <row r="6" ht="26.1" customHeight="1" spans="1:7">
      <c r="A6" s="25">
        <v>1</v>
      </c>
      <c r="B6" s="27" t="s">
        <v>13</v>
      </c>
      <c r="C6" s="27" t="s">
        <v>486</v>
      </c>
      <c r="D6" s="25">
        <v>7</v>
      </c>
      <c r="E6" s="25">
        <v>137.8</v>
      </c>
      <c r="F6" s="38">
        <f>E6*18/10000</f>
        <v>0.24804</v>
      </c>
      <c r="G6" s="55"/>
    </row>
    <row r="7" ht="26.1" customHeight="1" spans="1:7">
      <c r="A7" s="25">
        <v>2</v>
      </c>
      <c r="B7" s="27" t="s">
        <v>13</v>
      </c>
      <c r="C7" s="27" t="s">
        <v>487</v>
      </c>
      <c r="D7" s="25">
        <v>5</v>
      </c>
      <c r="E7" s="25">
        <v>74.5</v>
      </c>
      <c r="F7" s="38">
        <f>E7*18/10000</f>
        <v>0.1341</v>
      </c>
      <c r="G7" s="55"/>
    </row>
    <row r="8" ht="26.1" customHeight="1" spans="1:7">
      <c r="A8" s="25">
        <v>3</v>
      </c>
      <c r="B8" s="27" t="s">
        <v>13</v>
      </c>
      <c r="C8" s="27" t="s">
        <v>488</v>
      </c>
      <c r="D8" s="25">
        <v>4</v>
      </c>
      <c r="E8" s="25">
        <v>94.4</v>
      </c>
      <c r="F8" s="38">
        <f>E8*18/10000</f>
        <v>0.16992</v>
      </c>
      <c r="G8" s="55"/>
    </row>
    <row r="9" ht="26.1" customHeight="1" spans="1:7">
      <c r="A9" s="25">
        <v>4</v>
      </c>
      <c r="B9" s="27" t="s">
        <v>13</v>
      </c>
      <c r="C9" s="27" t="s">
        <v>489</v>
      </c>
      <c r="D9" s="25">
        <v>22</v>
      </c>
      <c r="E9" s="25">
        <v>335.6</v>
      </c>
      <c r="F9" s="38">
        <f>E9*18/10000</f>
        <v>0.60408</v>
      </c>
      <c r="G9" s="55"/>
    </row>
    <row r="10" ht="26.1" customHeight="1" spans="1:9">
      <c r="A10" s="25">
        <v>5</v>
      </c>
      <c r="B10" s="27" t="s">
        <v>13</v>
      </c>
      <c r="C10" s="27" t="s">
        <v>490</v>
      </c>
      <c r="D10" s="25">
        <v>1</v>
      </c>
      <c r="E10" s="25">
        <v>11.7</v>
      </c>
      <c r="F10" s="38">
        <f>E10*18/10000</f>
        <v>0.02106</v>
      </c>
      <c r="G10" s="55"/>
      <c r="I10" s="2">
        <v>399</v>
      </c>
    </row>
    <row r="11" ht="26.1" customHeight="1" spans="1:9">
      <c r="A11" s="25"/>
      <c r="B11" s="25"/>
      <c r="C11" s="25"/>
      <c r="D11" s="25"/>
      <c r="E11" s="25"/>
      <c r="F11" s="25"/>
      <c r="G11" s="55"/>
      <c r="I11" s="2">
        <v>1094</v>
      </c>
    </row>
    <row r="12" ht="26.1" customHeight="1" spans="1:9">
      <c r="A12" s="25"/>
      <c r="B12" s="25"/>
      <c r="C12" s="25"/>
      <c r="D12" s="25"/>
      <c r="E12" s="25"/>
      <c r="F12" s="25"/>
      <c r="G12" s="55"/>
      <c r="I12" s="2">
        <v>654</v>
      </c>
    </row>
    <row r="13" ht="26.1" customHeight="1" spans="1:9">
      <c r="A13" s="25"/>
      <c r="B13" s="25"/>
      <c r="C13" s="25"/>
      <c r="D13" s="25"/>
      <c r="E13" s="25"/>
      <c r="F13" s="25"/>
      <c r="G13" s="55"/>
      <c r="I13" s="2">
        <f>SUM(I10:I12)</f>
        <v>2147</v>
      </c>
    </row>
    <row r="14" ht="26.1" customHeight="1" spans="1:7">
      <c r="A14" s="25"/>
      <c r="B14" s="25"/>
      <c r="C14" s="25"/>
      <c r="D14" s="25"/>
      <c r="E14" s="25"/>
      <c r="F14" s="25"/>
      <c r="G14" s="55"/>
    </row>
    <row r="15" ht="81" customHeight="1" spans="1:7">
      <c r="A15" s="56" t="s">
        <v>441</v>
      </c>
      <c r="B15" s="57"/>
      <c r="C15" s="58"/>
      <c r="D15" s="25">
        <f>SUM(D6:D14)</f>
        <v>39</v>
      </c>
      <c r="E15" s="25">
        <f>SUM(E6:E14)</f>
        <v>654</v>
      </c>
      <c r="F15" s="25">
        <f>SUM(F6:F14)</f>
        <v>1.1772</v>
      </c>
      <c r="G15" s="55"/>
    </row>
    <row r="16" s="1" customFormat="1" ht="33.75" customHeight="1" spans="1:7">
      <c r="A16" s="21" t="s">
        <v>491</v>
      </c>
      <c r="B16" s="21"/>
      <c r="C16" s="21"/>
      <c r="D16" s="21"/>
      <c r="E16" s="21"/>
      <c r="F16" s="21"/>
      <c r="G16" s="21"/>
    </row>
  </sheetData>
  <mergeCells count="8">
    <mergeCell ref="A2:G2"/>
    <mergeCell ref="E4:G4"/>
    <mergeCell ref="A15:C15"/>
    <mergeCell ref="A16:G16"/>
    <mergeCell ref="A4:A5"/>
    <mergeCell ref="B4:B5"/>
    <mergeCell ref="C4:C5"/>
    <mergeCell ref="D4:D5"/>
  </mergeCells>
  <printOptions horizontalCentered="1"/>
  <pageMargins left="0.751388888888889" right="0.751388888888889" top="0.550694444444444" bottom="0.511805555555556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5" workbookViewId="0">
      <selection activeCell="K19" sqref="K19"/>
    </sheetView>
  </sheetViews>
  <sheetFormatPr defaultColWidth="9.625" defaultRowHeight="14.1" customHeight="1" outlineLevelCol="7"/>
  <cols>
    <col min="1" max="1" width="10" style="2" customWidth="1"/>
    <col min="2" max="2" width="30.75" style="2" customWidth="1"/>
    <col min="3" max="3" width="17.75" style="2" customWidth="1"/>
    <col min="4" max="4" width="16" style="2" customWidth="1"/>
    <col min="5" max="5" width="18.25" style="2" customWidth="1"/>
    <col min="6" max="6" width="17" style="2" customWidth="1"/>
    <col min="7" max="7" width="14" style="2" customWidth="1"/>
    <col min="8" max="8" width="8.125" style="2" customWidth="1"/>
    <col min="9" max="9" width="15.375" style="2" customWidth="1"/>
    <col min="10" max="32" width="10" style="2"/>
    <col min="33" max="16384" width="9.625" style="2"/>
  </cols>
  <sheetData>
    <row r="1" ht="26.1" customHeight="1" spans="1:6">
      <c r="A1" s="4" t="s">
        <v>0</v>
      </c>
      <c r="B1" s="4"/>
      <c r="C1" s="4"/>
      <c r="D1" s="4"/>
      <c r="E1" s="4"/>
      <c r="F1" s="4"/>
    </row>
    <row r="2" ht="39.95" customHeight="1" spans="1:7">
      <c r="A2" s="6" t="s">
        <v>93</v>
      </c>
      <c r="B2" s="6"/>
      <c r="C2" s="6"/>
      <c r="D2" s="6"/>
      <c r="E2" s="6"/>
      <c r="F2" s="6"/>
      <c r="G2" s="6"/>
    </row>
    <row r="3" ht="29.1" customHeight="1" spans="1:6">
      <c r="A3" s="8" t="s">
        <v>492</v>
      </c>
      <c r="B3" s="9"/>
      <c r="C3" s="9"/>
      <c r="D3" s="9"/>
      <c r="E3" s="9"/>
      <c r="F3" s="9"/>
    </row>
    <row r="4" ht="29.1" customHeight="1" spans="1:8">
      <c r="A4" s="11" t="s">
        <v>3</v>
      </c>
      <c r="B4" s="11" t="s">
        <v>5</v>
      </c>
      <c r="C4" s="11" t="s">
        <v>96</v>
      </c>
      <c r="D4" s="23" t="s">
        <v>6</v>
      </c>
      <c r="E4" s="39" t="s">
        <v>7</v>
      </c>
      <c r="F4" s="40"/>
      <c r="G4" s="40"/>
      <c r="H4" s="41"/>
    </row>
    <row r="5" ht="36" customHeight="1" spans="1:8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  <c r="H5" s="20" t="s">
        <v>8</v>
      </c>
    </row>
    <row r="6" ht="30.95" customHeight="1" spans="1:8">
      <c r="A6" s="42">
        <v>1</v>
      </c>
      <c r="B6" s="43" t="s">
        <v>53</v>
      </c>
      <c r="C6" s="18" t="s">
        <v>493</v>
      </c>
      <c r="D6" s="18">
        <v>19</v>
      </c>
      <c r="E6" s="18">
        <v>248.3</v>
      </c>
      <c r="F6" s="44">
        <f t="shared" ref="F6:F32" si="0">E6*18/10000</f>
        <v>0.44694</v>
      </c>
      <c r="G6" s="45">
        <f>SUM(F6:F16)</f>
        <v>8.5932</v>
      </c>
      <c r="H6" s="14" t="s">
        <v>494</v>
      </c>
    </row>
    <row r="7" ht="30.95" customHeight="1" spans="1:8">
      <c r="A7" s="42">
        <v>2</v>
      </c>
      <c r="B7" s="46"/>
      <c r="C7" s="18" t="s">
        <v>495</v>
      </c>
      <c r="D7" s="18">
        <v>12</v>
      </c>
      <c r="E7" s="18">
        <v>174.2</v>
      </c>
      <c r="F7" s="44">
        <f t="shared" si="0"/>
        <v>0.31356</v>
      </c>
      <c r="G7" s="47"/>
      <c r="H7" s="14"/>
    </row>
    <row r="8" ht="30.95" customHeight="1" spans="1:8">
      <c r="A8" s="42">
        <v>3</v>
      </c>
      <c r="B8" s="46"/>
      <c r="C8" s="18" t="s">
        <v>496</v>
      </c>
      <c r="D8" s="18">
        <v>21</v>
      </c>
      <c r="E8" s="18">
        <v>548</v>
      </c>
      <c r="F8" s="44">
        <f t="shared" si="0"/>
        <v>0.9864</v>
      </c>
      <c r="G8" s="47"/>
      <c r="H8" s="14"/>
    </row>
    <row r="9" ht="30.95" customHeight="1" spans="1:8">
      <c r="A9" s="42">
        <v>4</v>
      </c>
      <c r="B9" s="46"/>
      <c r="C9" s="18" t="s">
        <v>497</v>
      </c>
      <c r="D9" s="18">
        <v>15</v>
      </c>
      <c r="E9" s="18">
        <v>488.5</v>
      </c>
      <c r="F9" s="44">
        <f t="shared" si="0"/>
        <v>0.8793</v>
      </c>
      <c r="G9" s="47"/>
      <c r="H9" s="14"/>
    </row>
    <row r="10" ht="30.95" customHeight="1" spans="1:8">
      <c r="A10" s="42">
        <v>5</v>
      </c>
      <c r="B10" s="46"/>
      <c r="C10" s="18" t="s">
        <v>498</v>
      </c>
      <c r="D10" s="18">
        <v>36</v>
      </c>
      <c r="E10" s="18">
        <v>1474</v>
      </c>
      <c r="F10" s="44">
        <f t="shared" si="0"/>
        <v>2.6532</v>
      </c>
      <c r="G10" s="47"/>
      <c r="H10" s="14"/>
    </row>
    <row r="11" ht="30.95" customHeight="1" spans="1:8">
      <c r="A11" s="42">
        <v>6</v>
      </c>
      <c r="B11" s="46"/>
      <c r="C11" s="18" t="s">
        <v>499</v>
      </c>
      <c r="D11" s="18">
        <v>9</v>
      </c>
      <c r="E11" s="18">
        <v>97.5</v>
      </c>
      <c r="F11" s="44">
        <f t="shared" si="0"/>
        <v>0.1755</v>
      </c>
      <c r="G11" s="47"/>
      <c r="H11" s="14"/>
    </row>
    <row r="12" ht="30.95" customHeight="1" spans="1:8">
      <c r="A12" s="42">
        <v>7</v>
      </c>
      <c r="B12" s="46"/>
      <c r="C12" s="18" t="s">
        <v>500</v>
      </c>
      <c r="D12" s="18">
        <v>7</v>
      </c>
      <c r="E12" s="18">
        <v>177</v>
      </c>
      <c r="F12" s="44">
        <f t="shared" si="0"/>
        <v>0.3186</v>
      </c>
      <c r="G12" s="47"/>
      <c r="H12" s="14"/>
    </row>
    <row r="13" ht="30.95" customHeight="1" spans="1:8">
      <c r="A13" s="42">
        <v>8</v>
      </c>
      <c r="B13" s="46"/>
      <c r="C13" s="18" t="s">
        <v>501</v>
      </c>
      <c r="D13" s="18">
        <v>21</v>
      </c>
      <c r="E13" s="18">
        <v>377</v>
      </c>
      <c r="F13" s="44">
        <f t="shared" si="0"/>
        <v>0.6786</v>
      </c>
      <c r="G13" s="47"/>
      <c r="H13" s="14"/>
    </row>
    <row r="14" ht="30.95" customHeight="1" spans="1:8">
      <c r="A14" s="42">
        <v>9</v>
      </c>
      <c r="B14" s="46"/>
      <c r="C14" s="18" t="s">
        <v>502</v>
      </c>
      <c r="D14" s="18">
        <v>16</v>
      </c>
      <c r="E14" s="18">
        <v>349</v>
      </c>
      <c r="F14" s="44">
        <f t="shared" si="0"/>
        <v>0.6282</v>
      </c>
      <c r="G14" s="47"/>
      <c r="H14" s="14"/>
    </row>
    <row r="15" ht="30.95" customHeight="1" spans="1:8">
      <c r="A15" s="42">
        <v>10</v>
      </c>
      <c r="B15" s="46"/>
      <c r="C15" s="18" t="s">
        <v>503</v>
      </c>
      <c r="D15" s="18">
        <v>6</v>
      </c>
      <c r="E15" s="18">
        <v>164.5</v>
      </c>
      <c r="F15" s="44">
        <f t="shared" si="0"/>
        <v>0.2961</v>
      </c>
      <c r="G15" s="47"/>
      <c r="H15" s="14"/>
    </row>
    <row r="16" ht="30.95" customHeight="1" spans="1:8">
      <c r="A16" s="42">
        <v>11</v>
      </c>
      <c r="B16" s="46"/>
      <c r="C16" s="18" t="s">
        <v>504</v>
      </c>
      <c r="D16" s="18">
        <v>26</v>
      </c>
      <c r="E16" s="18">
        <v>676</v>
      </c>
      <c r="F16" s="44">
        <f t="shared" si="0"/>
        <v>1.2168</v>
      </c>
      <c r="G16" s="48"/>
      <c r="H16" s="14"/>
    </row>
    <row r="17" ht="27.95" customHeight="1" spans="1:8">
      <c r="A17" s="42">
        <v>12</v>
      </c>
      <c r="B17" s="46"/>
      <c r="C17" s="18" t="s">
        <v>502</v>
      </c>
      <c r="D17" s="18">
        <v>10</v>
      </c>
      <c r="E17" s="18">
        <v>104</v>
      </c>
      <c r="F17" s="44">
        <f t="shared" si="0"/>
        <v>0.1872</v>
      </c>
      <c r="G17" s="45">
        <f>SUM(F17:F32)</f>
        <v>5.6016</v>
      </c>
      <c r="H17" s="45" t="s">
        <v>505</v>
      </c>
    </row>
    <row r="18" ht="27.95" customHeight="1" spans="1:8">
      <c r="A18" s="42">
        <v>13</v>
      </c>
      <c r="B18" s="46"/>
      <c r="C18" s="18" t="s">
        <v>506</v>
      </c>
      <c r="D18" s="18">
        <v>12</v>
      </c>
      <c r="E18" s="18">
        <v>246</v>
      </c>
      <c r="F18" s="44">
        <f t="shared" si="0"/>
        <v>0.4428</v>
      </c>
      <c r="G18" s="47"/>
      <c r="H18" s="47"/>
    </row>
    <row r="19" ht="27.95" customHeight="1" spans="1:8">
      <c r="A19" s="42">
        <v>14</v>
      </c>
      <c r="B19" s="46"/>
      <c r="C19" s="18" t="s">
        <v>501</v>
      </c>
      <c r="D19" s="18">
        <v>12</v>
      </c>
      <c r="E19" s="18">
        <v>109</v>
      </c>
      <c r="F19" s="44">
        <f t="shared" si="0"/>
        <v>0.1962</v>
      </c>
      <c r="G19" s="47"/>
      <c r="H19" s="47"/>
    </row>
    <row r="20" ht="27.95" customHeight="1" spans="1:8">
      <c r="A20" s="42">
        <v>15</v>
      </c>
      <c r="B20" s="46"/>
      <c r="C20" s="18" t="s">
        <v>498</v>
      </c>
      <c r="D20" s="18">
        <v>24</v>
      </c>
      <c r="E20" s="18">
        <v>445</v>
      </c>
      <c r="F20" s="44">
        <f t="shared" si="0"/>
        <v>0.801</v>
      </c>
      <c r="G20" s="47"/>
      <c r="H20" s="47"/>
    </row>
    <row r="21" ht="27.95" customHeight="1" spans="1:8">
      <c r="A21" s="42">
        <v>16</v>
      </c>
      <c r="B21" s="46"/>
      <c r="C21" s="18" t="s">
        <v>507</v>
      </c>
      <c r="D21" s="18">
        <v>5</v>
      </c>
      <c r="E21" s="18">
        <v>52</v>
      </c>
      <c r="F21" s="44">
        <f t="shared" si="0"/>
        <v>0.0936</v>
      </c>
      <c r="G21" s="47"/>
      <c r="H21" s="47"/>
    </row>
    <row r="22" ht="27.95" customHeight="1" spans="1:8">
      <c r="A22" s="42">
        <v>17</v>
      </c>
      <c r="B22" s="46"/>
      <c r="C22" s="18" t="s">
        <v>508</v>
      </c>
      <c r="D22" s="18">
        <v>12</v>
      </c>
      <c r="E22" s="18">
        <v>237</v>
      </c>
      <c r="F22" s="44">
        <f t="shared" si="0"/>
        <v>0.4266</v>
      </c>
      <c r="G22" s="47"/>
      <c r="H22" s="47"/>
    </row>
    <row r="23" ht="27.95" customHeight="1" spans="1:8">
      <c r="A23" s="42">
        <v>18</v>
      </c>
      <c r="B23" s="46"/>
      <c r="C23" s="18" t="s">
        <v>509</v>
      </c>
      <c r="D23" s="18">
        <v>9</v>
      </c>
      <c r="E23" s="18">
        <v>199.5</v>
      </c>
      <c r="F23" s="44">
        <f t="shared" si="0"/>
        <v>0.3591</v>
      </c>
      <c r="G23" s="47"/>
      <c r="H23" s="47"/>
    </row>
    <row r="24" ht="27.95" customHeight="1" spans="1:8">
      <c r="A24" s="42">
        <v>19</v>
      </c>
      <c r="B24" s="46"/>
      <c r="C24" s="18" t="s">
        <v>495</v>
      </c>
      <c r="D24" s="18">
        <v>5</v>
      </c>
      <c r="E24" s="18">
        <v>53</v>
      </c>
      <c r="F24" s="44">
        <f t="shared" si="0"/>
        <v>0.0954</v>
      </c>
      <c r="G24" s="47"/>
      <c r="H24" s="47"/>
    </row>
    <row r="25" ht="27.95" customHeight="1" spans="1:8">
      <c r="A25" s="42">
        <v>20</v>
      </c>
      <c r="B25" s="46"/>
      <c r="C25" s="18" t="s">
        <v>510</v>
      </c>
      <c r="D25" s="18">
        <v>17</v>
      </c>
      <c r="E25" s="18">
        <v>369</v>
      </c>
      <c r="F25" s="44">
        <f t="shared" si="0"/>
        <v>0.6642</v>
      </c>
      <c r="G25" s="47"/>
      <c r="H25" s="47"/>
    </row>
    <row r="26" ht="27.95" customHeight="1" spans="1:8">
      <c r="A26" s="42">
        <v>21</v>
      </c>
      <c r="B26" s="46"/>
      <c r="C26" s="18" t="s">
        <v>511</v>
      </c>
      <c r="D26" s="18">
        <v>4</v>
      </c>
      <c r="E26" s="18">
        <v>71</v>
      </c>
      <c r="F26" s="44">
        <f t="shared" si="0"/>
        <v>0.1278</v>
      </c>
      <c r="G26" s="47"/>
      <c r="H26" s="47"/>
    </row>
    <row r="27" ht="27.95" customHeight="1" spans="1:8">
      <c r="A27" s="42">
        <v>22</v>
      </c>
      <c r="B27" s="46"/>
      <c r="C27" s="18" t="s">
        <v>512</v>
      </c>
      <c r="D27" s="18">
        <v>21</v>
      </c>
      <c r="E27" s="18">
        <v>224</v>
      </c>
      <c r="F27" s="44">
        <f t="shared" si="0"/>
        <v>0.4032</v>
      </c>
      <c r="G27" s="47"/>
      <c r="H27" s="47"/>
    </row>
    <row r="28" ht="27.95" customHeight="1" spans="1:8">
      <c r="A28" s="42">
        <v>23</v>
      </c>
      <c r="B28" s="46"/>
      <c r="C28" s="18" t="s">
        <v>513</v>
      </c>
      <c r="D28" s="18">
        <v>6</v>
      </c>
      <c r="E28" s="18">
        <v>97</v>
      </c>
      <c r="F28" s="44">
        <f t="shared" si="0"/>
        <v>0.1746</v>
      </c>
      <c r="G28" s="47"/>
      <c r="H28" s="47"/>
    </row>
    <row r="29" ht="27.95" customHeight="1" spans="1:8">
      <c r="A29" s="42">
        <v>24</v>
      </c>
      <c r="B29" s="46"/>
      <c r="C29" s="18" t="s">
        <v>497</v>
      </c>
      <c r="D29" s="18">
        <v>14</v>
      </c>
      <c r="E29" s="18">
        <v>430</v>
      </c>
      <c r="F29" s="44">
        <f t="shared" si="0"/>
        <v>0.774</v>
      </c>
      <c r="G29" s="47"/>
      <c r="H29" s="47"/>
    </row>
    <row r="30" ht="27.95" customHeight="1" spans="1:8">
      <c r="A30" s="42">
        <v>25</v>
      </c>
      <c r="B30" s="46"/>
      <c r="C30" s="18" t="s">
        <v>514</v>
      </c>
      <c r="D30" s="18">
        <v>12</v>
      </c>
      <c r="E30" s="18">
        <v>163</v>
      </c>
      <c r="F30" s="44">
        <f t="shared" si="0"/>
        <v>0.2934</v>
      </c>
      <c r="G30" s="47"/>
      <c r="H30" s="47"/>
    </row>
    <row r="31" ht="27.95" customHeight="1" spans="1:8">
      <c r="A31" s="42">
        <v>26</v>
      </c>
      <c r="B31" s="46"/>
      <c r="C31" s="18" t="s">
        <v>515</v>
      </c>
      <c r="D31" s="18">
        <v>7</v>
      </c>
      <c r="E31" s="18">
        <v>153.5</v>
      </c>
      <c r="F31" s="44">
        <f t="shared" si="0"/>
        <v>0.2763</v>
      </c>
      <c r="G31" s="47"/>
      <c r="H31" s="47"/>
    </row>
    <row r="32" ht="27.95" customHeight="1" spans="1:8">
      <c r="A32" s="42">
        <v>27</v>
      </c>
      <c r="B32" s="49"/>
      <c r="C32" s="18" t="s">
        <v>516</v>
      </c>
      <c r="D32" s="18">
        <v>11</v>
      </c>
      <c r="E32" s="18">
        <v>159</v>
      </c>
      <c r="F32" s="44">
        <f t="shared" si="0"/>
        <v>0.2862</v>
      </c>
      <c r="G32" s="48"/>
      <c r="H32" s="47"/>
    </row>
    <row r="33" ht="21.95" customHeight="1" spans="1:8">
      <c r="A33" s="50" t="s">
        <v>118</v>
      </c>
      <c r="B33" s="51"/>
      <c r="C33" s="52"/>
      <c r="D33" s="18">
        <f>SUM(D6:D32)</f>
        <v>369</v>
      </c>
      <c r="E33" s="18">
        <f>SUM(E6:E32)</f>
        <v>7886</v>
      </c>
      <c r="F33" s="18">
        <f>SUM(F6:F32)</f>
        <v>14.1948</v>
      </c>
      <c r="G33" s="18">
        <f>SUM(G6,G17)</f>
        <v>14.1948</v>
      </c>
      <c r="H33" s="48"/>
    </row>
    <row r="34" ht="26.1" customHeight="1" spans="1:8">
      <c r="A34" s="42">
        <v>28</v>
      </c>
      <c r="B34" s="14" t="s">
        <v>54</v>
      </c>
      <c r="C34" s="18" t="s">
        <v>517</v>
      </c>
      <c r="D34" s="18">
        <v>9</v>
      </c>
      <c r="E34" s="18">
        <v>401.39</v>
      </c>
      <c r="F34" s="44">
        <f>E34*18/10000</f>
        <v>0.722502</v>
      </c>
      <c r="G34" s="53">
        <f>SUM(F35,F34)</f>
        <v>1.017522</v>
      </c>
      <c r="H34" s="45" t="s">
        <v>518</v>
      </c>
    </row>
    <row r="35" ht="26.1" customHeight="1" spans="1:8">
      <c r="A35" s="42">
        <v>29</v>
      </c>
      <c r="B35" s="14"/>
      <c r="C35" s="18" t="s">
        <v>517</v>
      </c>
      <c r="D35" s="18">
        <v>3</v>
      </c>
      <c r="E35" s="18">
        <v>163.9</v>
      </c>
      <c r="F35" s="44">
        <f>E35*18/10000</f>
        <v>0.29502</v>
      </c>
      <c r="G35" s="54"/>
      <c r="H35" s="47"/>
    </row>
    <row r="36" ht="26.1" customHeight="1" spans="1:8">
      <c r="A36" s="42">
        <v>30</v>
      </c>
      <c r="B36" s="14"/>
      <c r="C36" s="18" t="s">
        <v>496</v>
      </c>
      <c r="D36" s="18">
        <v>7</v>
      </c>
      <c r="E36" s="18">
        <v>341.28</v>
      </c>
      <c r="F36" s="44">
        <f>E36*18/10000</f>
        <v>0.614304</v>
      </c>
      <c r="G36" s="44">
        <f>E36*18/10000</f>
        <v>0.614304</v>
      </c>
      <c r="H36" s="47"/>
    </row>
    <row r="37" ht="26.1" customHeight="1" spans="1:8">
      <c r="A37" s="42">
        <v>31</v>
      </c>
      <c r="B37" s="14"/>
      <c r="C37" s="18" t="s">
        <v>519</v>
      </c>
      <c r="D37" s="18">
        <v>1</v>
      </c>
      <c r="E37" s="18">
        <v>40.43</v>
      </c>
      <c r="F37" s="44">
        <f>E37*18/10000</f>
        <v>0.072774</v>
      </c>
      <c r="G37" s="44">
        <f>E37*18/10000</f>
        <v>0.072774</v>
      </c>
      <c r="H37" s="47"/>
    </row>
    <row r="38" ht="33" customHeight="1" spans="1:8">
      <c r="A38" s="18" t="s">
        <v>520</v>
      </c>
      <c r="B38" s="18"/>
      <c r="C38" s="18"/>
      <c r="D38" s="18">
        <v>20</v>
      </c>
      <c r="E38" s="18">
        <v>947</v>
      </c>
      <c r="F38" s="18">
        <f>SUM(F34:F37)</f>
        <v>1.7046</v>
      </c>
      <c r="G38" s="44">
        <f>E38*18/10000</f>
        <v>1.7046</v>
      </c>
      <c r="H38" s="48"/>
    </row>
    <row r="39" ht="39" customHeight="1" spans="1:8">
      <c r="A39" s="18" t="s">
        <v>521</v>
      </c>
      <c r="B39" s="18"/>
      <c r="C39" s="18"/>
      <c r="D39" s="18">
        <f>SUM(D33,D38)</f>
        <v>389</v>
      </c>
      <c r="E39" s="18">
        <f>SUM(E33,E38)</f>
        <v>8833</v>
      </c>
      <c r="F39" s="18">
        <f>SUM(F33,F38)</f>
        <v>15.8994</v>
      </c>
      <c r="G39" s="18">
        <f>G33+G38</f>
        <v>15.8994</v>
      </c>
      <c r="H39" s="20"/>
    </row>
    <row r="40" s="1" customFormat="1" ht="33.75" customHeight="1" spans="1:7">
      <c r="A40" s="21" t="s">
        <v>522</v>
      </c>
      <c r="B40" s="21"/>
      <c r="C40" s="21"/>
      <c r="D40" s="21"/>
      <c r="E40" s="21"/>
      <c r="F40" s="21"/>
      <c r="G40" s="21"/>
    </row>
  </sheetData>
  <mergeCells count="18">
    <mergeCell ref="A2:G2"/>
    <mergeCell ref="E4:H4"/>
    <mergeCell ref="A33:C33"/>
    <mergeCell ref="A38:C38"/>
    <mergeCell ref="A39:C39"/>
    <mergeCell ref="A40:G40"/>
    <mergeCell ref="A4:A5"/>
    <mergeCell ref="B4:B5"/>
    <mergeCell ref="B6:B32"/>
    <mergeCell ref="B34:B37"/>
    <mergeCell ref="C4:C5"/>
    <mergeCell ref="D4:D5"/>
    <mergeCell ref="G6:G16"/>
    <mergeCell ref="G17:G32"/>
    <mergeCell ref="G34:G35"/>
    <mergeCell ref="H6:H16"/>
    <mergeCell ref="H17:H32"/>
    <mergeCell ref="H34:H38"/>
  </mergeCells>
  <printOptions horizontalCentered="1"/>
  <pageMargins left="0.751388888888889" right="0.751388888888889" top="0.550694444444444" bottom="0.511805555555556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31" workbookViewId="0">
      <selection activeCell="B30" sqref="B30:B42"/>
    </sheetView>
  </sheetViews>
  <sheetFormatPr defaultColWidth="9.625" defaultRowHeight="14.1" customHeight="1" outlineLevelCol="6"/>
  <cols>
    <col min="1" max="1" width="10" style="2" customWidth="1"/>
    <col min="2" max="2" width="30.75" style="2" customWidth="1"/>
    <col min="3" max="3" width="16.75" style="2" customWidth="1"/>
    <col min="4" max="4" width="16" style="2" customWidth="1"/>
    <col min="5" max="5" width="18.25" style="2" customWidth="1"/>
    <col min="6" max="6" width="17" style="2" customWidth="1"/>
    <col min="7" max="7" width="18.75" style="3" customWidth="1"/>
    <col min="8" max="25" width="10" style="2"/>
    <col min="26" max="16367" width="9.625" style="2"/>
  </cols>
  <sheetData>
    <row r="1" s="2" customFormat="1" ht="26.1" customHeight="1" spans="1:7">
      <c r="A1" s="4" t="s">
        <v>0</v>
      </c>
      <c r="B1" s="4"/>
      <c r="C1" s="4"/>
      <c r="D1" s="4"/>
      <c r="E1" s="4"/>
      <c r="F1" s="4"/>
      <c r="G1" s="3"/>
    </row>
    <row r="2" s="2" customFormat="1" ht="39.95" customHeight="1" spans="1:7">
      <c r="A2" s="6" t="s">
        <v>93</v>
      </c>
      <c r="B2" s="6"/>
      <c r="C2" s="6"/>
      <c r="D2" s="6"/>
      <c r="E2" s="6"/>
      <c r="F2" s="6"/>
      <c r="G2" s="7"/>
    </row>
    <row r="3" s="2" customFormat="1" ht="29.1" customHeight="1" spans="1:7">
      <c r="A3" s="8" t="s">
        <v>523</v>
      </c>
      <c r="B3" s="9"/>
      <c r="C3" s="9"/>
      <c r="D3" s="9"/>
      <c r="E3" s="9"/>
      <c r="F3" s="9"/>
      <c r="G3" s="3"/>
    </row>
    <row r="4" s="2" customFormat="1" ht="29.1" customHeight="1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3"/>
    </row>
    <row r="5" s="2" customFormat="1" ht="36" customHeight="1" spans="1:7">
      <c r="A5" s="11"/>
      <c r="B5" s="11"/>
      <c r="C5" s="11"/>
      <c r="D5" s="24"/>
      <c r="E5" s="11" t="s">
        <v>9</v>
      </c>
      <c r="F5" s="11" t="s">
        <v>10</v>
      </c>
      <c r="G5" s="16" t="s">
        <v>11</v>
      </c>
    </row>
    <row r="6" s="2" customFormat="1" ht="30" customHeight="1" spans="1:7">
      <c r="A6" s="25">
        <v>1</v>
      </c>
      <c r="B6" s="26" t="s">
        <v>56</v>
      </c>
      <c r="C6" s="27" t="s">
        <v>524</v>
      </c>
      <c r="D6" s="27">
        <v>40</v>
      </c>
      <c r="E6" s="27">
        <v>449</v>
      </c>
      <c r="F6" s="28">
        <f t="shared" ref="F6:F14" si="0">E6*18/10000</f>
        <v>0.8082</v>
      </c>
      <c r="G6" s="29">
        <f>SUM(F6:F7)</f>
        <v>1.0206</v>
      </c>
    </row>
    <row r="7" s="2" customFormat="1" ht="30" customHeight="1" spans="1:7">
      <c r="A7" s="25">
        <v>2</v>
      </c>
      <c r="B7" s="30"/>
      <c r="C7" s="27" t="s">
        <v>524</v>
      </c>
      <c r="D7" s="27">
        <v>10</v>
      </c>
      <c r="E7" s="27">
        <v>118</v>
      </c>
      <c r="F7" s="28">
        <f t="shared" si="0"/>
        <v>0.2124</v>
      </c>
      <c r="G7" s="31"/>
    </row>
    <row r="8" s="2" customFormat="1" ht="30" customHeight="1" spans="1:7">
      <c r="A8" s="25">
        <v>3</v>
      </c>
      <c r="B8" s="30"/>
      <c r="C8" s="27" t="s">
        <v>525</v>
      </c>
      <c r="D8" s="27">
        <v>60</v>
      </c>
      <c r="E8" s="27">
        <v>762</v>
      </c>
      <c r="F8" s="28">
        <f t="shared" si="0"/>
        <v>1.3716</v>
      </c>
      <c r="G8" s="29">
        <f>SUM(F8:F9)</f>
        <v>1.6308</v>
      </c>
    </row>
    <row r="9" s="2" customFormat="1" ht="30" customHeight="1" spans="1:7">
      <c r="A9" s="25">
        <v>4</v>
      </c>
      <c r="B9" s="30"/>
      <c r="C9" s="27" t="s">
        <v>525</v>
      </c>
      <c r="D9" s="27">
        <v>10</v>
      </c>
      <c r="E9" s="27">
        <v>144</v>
      </c>
      <c r="F9" s="28">
        <f t="shared" si="0"/>
        <v>0.2592</v>
      </c>
      <c r="G9" s="31"/>
    </row>
    <row r="10" s="2" customFormat="1" ht="30" customHeight="1" spans="1:7">
      <c r="A10" s="25">
        <v>5</v>
      </c>
      <c r="B10" s="30"/>
      <c r="C10" s="27" t="s">
        <v>526</v>
      </c>
      <c r="D10" s="27">
        <v>50</v>
      </c>
      <c r="E10" s="27">
        <v>732</v>
      </c>
      <c r="F10" s="28">
        <f t="shared" si="0"/>
        <v>1.3176</v>
      </c>
      <c r="G10" s="29">
        <f>SUM(F10:F11)</f>
        <v>2.457</v>
      </c>
    </row>
    <row r="11" s="2" customFormat="1" ht="30" customHeight="1" spans="1:7">
      <c r="A11" s="25">
        <v>6</v>
      </c>
      <c r="B11" s="30"/>
      <c r="C11" s="27" t="s">
        <v>526</v>
      </c>
      <c r="D11" s="27">
        <v>40</v>
      </c>
      <c r="E11" s="27">
        <v>633</v>
      </c>
      <c r="F11" s="28">
        <f t="shared" si="0"/>
        <v>1.1394</v>
      </c>
      <c r="G11" s="31"/>
    </row>
    <row r="12" s="2" customFormat="1" ht="30" customHeight="1" spans="1:7">
      <c r="A12" s="25">
        <v>7</v>
      </c>
      <c r="B12" s="30"/>
      <c r="C12" s="27" t="s">
        <v>527</v>
      </c>
      <c r="D12" s="27">
        <v>10</v>
      </c>
      <c r="E12" s="27">
        <v>166</v>
      </c>
      <c r="F12" s="28">
        <f t="shared" si="0"/>
        <v>0.2988</v>
      </c>
      <c r="G12" s="29">
        <f>SUM(F12:F14)</f>
        <v>1.413</v>
      </c>
    </row>
    <row r="13" s="2" customFormat="1" ht="30" customHeight="1" spans="1:7">
      <c r="A13" s="25">
        <v>8</v>
      </c>
      <c r="B13" s="30"/>
      <c r="C13" s="27" t="s">
        <v>527</v>
      </c>
      <c r="D13" s="27">
        <v>13</v>
      </c>
      <c r="E13" s="27">
        <v>181</v>
      </c>
      <c r="F13" s="28">
        <f t="shared" si="0"/>
        <v>0.3258</v>
      </c>
      <c r="G13" s="32"/>
    </row>
    <row r="14" s="2" customFormat="1" ht="30" customHeight="1" spans="1:7">
      <c r="A14" s="25">
        <v>9</v>
      </c>
      <c r="B14" s="33"/>
      <c r="C14" s="27" t="s">
        <v>527</v>
      </c>
      <c r="D14" s="27">
        <v>32</v>
      </c>
      <c r="E14" s="27">
        <v>438</v>
      </c>
      <c r="F14" s="28">
        <f t="shared" si="0"/>
        <v>0.7884</v>
      </c>
      <c r="G14" s="31"/>
    </row>
    <row r="15" s="2" customFormat="1" ht="60" customHeight="1" spans="1:7">
      <c r="A15" s="34" t="s">
        <v>39</v>
      </c>
      <c r="B15" s="35"/>
      <c r="C15" s="36"/>
      <c r="D15" s="27">
        <f>SUM(D6:D14)</f>
        <v>265</v>
      </c>
      <c r="E15" s="27">
        <f>SUM(E6:E14)</f>
        <v>3623</v>
      </c>
      <c r="F15" s="27">
        <f>SUM(F6:F14)</f>
        <v>6.5214</v>
      </c>
      <c r="G15" s="28">
        <f>SUM(G6,G8,G10,G12)</f>
        <v>6.5214</v>
      </c>
    </row>
    <row r="16" s="2" customFormat="1" ht="26.1" customHeight="1" spans="1:7">
      <c r="A16" s="25">
        <v>10</v>
      </c>
      <c r="B16" s="26" t="s">
        <v>57</v>
      </c>
      <c r="C16" s="27" t="s">
        <v>528</v>
      </c>
      <c r="D16" s="27">
        <v>5</v>
      </c>
      <c r="E16" s="27">
        <v>152</v>
      </c>
      <c r="F16" s="27">
        <f t="shared" ref="F16:F28" si="1">E16*18/10000</f>
        <v>0.2736</v>
      </c>
      <c r="G16" s="29">
        <f>SUM(F16,F17,F18,F19,F20)</f>
        <v>0.6813</v>
      </c>
    </row>
    <row r="17" s="2" customFormat="1" ht="26.1" customHeight="1" spans="1:7">
      <c r="A17" s="25">
        <v>11</v>
      </c>
      <c r="B17" s="30"/>
      <c r="C17" s="27" t="s">
        <v>529</v>
      </c>
      <c r="D17" s="27">
        <v>2</v>
      </c>
      <c r="E17" s="27">
        <v>29</v>
      </c>
      <c r="F17" s="27">
        <f t="shared" si="1"/>
        <v>0.0522</v>
      </c>
      <c r="G17" s="32"/>
    </row>
    <row r="18" s="2" customFormat="1" ht="26.1" customHeight="1" spans="1:7">
      <c r="A18" s="25">
        <v>12</v>
      </c>
      <c r="B18" s="30"/>
      <c r="C18" s="27" t="s">
        <v>530</v>
      </c>
      <c r="D18" s="27">
        <v>3</v>
      </c>
      <c r="E18" s="27">
        <v>66</v>
      </c>
      <c r="F18" s="27">
        <f t="shared" si="1"/>
        <v>0.1188</v>
      </c>
      <c r="G18" s="32"/>
    </row>
    <row r="19" s="2" customFormat="1" ht="26.1" customHeight="1" spans="1:7">
      <c r="A19" s="25">
        <v>13</v>
      </c>
      <c r="B19" s="30"/>
      <c r="C19" s="27" t="s">
        <v>531</v>
      </c>
      <c r="D19" s="27">
        <v>2</v>
      </c>
      <c r="E19" s="27">
        <v>49.5</v>
      </c>
      <c r="F19" s="27">
        <f t="shared" si="1"/>
        <v>0.0891</v>
      </c>
      <c r="G19" s="32"/>
    </row>
    <row r="20" s="2" customFormat="1" ht="26.1" customHeight="1" spans="1:7">
      <c r="A20" s="25">
        <v>14</v>
      </c>
      <c r="B20" s="30"/>
      <c r="C20" s="27" t="s">
        <v>532</v>
      </c>
      <c r="D20" s="27">
        <v>3</v>
      </c>
      <c r="E20" s="27">
        <v>82</v>
      </c>
      <c r="F20" s="27">
        <f t="shared" si="1"/>
        <v>0.1476</v>
      </c>
      <c r="G20" s="31"/>
    </row>
    <row r="21" s="2" customFormat="1" ht="26.1" customHeight="1" spans="1:7">
      <c r="A21" s="25">
        <v>15</v>
      </c>
      <c r="B21" s="30"/>
      <c r="C21" s="27" t="s">
        <v>533</v>
      </c>
      <c r="D21" s="27">
        <v>8</v>
      </c>
      <c r="E21" s="27">
        <v>150.5</v>
      </c>
      <c r="F21" s="27">
        <f t="shared" si="1"/>
        <v>0.2709</v>
      </c>
      <c r="G21" s="29">
        <f>SUM(F21:F22)</f>
        <v>0.37764</v>
      </c>
    </row>
    <row r="22" s="2" customFormat="1" ht="26.1" customHeight="1" spans="1:7">
      <c r="A22" s="25">
        <v>16</v>
      </c>
      <c r="B22" s="30"/>
      <c r="C22" s="27" t="s">
        <v>534</v>
      </c>
      <c r="D22" s="27">
        <v>2</v>
      </c>
      <c r="E22" s="27">
        <v>59.3</v>
      </c>
      <c r="F22" s="27">
        <f t="shared" si="1"/>
        <v>0.10674</v>
      </c>
      <c r="G22" s="31"/>
    </row>
    <row r="23" s="2" customFormat="1" ht="26.1" customHeight="1" spans="1:7">
      <c r="A23" s="25">
        <v>17</v>
      </c>
      <c r="B23" s="30"/>
      <c r="C23" s="27" t="s">
        <v>535</v>
      </c>
      <c r="D23" s="27">
        <v>10</v>
      </c>
      <c r="E23" s="27">
        <v>337.5</v>
      </c>
      <c r="F23" s="27">
        <f t="shared" si="1"/>
        <v>0.6075</v>
      </c>
      <c r="G23" s="29">
        <f>SUM(F23:F25)</f>
        <v>0.972</v>
      </c>
    </row>
    <row r="24" s="2" customFormat="1" ht="26.1" customHeight="1" spans="1:7">
      <c r="A24" s="25">
        <v>18</v>
      </c>
      <c r="B24" s="30"/>
      <c r="C24" s="27" t="s">
        <v>536</v>
      </c>
      <c r="D24" s="27">
        <v>5</v>
      </c>
      <c r="E24" s="27">
        <v>74.5</v>
      </c>
      <c r="F24" s="27">
        <f t="shared" si="1"/>
        <v>0.1341</v>
      </c>
      <c r="G24" s="32"/>
    </row>
    <row r="25" s="2" customFormat="1" ht="26.1" customHeight="1" spans="1:7">
      <c r="A25" s="25">
        <v>19</v>
      </c>
      <c r="B25" s="30"/>
      <c r="C25" s="27" t="s">
        <v>537</v>
      </c>
      <c r="D25" s="27">
        <v>4</v>
      </c>
      <c r="E25" s="27">
        <v>128</v>
      </c>
      <c r="F25" s="27">
        <f t="shared" si="1"/>
        <v>0.2304</v>
      </c>
      <c r="G25" s="31"/>
    </row>
    <row r="26" s="2" customFormat="1" ht="26.1" customHeight="1" spans="1:7">
      <c r="A26" s="25">
        <v>20</v>
      </c>
      <c r="B26" s="30"/>
      <c r="C26" s="27" t="s">
        <v>538</v>
      </c>
      <c r="D26" s="27">
        <v>6</v>
      </c>
      <c r="E26" s="27">
        <v>110</v>
      </c>
      <c r="F26" s="27">
        <f t="shared" si="1"/>
        <v>0.198</v>
      </c>
      <c r="G26" s="29">
        <f>SUM(F26:F28)</f>
        <v>0.62046</v>
      </c>
    </row>
    <row r="27" s="2" customFormat="1" ht="26.1" customHeight="1" spans="1:7">
      <c r="A27" s="25">
        <v>21</v>
      </c>
      <c r="B27" s="30"/>
      <c r="C27" s="27" t="s">
        <v>539</v>
      </c>
      <c r="D27" s="27">
        <v>2</v>
      </c>
      <c r="E27" s="27">
        <v>73</v>
      </c>
      <c r="F27" s="27">
        <f t="shared" si="1"/>
        <v>0.1314</v>
      </c>
      <c r="G27" s="32"/>
    </row>
    <row r="28" s="2" customFormat="1" ht="26.1" customHeight="1" spans="1:7">
      <c r="A28" s="25">
        <v>22</v>
      </c>
      <c r="B28" s="33"/>
      <c r="C28" s="27" t="s">
        <v>540</v>
      </c>
      <c r="D28" s="27">
        <v>6</v>
      </c>
      <c r="E28" s="27">
        <v>161.7</v>
      </c>
      <c r="F28" s="27">
        <f t="shared" si="1"/>
        <v>0.29106</v>
      </c>
      <c r="G28" s="31"/>
    </row>
    <row r="29" s="2" customFormat="1" ht="26.1" customHeight="1" spans="1:7">
      <c r="A29" s="34" t="s">
        <v>39</v>
      </c>
      <c r="B29" s="35"/>
      <c r="C29" s="36"/>
      <c r="D29" s="27">
        <f>SUM(D16:D28)</f>
        <v>58</v>
      </c>
      <c r="E29" s="27">
        <f>SUM(E16:E28)</f>
        <v>1473</v>
      </c>
      <c r="F29" s="27">
        <f>SUM(F16:F28)</f>
        <v>2.6514</v>
      </c>
      <c r="G29" s="28">
        <f>SUM(G16:G28)</f>
        <v>2.6514</v>
      </c>
    </row>
    <row r="30" s="2" customFormat="1" ht="24.95" customHeight="1" spans="1:7">
      <c r="A30" s="25">
        <v>23</v>
      </c>
      <c r="B30" s="27" t="s">
        <v>58</v>
      </c>
      <c r="C30" s="27" t="s">
        <v>541</v>
      </c>
      <c r="D30" s="27">
        <v>20</v>
      </c>
      <c r="E30" s="27">
        <v>301</v>
      </c>
      <c r="F30" s="28">
        <f t="shared" ref="F30:F42" si="2">E30*18/10000</f>
        <v>0.5418</v>
      </c>
      <c r="G30" s="29">
        <f>SUM(F30:F33)</f>
        <v>3.8304</v>
      </c>
    </row>
    <row r="31" s="2" customFormat="1" ht="24.95" customHeight="1" spans="1:7">
      <c r="A31" s="25">
        <v>24</v>
      </c>
      <c r="B31" s="27"/>
      <c r="C31" s="27" t="s">
        <v>542</v>
      </c>
      <c r="D31" s="27">
        <v>32</v>
      </c>
      <c r="E31" s="27">
        <v>458</v>
      </c>
      <c r="F31" s="28">
        <f t="shared" si="2"/>
        <v>0.8244</v>
      </c>
      <c r="G31" s="32"/>
    </row>
    <row r="32" s="2" customFormat="1" ht="24.95" customHeight="1" spans="1:7">
      <c r="A32" s="25">
        <v>25</v>
      </c>
      <c r="B32" s="27"/>
      <c r="C32" s="27" t="s">
        <v>543</v>
      </c>
      <c r="D32" s="27">
        <v>38</v>
      </c>
      <c r="E32" s="27">
        <v>622</v>
      </c>
      <c r="F32" s="28">
        <f t="shared" si="2"/>
        <v>1.1196</v>
      </c>
      <c r="G32" s="32"/>
    </row>
    <row r="33" s="2" customFormat="1" ht="24.95" customHeight="1" spans="1:7">
      <c r="A33" s="25">
        <v>26</v>
      </c>
      <c r="B33" s="27"/>
      <c r="C33" s="27" t="s">
        <v>544</v>
      </c>
      <c r="D33" s="27">
        <v>51</v>
      </c>
      <c r="E33" s="27">
        <v>747</v>
      </c>
      <c r="F33" s="28">
        <f t="shared" si="2"/>
        <v>1.3446</v>
      </c>
      <c r="G33" s="31"/>
    </row>
    <row r="34" s="2" customFormat="1" ht="24.95" customHeight="1" spans="1:7">
      <c r="A34" s="25">
        <v>27</v>
      </c>
      <c r="B34" s="27"/>
      <c r="C34" s="27" t="s">
        <v>545</v>
      </c>
      <c r="D34" s="27">
        <v>7</v>
      </c>
      <c r="E34" s="27">
        <v>91</v>
      </c>
      <c r="F34" s="28">
        <f t="shared" si="2"/>
        <v>0.1638</v>
      </c>
      <c r="G34" s="29">
        <f>SUM(F34:F37)</f>
        <v>0.4914</v>
      </c>
    </row>
    <row r="35" s="2" customFormat="1" ht="24.95" customHeight="1" spans="1:7">
      <c r="A35" s="25">
        <v>28</v>
      </c>
      <c r="B35" s="27"/>
      <c r="C35" s="27" t="s">
        <v>546</v>
      </c>
      <c r="D35" s="27">
        <v>5</v>
      </c>
      <c r="E35" s="27">
        <v>102</v>
      </c>
      <c r="F35" s="28">
        <f t="shared" si="2"/>
        <v>0.1836</v>
      </c>
      <c r="G35" s="32"/>
    </row>
    <row r="36" s="2" customFormat="1" ht="24.95" customHeight="1" spans="1:7">
      <c r="A36" s="25">
        <v>29</v>
      </c>
      <c r="B36" s="27"/>
      <c r="C36" s="27" t="s">
        <v>547</v>
      </c>
      <c r="D36" s="27">
        <v>1</v>
      </c>
      <c r="E36" s="27">
        <v>15</v>
      </c>
      <c r="F36" s="28">
        <f t="shared" si="2"/>
        <v>0.027</v>
      </c>
      <c r="G36" s="32"/>
    </row>
    <row r="37" s="2" customFormat="1" ht="24.95" customHeight="1" spans="1:7">
      <c r="A37" s="25">
        <v>30</v>
      </c>
      <c r="B37" s="27"/>
      <c r="C37" s="27" t="s">
        <v>548</v>
      </c>
      <c r="D37" s="27">
        <v>3</v>
      </c>
      <c r="E37" s="27">
        <v>65</v>
      </c>
      <c r="F37" s="28">
        <f t="shared" si="2"/>
        <v>0.117</v>
      </c>
      <c r="G37" s="31"/>
    </row>
    <row r="38" s="2" customFormat="1" ht="24.95" customHeight="1" spans="1:7">
      <c r="A38" s="25">
        <v>31</v>
      </c>
      <c r="B38" s="27"/>
      <c r="C38" s="27" t="s">
        <v>533</v>
      </c>
      <c r="D38" s="27">
        <v>16</v>
      </c>
      <c r="E38" s="27">
        <v>246</v>
      </c>
      <c r="F38" s="28">
        <f t="shared" si="2"/>
        <v>0.4428</v>
      </c>
      <c r="G38" s="29">
        <f>SUM(F38:F42)</f>
        <v>0.873</v>
      </c>
    </row>
    <row r="39" s="2" customFormat="1" ht="24.95" customHeight="1" spans="1:7">
      <c r="A39" s="25">
        <v>32</v>
      </c>
      <c r="B39" s="27"/>
      <c r="C39" s="27" t="s">
        <v>549</v>
      </c>
      <c r="D39" s="27">
        <v>3</v>
      </c>
      <c r="E39" s="27">
        <v>48</v>
      </c>
      <c r="F39" s="28">
        <f t="shared" si="2"/>
        <v>0.0864</v>
      </c>
      <c r="G39" s="32"/>
    </row>
    <row r="40" s="2" customFormat="1" ht="24.95" customHeight="1" spans="1:7">
      <c r="A40" s="25">
        <v>33</v>
      </c>
      <c r="B40" s="27"/>
      <c r="C40" s="27" t="s">
        <v>550</v>
      </c>
      <c r="D40" s="27">
        <v>3</v>
      </c>
      <c r="E40" s="27">
        <v>44</v>
      </c>
      <c r="F40" s="28">
        <f t="shared" si="2"/>
        <v>0.0792</v>
      </c>
      <c r="G40" s="32"/>
    </row>
    <row r="41" s="2" customFormat="1" ht="24.95" customHeight="1" spans="1:7">
      <c r="A41" s="25">
        <v>34</v>
      </c>
      <c r="B41" s="27"/>
      <c r="C41" s="27" t="s">
        <v>551</v>
      </c>
      <c r="D41" s="27">
        <v>2</v>
      </c>
      <c r="E41" s="27">
        <v>37</v>
      </c>
      <c r="F41" s="28">
        <f t="shared" si="2"/>
        <v>0.0666</v>
      </c>
      <c r="G41" s="32"/>
    </row>
    <row r="42" s="2" customFormat="1" ht="24.95" customHeight="1" spans="1:7">
      <c r="A42" s="25">
        <v>35</v>
      </c>
      <c r="B42" s="27"/>
      <c r="C42" s="27" t="s">
        <v>552</v>
      </c>
      <c r="D42" s="27">
        <v>7</v>
      </c>
      <c r="E42" s="27">
        <v>110</v>
      </c>
      <c r="F42" s="28">
        <f t="shared" si="2"/>
        <v>0.198</v>
      </c>
      <c r="G42" s="31"/>
    </row>
    <row r="43" s="2" customFormat="1" ht="15" customHeight="1" spans="1:7">
      <c r="A43" s="27" t="s">
        <v>39</v>
      </c>
      <c r="B43" s="27"/>
      <c r="C43" s="27"/>
      <c r="D43" s="27">
        <f>SUM(D30:D42)</f>
        <v>188</v>
      </c>
      <c r="E43" s="37">
        <f>SUM(E30:E42)</f>
        <v>2886</v>
      </c>
      <c r="F43" s="28">
        <f>SUM(F30:F42)</f>
        <v>5.1948</v>
      </c>
      <c r="G43" s="28">
        <f>SUM(G30,G34,G38)</f>
        <v>5.1948</v>
      </c>
    </row>
    <row r="44" s="2" customFormat="1" ht="21" customHeight="1" spans="1:7">
      <c r="A44" s="25" t="s">
        <v>483</v>
      </c>
      <c r="B44" s="25"/>
      <c r="C44" s="25"/>
      <c r="D44" s="25">
        <f>SUM(D15,D29,D43)</f>
        <v>511</v>
      </c>
      <c r="E44" s="25">
        <f>SUM(E15,E29,E43)</f>
        <v>7982</v>
      </c>
      <c r="F44" s="25">
        <f>SUM(F15,F29,F43)</f>
        <v>14.3676</v>
      </c>
      <c r="G44" s="38">
        <f>SUM(G15,G29,G43)</f>
        <v>14.3676</v>
      </c>
    </row>
    <row r="45" s="1" customFormat="1" ht="20.1" customHeight="1" spans="1:7">
      <c r="A45" s="21" t="s">
        <v>553</v>
      </c>
      <c r="B45" s="21"/>
      <c r="C45" s="21"/>
      <c r="D45" s="21"/>
      <c r="E45" s="21"/>
      <c r="F45" s="21"/>
      <c r="G45" s="22"/>
    </row>
  </sheetData>
  <mergeCells count="25">
    <mergeCell ref="A2:G2"/>
    <mergeCell ref="E4:G4"/>
    <mergeCell ref="A15:C15"/>
    <mergeCell ref="A29:C29"/>
    <mergeCell ref="A43:C43"/>
    <mergeCell ref="A44:C44"/>
    <mergeCell ref="A45:G45"/>
    <mergeCell ref="A4:A5"/>
    <mergeCell ref="B4:B5"/>
    <mergeCell ref="B6:B14"/>
    <mergeCell ref="B16:B28"/>
    <mergeCell ref="B30:B42"/>
    <mergeCell ref="C4:C5"/>
    <mergeCell ref="D4:D5"/>
    <mergeCell ref="G6:G7"/>
    <mergeCell ref="G8:G9"/>
    <mergeCell ref="G10:G11"/>
    <mergeCell ref="G12:G14"/>
    <mergeCell ref="G16:G20"/>
    <mergeCell ref="G21:G22"/>
    <mergeCell ref="G23:G25"/>
    <mergeCell ref="G26:G28"/>
    <mergeCell ref="G30:G33"/>
    <mergeCell ref="G34:G37"/>
    <mergeCell ref="G38:G42"/>
  </mergeCells>
  <printOptions horizontalCentered="1"/>
  <pageMargins left="0.751388888888889" right="0.751388888888889" top="0.550694444444444" bottom="0.511805555555556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32" workbookViewId="0">
      <selection activeCell="K23" sqref="K23"/>
    </sheetView>
  </sheetViews>
  <sheetFormatPr defaultColWidth="8.625" defaultRowHeight="14.1" customHeight="1" outlineLevelCol="7"/>
  <cols>
    <col min="1" max="1" width="9" style="2" customWidth="1"/>
    <col min="2" max="2" width="27.625" style="2" customWidth="1"/>
    <col min="3" max="3" width="16" style="2" customWidth="1"/>
    <col min="4" max="4" width="14.375" style="2" customWidth="1"/>
    <col min="5" max="5" width="15" style="2" customWidth="1"/>
    <col min="6" max="6" width="15.25" style="3" customWidth="1"/>
    <col min="7" max="7" width="14.625" style="3" customWidth="1"/>
    <col min="8" max="8" width="9.625" style="2" customWidth="1"/>
    <col min="9" max="29" width="9" style="2"/>
    <col min="30" max="16384" width="8.625" style="2"/>
  </cols>
  <sheetData>
    <row r="1" ht="18" customHeight="1" spans="1:6">
      <c r="A1" s="4" t="s">
        <v>0</v>
      </c>
      <c r="B1" s="4"/>
      <c r="C1" s="4"/>
      <c r="D1" s="4"/>
      <c r="E1" s="4"/>
      <c r="F1" s="5"/>
    </row>
    <row r="2" ht="33.95" customHeight="1" spans="1:7">
      <c r="A2" s="6" t="s">
        <v>93</v>
      </c>
      <c r="B2" s="6"/>
      <c r="C2" s="6"/>
      <c r="D2" s="6"/>
      <c r="E2" s="6"/>
      <c r="F2" s="7"/>
      <c r="G2" s="7"/>
    </row>
    <row r="3" ht="29.1" customHeight="1" spans="1:6">
      <c r="A3" s="8" t="s">
        <v>554</v>
      </c>
      <c r="B3" s="9"/>
      <c r="C3" s="9"/>
      <c r="D3" s="9"/>
      <c r="E3" s="9"/>
      <c r="F3" s="10"/>
    </row>
    <row r="4" ht="29.1" customHeight="1" spans="1:8">
      <c r="A4" s="11" t="s">
        <v>3</v>
      </c>
      <c r="B4" s="11" t="s">
        <v>5</v>
      </c>
      <c r="C4" s="11" t="s">
        <v>96</v>
      </c>
      <c r="D4" s="11" t="s">
        <v>6</v>
      </c>
      <c r="E4" s="12" t="s">
        <v>7</v>
      </c>
      <c r="F4" s="13"/>
      <c r="G4" s="13"/>
      <c r="H4" s="14" t="s">
        <v>8</v>
      </c>
    </row>
    <row r="5" ht="36" customHeight="1" spans="1:8">
      <c r="A5" s="11"/>
      <c r="B5" s="11"/>
      <c r="C5" s="11"/>
      <c r="D5" s="11"/>
      <c r="E5" s="11" t="s">
        <v>9</v>
      </c>
      <c r="F5" s="15" t="s">
        <v>10</v>
      </c>
      <c r="G5" s="16" t="s">
        <v>11</v>
      </c>
      <c r="H5" s="14"/>
    </row>
    <row r="6" ht="30.95" customHeight="1" spans="1:8">
      <c r="A6" s="17">
        <v>1</v>
      </c>
      <c r="B6" s="17" t="s">
        <v>90</v>
      </c>
      <c r="C6" s="18" t="s">
        <v>555</v>
      </c>
      <c r="D6" s="17">
        <v>25</v>
      </c>
      <c r="E6" s="17">
        <v>483.6</v>
      </c>
      <c r="F6" s="19">
        <f t="shared" ref="F6:F23" si="0">E6*18/10000</f>
        <v>0.87048</v>
      </c>
      <c r="G6" s="19">
        <v>0.87048</v>
      </c>
      <c r="H6" s="14" t="s">
        <v>556</v>
      </c>
    </row>
    <row r="7" ht="30.95" customHeight="1" spans="1:8">
      <c r="A7" s="17">
        <v>2</v>
      </c>
      <c r="B7" s="17"/>
      <c r="C7" s="18" t="s">
        <v>557</v>
      </c>
      <c r="D7" s="17">
        <v>43</v>
      </c>
      <c r="E7" s="17">
        <v>388.24</v>
      </c>
      <c r="F7" s="19">
        <f t="shared" si="0"/>
        <v>0.698832</v>
      </c>
      <c r="G7" s="19">
        <f>SUM(F7:F8)</f>
        <v>1.091952</v>
      </c>
      <c r="H7" s="14"/>
    </row>
    <row r="8" ht="30.95" customHeight="1" spans="1:8">
      <c r="A8" s="17">
        <v>3</v>
      </c>
      <c r="B8" s="17"/>
      <c r="C8" s="18" t="s">
        <v>558</v>
      </c>
      <c r="D8" s="17">
        <v>24</v>
      </c>
      <c r="E8" s="17">
        <v>218.4</v>
      </c>
      <c r="F8" s="19">
        <f t="shared" si="0"/>
        <v>0.39312</v>
      </c>
      <c r="G8" s="19"/>
      <c r="H8" s="14"/>
    </row>
    <row r="9" ht="30.95" customHeight="1" spans="1:8">
      <c r="A9" s="17">
        <v>4</v>
      </c>
      <c r="B9" s="17"/>
      <c r="C9" s="18" t="s">
        <v>559</v>
      </c>
      <c r="D9" s="17">
        <v>20</v>
      </c>
      <c r="E9" s="17">
        <v>128</v>
      </c>
      <c r="F9" s="19">
        <f t="shared" si="0"/>
        <v>0.2304</v>
      </c>
      <c r="G9" s="19">
        <f>SUM(F9:F10)</f>
        <v>0.893844</v>
      </c>
      <c r="H9" s="14"/>
    </row>
    <row r="10" ht="30.95" customHeight="1" spans="1:8">
      <c r="A10" s="17">
        <v>5</v>
      </c>
      <c r="B10" s="17"/>
      <c r="C10" s="18" t="s">
        <v>560</v>
      </c>
      <c r="D10" s="17">
        <v>37</v>
      </c>
      <c r="E10" s="17">
        <v>368.58</v>
      </c>
      <c r="F10" s="19">
        <f t="shared" si="0"/>
        <v>0.663444</v>
      </c>
      <c r="G10" s="19"/>
      <c r="H10" s="14"/>
    </row>
    <row r="11" ht="30.95" customHeight="1" spans="1:8">
      <c r="A11" s="17">
        <v>6</v>
      </c>
      <c r="B11" s="17"/>
      <c r="C11" s="18" t="s">
        <v>561</v>
      </c>
      <c r="D11" s="17">
        <v>10</v>
      </c>
      <c r="E11" s="17">
        <v>125.18</v>
      </c>
      <c r="F11" s="19">
        <f t="shared" si="0"/>
        <v>0.225324</v>
      </c>
      <c r="G11" s="19">
        <v>0.225324</v>
      </c>
      <c r="H11" s="14"/>
    </row>
    <row r="12" ht="30.95" customHeight="1" spans="1:8">
      <c r="A12" s="18" t="s">
        <v>126</v>
      </c>
      <c r="B12" s="18"/>
      <c r="C12" s="18"/>
      <c r="D12" s="17">
        <f>SUM(D6:D11)</f>
        <v>159</v>
      </c>
      <c r="E12" s="17">
        <f>SUM(E6:E11)</f>
        <v>1712</v>
      </c>
      <c r="F12" s="19">
        <f t="shared" si="0"/>
        <v>3.0816</v>
      </c>
      <c r="G12" s="19">
        <f>SUM(G6:G11)</f>
        <v>3.0816</v>
      </c>
      <c r="H12" s="14"/>
    </row>
    <row r="13" ht="30.95" customHeight="1" spans="1:8">
      <c r="A13" s="17">
        <v>1</v>
      </c>
      <c r="B13" s="18" t="s">
        <v>89</v>
      </c>
      <c r="C13" s="18" t="s">
        <v>562</v>
      </c>
      <c r="D13" s="17">
        <v>13</v>
      </c>
      <c r="E13" s="17">
        <v>162.86</v>
      </c>
      <c r="F13" s="19">
        <f t="shared" si="0"/>
        <v>0.293148</v>
      </c>
      <c r="G13" s="19">
        <f>SUM(F13:F15)</f>
        <v>0.86859</v>
      </c>
      <c r="H13" s="14" t="s">
        <v>563</v>
      </c>
    </row>
    <row r="14" ht="30.95" customHeight="1" spans="1:8">
      <c r="A14" s="17">
        <v>2</v>
      </c>
      <c r="B14" s="18"/>
      <c r="C14" s="18" t="s">
        <v>564</v>
      </c>
      <c r="D14" s="17">
        <v>11</v>
      </c>
      <c r="E14" s="17">
        <v>223.23</v>
      </c>
      <c r="F14" s="19">
        <f t="shared" si="0"/>
        <v>0.401814</v>
      </c>
      <c r="G14" s="19"/>
      <c r="H14" s="14"/>
    </row>
    <row r="15" ht="62.1" customHeight="1" spans="1:8">
      <c r="A15" s="17">
        <v>3</v>
      </c>
      <c r="B15" s="18"/>
      <c r="C15" s="18" t="s">
        <v>565</v>
      </c>
      <c r="D15" s="17">
        <v>6</v>
      </c>
      <c r="E15" s="17">
        <v>96.46</v>
      </c>
      <c r="F15" s="19">
        <f t="shared" si="0"/>
        <v>0.173628</v>
      </c>
      <c r="G15" s="19"/>
      <c r="H15" s="14"/>
    </row>
    <row r="16" ht="30.95" customHeight="1" spans="1:8">
      <c r="A16" s="17">
        <v>4</v>
      </c>
      <c r="B16" s="17" t="s">
        <v>89</v>
      </c>
      <c r="C16" s="18" t="s">
        <v>566</v>
      </c>
      <c r="D16" s="17">
        <v>53</v>
      </c>
      <c r="E16" s="17">
        <v>448.08</v>
      </c>
      <c r="F16" s="19">
        <f t="shared" si="0"/>
        <v>0.806544</v>
      </c>
      <c r="G16" s="19">
        <f>SUM(F16:F19)</f>
        <v>2.63682</v>
      </c>
      <c r="H16" s="14" t="s">
        <v>563</v>
      </c>
    </row>
    <row r="17" ht="30.95" customHeight="1" spans="1:8">
      <c r="A17" s="17">
        <v>5</v>
      </c>
      <c r="B17" s="17"/>
      <c r="C17" s="18" t="s">
        <v>567</v>
      </c>
      <c r="D17" s="17">
        <v>50</v>
      </c>
      <c r="E17" s="17">
        <v>448.04</v>
      </c>
      <c r="F17" s="19">
        <f t="shared" si="0"/>
        <v>0.806472</v>
      </c>
      <c r="G17" s="19"/>
      <c r="H17" s="14"/>
    </row>
    <row r="18" ht="30.95" customHeight="1" spans="1:8">
      <c r="A18" s="17">
        <v>6</v>
      </c>
      <c r="B18" s="17"/>
      <c r="C18" s="18" t="s">
        <v>568</v>
      </c>
      <c r="D18" s="17">
        <v>20</v>
      </c>
      <c r="E18" s="17">
        <v>179.26</v>
      </c>
      <c r="F18" s="19">
        <f t="shared" si="0"/>
        <v>0.322668</v>
      </c>
      <c r="G18" s="19"/>
      <c r="H18" s="14"/>
    </row>
    <row r="19" ht="30.95" customHeight="1" spans="1:8">
      <c r="A19" s="17">
        <v>7</v>
      </c>
      <c r="B19" s="17"/>
      <c r="C19" s="18" t="s">
        <v>569</v>
      </c>
      <c r="D19" s="17">
        <v>54</v>
      </c>
      <c r="E19" s="17">
        <v>389.52</v>
      </c>
      <c r="F19" s="19">
        <f t="shared" si="0"/>
        <v>0.701136</v>
      </c>
      <c r="G19" s="19"/>
      <c r="H19" s="14"/>
    </row>
    <row r="20" ht="30.95" customHeight="1" spans="1:8">
      <c r="A20" s="17">
        <v>8</v>
      </c>
      <c r="B20" s="17"/>
      <c r="C20" s="18" t="s">
        <v>570</v>
      </c>
      <c r="D20" s="17">
        <v>4</v>
      </c>
      <c r="E20" s="17">
        <v>30.48</v>
      </c>
      <c r="F20" s="19">
        <f t="shared" si="0"/>
        <v>0.054864</v>
      </c>
      <c r="G20" s="19">
        <f>SUM(F20:F23)</f>
        <v>0.80739</v>
      </c>
      <c r="H20" s="14"/>
    </row>
    <row r="21" ht="30.95" customHeight="1" spans="1:8">
      <c r="A21" s="17">
        <v>9</v>
      </c>
      <c r="B21" s="17"/>
      <c r="C21" s="18" t="s">
        <v>571</v>
      </c>
      <c r="D21" s="17">
        <v>4</v>
      </c>
      <c r="E21" s="17">
        <v>46.03</v>
      </c>
      <c r="F21" s="19">
        <f t="shared" si="0"/>
        <v>0.082854</v>
      </c>
      <c r="G21" s="19"/>
      <c r="H21" s="14"/>
    </row>
    <row r="22" ht="30.95" customHeight="1" spans="1:8">
      <c r="A22" s="17">
        <v>10</v>
      </c>
      <c r="B22" s="17"/>
      <c r="C22" s="18" t="s">
        <v>572</v>
      </c>
      <c r="D22" s="17">
        <v>20</v>
      </c>
      <c r="E22" s="17">
        <v>300.41</v>
      </c>
      <c r="F22" s="19">
        <f t="shared" si="0"/>
        <v>0.540738</v>
      </c>
      <c r="G22" s="19"/>
      <c r="H22" s="14"/>
    </row>
    <row r="23" ht="30.95" customHeight="1" spans="1:8">
      <c r="A23" s="17">
        <v>11</v>
      </c>
      <c r="B23" s="17"/>
      <c r="C23" s="18" t="s">
        <v>573</v>
      </c>
      <c r="D23" s="17">
        <v>8</v>
      </c>
      <c r="E23" s="17">
        <v>71.63</v>
      </c>
      <c r="F23" s="19">
        <f t="shared" si="0"/>
        <v>0.128934</v>
      </c>
      <c r="G23" s="19"/>
      <c r="H23" s="14"/>
    </row>
    <row r="24" ht="83.1" customHeight="1" spans="1:8">
      <c r="A24" s="18" t="s">
        <v>126</v>
      </c>
      <c r="B24" s="18"/>
      <c r="C24" s="18"/>
      <c r="D24" s="17">
        <f>SUM(D13:D23)</f>
        <v>243</v>
      </c>
      <c r="E24" s="17">
        <f>SUM(E13:E23)</f>
        <v>2396</v>
      </c>
      <c r="F24" s="19">
        <f>SUM(F13:F23)</f>
        <v>4.3128</v>
      </c>
      <c r="G24" s="19">
        <f>SUM(G16,G13,G20)</f>
        <v>4.3128</v>
      </c>
      <c r="H24" s="14"/>
    </row>
    <row r="25" ht="30.95" customHeight="1" spans="1:8">
      <c r="A25" s="17">
        <v>1</v>
      </c>
      <c r="B25" s="18" t="s">
        <v>91</v>
      </c>
      <c r="C25" s="18" t="s">
        <v>574</v>
      </c>
      <c r="D25" s="17">
        <v>46</v>
      </c>
      <c r="E25" s="17">
        <v>551.3</v>
      </c>
      <c r="F25" s="19">
        <f t="shared" ref="F25:F32" si="1">E25*18/10000</f>
        <v>0.99234</v>
      </c>
      <c r="G25" s="19">
        <f>SUM(F25,F26,F27,F28,F29,F30)</f>
        <v>5.608152</v>
      </c>
      <c r="H25" s="14" t="s">
        <v>575</v>
      </c>
    </row>
    <row r="26" ht="30.95" customHeight="1" spans="1:8">
      <c r="A26" s="17">
        <v>2</v>
      </c>
      <c r="B26" s="18"/>
      <c r="C26" s="18" t="s">
        <v>576</v>
      </c>
      <c r="D26" s="17">
        <v>28</v>
      </c>
      <c r="E26" s="17">
        <v>385.74</v>
      </c>
      <c r="F26" s="19">
        <f t="shared" si="1"/>
        <v>0.694332</v>
      </c>
      <c r="G26" s="19"/>
      <c r="H26" s="14"/>
    </row>
    <row r="27" ht="30.95" customHeight="1" spans="1:8">
      <c r="A27" s="17">
        <v>3</v>
      </c>
      <c r="B27" s="18"/>
      <c r="C27" s="18" t="s">
        <v>577</v>
      </c>
      <c r="D27" s="17">
        <v>68</v>
      </c>
      <c r="E27" s="17">
        <v>856.6</v>
      </c>
      <c r="F27" s="19">
        <f t="shared" si="1"/>
        <v>1.54188</v>
      </c>
      <c r="G27" s="19"/>
      <c r="H27" s="14"/>
    </row>
    <row r="28" ht="30.95" customHeight="1" spans="1:8">
      <c r="A28" s="17">
        <v>4</v>
      </c>
      <c r="B28" s="18"/>
      <c r="C28" s="18" t="s">
        <v>578</v>
      </c>
      <c r="D28" s="17">
        <v>32</v>
      </c>
      <c r="E28" s="17">
        <v>405.8</v>
      </c>
      <c r="F28" s="19">
        <f t="shared" si="1"/>
        <v>0.73044</v>
      </c>
      <c r="G28" s="19"/>
      <c r="H28" s="14"/>
    </row>
    <row r="29" ht="30.95" customHeight="1" spans="1:8">
      <c r="A29" s="17">
        <v>5</v>
      </c>
      <c r="B29" s="18"/>
      <c r="C29" s="18" t="s">
        <v>579</v>
      </c>
      <c r="D29" s="17">
        <v>44</v>
      </c>
      <c r="E29" s="17">
        <v>538.9</v>
      </c>
      <c r="F29" s="19">
        <f t="shared" si="1"/>
        <v>0.97002</v>
      </c>
      <c r="G29" s="19"/>
      <c r="H29" s="14"/>
    </row>
    <row r="30" ht="30.95" customHeight="1" spans="1:8">
      <c r="A30" s="17">
        <v>6</v>
      </c>
      <c r="B30" s="18"/>
      <c r="C30" s="18" t="s">
        <v>580</v>
      </c>
      <c r="D30" s="17">
        <v>40</v>
      </c>
      <c r="E30" s="17">
        <v>377.3</v>
      </c>
      <c r="F30" s="19">
        <f t="shared" si="1"/>
        <v>0.67914</v>
      </c>
      <c r="G30" s="19"/>
      <c r="H30" s="14"/>
    </row>
    <row r="31" ht="30.95" customHeight="1" spans="1:8">
      <c r="A31" s="17">
        <v>7</v>
      </c>
      <c r="B31" s="18"/>
      <c r="C31" s="18" t="s">
        <v>581</v>
      </c>
      <c r="D31" s="17">
        <v>45</v>
      </c>
      <c r="E31" s="17">
        <v>750</v>
      </c>
      <c r="F31" s="19">
        <f t="shared" si="1"/>
        <v>1.35</v>
      </c>
      <c r="G31" s="19">
        <f>SUM(F31:F32)</f>
        <v>2.018448</v>
      </c>
      <c r="H31" s="14"/>
    </row>
    <row r="32" ht="30.95" customHeight="1" spans="1:8">
      <c r="A32" s="17">
        <v>8</v>
      </c>
      <c r="B32" s="18"/>
      <c r="C32" s="17" t="s">
        <v>582</v>
      </c>
      <c r="D32" s="17">
        <v>29</v>
      </c>
      <c r="E32" s="17">
        <v>371.36</v>
      </c>
      <c r="F32" s="19">
        <f t="shared" si="1"/>
        <v>0.668448</v>
      </c>
      <c r="G32" s="19"/>
      <c r="H32" s="14"/>
    </row>
    <row r="33" ht="90" customHeight="1" spans="1:8">
      <c r="A33" s="18" t="s">
        <v>126</v>
      </c>
      <c r="B33" s="18"/>
      <c r="C33" s="18"/>
      <c r="D33" s="17">
        <f>SUM(D25:D32)</f>
        <v>332</v>
      </c>
      <c r="E33" s="17">
        <f>SUM(E25:E32)</f>
        <v>4237</v>
      </c>
      <c r="F33" s="17">
        <f>SUM(F25:F32)</f>
        <v>7.6266</v>
      </c>
      <c r="G33" s="19">
        <f>SUM(G25,G31)</f>
        <v>7.6266</v>
      </c>
      <c r="H33" s="14"/>
    </row>
    <row r="34" ht="30.95" customHeight="1" spans="1:8">
      <c r="A34" s="18">
        <v>1</v>
      </c>
      <c r="B34" s="17" t="s">
        <v>583</v>
      </c>
      <c r="C34" s="17" t="s">
        <v>562</v>
      </c>
      <c r="D34" s="17">
        <v>1</v>
      </c>
      <c r="E34" s="17">
        <v>27</v>
      </c>
      <c r="F34" s="19">
        <f t="shared" ref="F34:F41" si="2">E34*18/10000</f>
        <v>0.0486</v>
      </c>
      <c r="G34" s="19">
        <f>SUM(F34:F36)</f>
        <v>0.396</v>
      </c>
      <c r="H34" s="14" t="s">
        <v>584</v>
      </c>
    </row>
    <row r="35" ht="30.95" customHeight="1" spans="1:8">
      <c r="A35" s="18">
        <v>2</v>
      </c>
      <c r="B35" s="17"/>
      <c r="C35" s="17" t="s">
        <v>585</v>
      </c>
      <c r="D35" s="17">
        <v>2</v>
      </c>
      <c r="E35" s="17">
        <v>33</v>
      </c>
      <c r="F35" s="19">
        <f t="shared" si="2"/>
        <v>0.0594</v>
      </c>
      <c r="G35" s="19"/>
      <c r="H35" s="14"/>
    </row>
    <row r="36" ht="30.95" customHeight="1" spans="1:8">
      <c r="A36" s="18">
        <v>3</v>
      </c>
      <c r="B36" s="17"/>
      <c r="C36" s="17" t="s">
        <v>586</v>
      </c>
      <c r="D36" s="17">
        <v>7</v>
      </c>
      <c r="E36" s="17">
        <v>160</v>
      </c>
      <c r="F36" s="19">
        <f t="shared" si="2"/>
        <v>0.288</v>
      </c>
      <c r="G36" s="19"/>
      <c r="H36" s="14"/>
    </row>
    <row r="37" ht="30.95" customHeight="1" spans="1:8">
      <c r="A37" s="18">
        <v>4</v>
      </c>
      <c r="B37" s="17"/>
      <c r="C37" s="17" t="s">
        <v>574</v>
      </c>
      <c r="D37" s="17">
        <v>5</v>
      </c>
      <c r="E37" s="17">
        <v>111</v>
      </c>
      <c r="F37" s="19">
        <f t="shared" si="2"/>
        <v>0.1998</v>
      </c>
      <c r="G37" s="19">
        <f>SUM(F37:F39)</f>
        <v>0.9198</v>
      </c>
      <c r="H37" s="14"/>
    </row>
    <row r="38" ht="30.95" customHeight="1" spans="1:8">
      <c r="A38" s="18">
        <v>5</v>
      </c>
      <c r="B38" s="17"/>
      <c r="C38" s="17" t="s">
        <v>576</v>
      </c>
      <c r="D38" s="17">
        <v>14</v>
      </c>
      <c r="E38" s="17">
        <v>340</v>
      </c>
      <c r="F38" s="19">
        <f t="shared" si="2"/>
        <v>0.612</v>
      </c>
      <c r="G38" s="19"/>
      <c r="H38" s="14"/>
    </row>
    <row r="39" ht="30.95" customHeight="1" spans="1:8">
      <c r="A39" s="18">
        <v>6</v>
      </c>
      <c r="B39" s="17"/>
      <c r="C39" s="17" t="s">
        <v>577</v>
      </c>
      <c r="D39" s="17">
        <v>2</v>
      </c>
      <c r="E39" s="17">
        <v>60</v>
      </c>
      <c r="F39" s="19">
        <f t="shared" si="2"/>
        <v>0.108</v>
      </c>
      <c r="G39" s="19"/>
      <c r="H39" s="14"/>
    </row>
    <row r="40" ht="30.95" customHeight="1" spans="1:8">
      <c r="A40" s="18">
        <v>7</v>
      </c>
      <c r="B40" s="17"/>
      <c r="C40" s="17" t="s">
        <v>587</v>
      </c>
      <c r="D40" s="17">
        <v>7</v>
      </c>
      <c r="E40" s="17">
        <v>44</v>
      </c>
      <c r="F40" s="19">
        <f t="shared" si="2"/>
        <v>0.0792</v>
      </c>
      <c r="G40" s="19">
        <f>SUM(F40:F41)</f>
        <v>0.2358</v>
      </c>
      <c r="H40" s="14"/>
    </row>
    <row r="41" ht="30.95" customHeight="1" spans="1:8">
      <c r="A41" s="18">
        <v>8</v>
      </c>
      <c r="B41" s="17"/>
      <c r="C41" s="17" t="s">
        <v>588</v>
      </c>
      <c r="D41" s="17">
        <v>14</v>
      </c>
      <c r="E41" s="17">
        <v>87</v>
      </c>
      <c r="F41" s="19">
        <f t="shared" si="2"/>
        <v>0.1566</v>
      </c>
      <c r="G41" s="19"/>
      <c r="H41" s="14"/>
    </row>
    <row r="42" ht="30.95" customHeight="1" spans="1:8">
      <c r="A42" s="18" t="s">
        <v>126</v>
      </c>
      <c r="B42" s="18"/>
      <c r="C42" s="18"/>
      <c r="D42" s="17">
        <f>SUM(D34:D41)</f>
        <v>52</v>
      </c>
      <c r="E42" s="17">
        <f>SUM(E34:E41)</f>
        <v>862</v>
      </c>
      <c r="F42" s="17">
        <f>SUM(F34:F41)</f>
        <v>1.5516</v>
      </c>
      <c r="G42" s="19">
        <f>SUM(G34,G37,G40)</f>
        <v>1.5516</v>
      </c>
      <c r="H42" s="14"/>
    </row>
    <row r="43" ht="36.95" customHeight="1" spans="1:8">
      <c r="A43" s="18" t="s">
        <v>248</v>
      </c>
      <c r="B43" s="18"/>
      <c r="C43" s="18"/>
      <c r="D43" s="17">
        <f>SUM(D12,D24,D33,D42)</f>
        <v>786</v>
      </c>
      <c r="E43" s="17">
        <f>SUM(E12,E24,E33,E42)</f>
        <v>9207</v>
      </c>
      <c r="F43" s="17">
        <f>SUM(F12,F24,F33,F42)</f>
        <v>16.5726</v>
      </c>
      <c r="G43" s="19">
        <f>SUM(G12,G24,G33,G42)</f>
        <v>16.5726</v>
      </c>
      <c r="H43" s="20"/>
    </row>
    <row r="44" s="1" customFormat="1" ht="30" customHeight="1" spans="1:7">
      <c r="A44" s="21" t="s">
        <v>589</v>
      </c>
      <c r="B44" s="21"/>
      <c r="C44" s="21"/>
      <c r="D44" s="21"/>
      <c r="E44" s="21"/>
      <c r="F44" s="22"/>
      <c r="G44" s="22"/>
    </row>
  </sheetData>
  <mergeCells count="33">
    <mergeCell ref="A2:G2"/>
    <mergeCell ref="E4:G4"/>
    <mergeCell ref="A12:C12"/>
    <mergeCell ref="A24:C24"/>
    <mergeCell ref="A33:C33"/>
    <mergeCell ref="A42:C42"/>
    <mergeCell ref="A43:C43"/>
    <mergeCell ref="A44:G44"/>
    <mergeCell ref="A4:A5"/>
    <mergeCell ref="B4:B5"/>
    <mergeCell ref="B6:B11"/>
    <mergeCell ref="B13:B15"/>
    <mergeCell ref="B16:B23"/>
    <mergeCell ref="B25:B32"/>
    <mergeCell ref="B34:B41"/>
    <mergeCell ref="C4:C5"/>
    <mergeCell ref="D4:D5"/>
    <mergeCell ref="G7:G8"/>
    <mergeCell ref="G9:G10"/>
    <mergeCell ref="G13:G15"/>
    <mergeCell ref="G16:G19"/>
    <mergeCell ref="G20:G23"/>
    <mergeCell ref="G25:G30"/>
    <mergeCell ref="G31:G32"/>
    <mergeCell ref="G34:G36"/>
    <mergeCell ref="G37:G39"/>
    <mergeCell ref="G40:G41"/>
    <mergeCell ref="H4:H5"/>
    <mergeCell ref="H6:H12"/>
    <mergeCell ref="H13:H15"/>
    <mergeCell ref="H16:H23"/>
    <mergeCell ref="H25:H33"/>
    <mergeCell ref="H34:H42"/>
  </mergeCells>
  <printOptions horizontalCentered="1"/>
  <pageMargins left="0.751388888888889" right="0.751388888888889" top="0.708333333333333" bottom="0.432638888888889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3" workbookViewId="0">
      <selection activeCell="J46" sqref="J46"/>
    </sheetView>
  </sheetViews>
  <sheetFormatPr defaultColWidth="9.625" defaultRowHeight="14.1" customHeight="1" outlineLevelCol="6"/>
  <cols>
    <col min="1" max="1" width="6.625" style="2" customWidth="1"/>
    <col min="2" max="2" width="33" style="2" customWidth="1"/>
    <col min="3" max="3" width="29.875" style="2" customWidth="1"/>
    <col min="4" max="4" width="13.125" style="2" customWidth="1"/>
    <col min="5" max="5" width="14.75" style="2" customWidth="1"/>
    <col min="6" max="6" width="14.25" style="2" customWidth="1"/>
    <col min="7" max="7" width="9" style="2" customWidth="1"/>
    <col min="8" max="30" width="10" style="2"/>
    <col min="31" max="16384" width="9.625" style="2"/>
  </cols>
  <sheetData>
    <row r="1" ht="26.1" customHeight="1" spans="1:6">
      <c r="A1" s="4" t="s">
        <v>0</v>
      </c>
      <c r="B1" s="4"/>
      <c r="C1" s="4"/>
      <c r="D1" s="4"/>
      <c r="E1" s="4"/>
      <c r="F1" s="4"/>
    </row>
    <row r="2" ht="24.95" customHeight="1" spans="1:7">
      <c r="A2" s="6" t="s">
        <v>93</v>
      </c>
      <c r="B2" s="6"/>
      <c r="C2" s="6"/>
      <c r="D2" s="6"/>
      <c r="E2" s="6"/>
      <c r="F2" s="6"/>
      <c r="G2" s="6"/>
    </row>
    <row r="3" ht="29.1" customHeight="1" spans="1:7">
      <c r="A3" s="8" t="s">
        <v>94</v>
      </c>
      <c r="B3" s="253"/>
      <c r="C3" s="254" t="s">
        <v>95</v>
      </c>
      <c r="D3" s="254"/>
      <c r="E3" s="254"/>
      <c r="F3" s="254"/>
      <c r="G3" s="254"/>
    </row>
    <row r="4" ht="20.1" customHeight="1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2"/>
    </row>
    <row r="5" ht="36" customHeight="1" spans="1:7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</row>
    <row r="6" ht="29.1" customHeight="1" spans="1:7">
      <c r="A6" s="42">
        <v>1</v>
      </c>
      <c r="B6" s="255" t="s">
        <v>97</v>
      </c>
      <c r="C6" s="256" t="s">
        <v>98</v>
      </c>
      <c r="D6" s="257">
        <v>3</v>
      </c>
      <c r="E6" s="257">
        <v>74.5</v>
      </c>
      <c r="F6" s="258">
        <f t="shared" ref="F6:F15" si="0">E6*18/10000</f>
        <v>0.1341</v>
      </c>
      <c r="G6" s="259">
        <v>2.1899</v>
      </c>
    </row>
    <row r="7" ht="29.1" customHeight="1" spans="1:7">
      <c r="A7" s="42">
        <v>2</v>
      </c>
      <c r="B7" s="255"/>
      <c r="C7" s="256" t="s">
        <v>99</v>
      </c>
      <c r="D7" s="257">
        <v>2</v>
      </c>
      <c r="E7" s="257">
        <v>51</v>
      </c>
      <c r="F7" s="258">
        <f t="shared" si="0"/>
        <v>0.0918</v>
      </c>
      <c r="G7" s="259"/>
    </row>
    <row r="8" ht="29.1" customHeight="1" spans="1:7">
      <c r="A8" s="42">
        <v>3</v>
      </c>
      <c r="B8" s="255"/>
      <c r="C8" s="256" t="s">
        <v>100</v>
      </c>
      <c r="D8" s="256">
        <v>6</v>
      </c>
      <c r="E8" s="256">
        <v>282.2</v>
      </c>
      <c r="F8" s="258">
        <f t="shared" si="0"/>
        <v>0.50796</v>
      </c>
      <c r="G8" s="259"/>
    </row>
    <row r="9" ht="29.1" customHeight="1" spans="1:7">
      <c r="A9" s="42">
        <v>4</v>
      </c>
      <c r="B9" s="255"/>
      <c r="C9" s="256" t="s">
        <v>101</v>
      </c>
      <c r="D9" s="256">
        <v>3</v>
      </c>
      <c r="E9" s="256">
        <v>43</v>
      </c>
      <c r="F9" s="258">
        <f t="shared" si="0"/>
        <v>0.0774</v>
      </c>
      <c r="G9" s="259"/>
    </row>
    <row r="10" ht="29.1" customHeight="1" spans="1:7">
      <c r="A10" s="42">
        <v>5</v>
      </c>
      <c r="B10" s="255"/>
      <c r="C10" s="256" t="s">
        <v>102</v>
      </c>
      <c r="D10" s="256">
        <v>2</v>
      </c>
      <c r="E10" s="256">
        <v>24.5</v>
      </c>
      <c r="F10" s="258">
        <f t="shared" si="0"/>
        <v>0.0441</v>
      </c>
      <c r="G10" s="259"/>
    </row>
    <row r="11" ht="29.1" customHeight="1" spans="1:7">
      <c r="A11" s="42">
        <v>6</v>
      </c>
      <c r="B11" s="255"/>
      <c r="C11" s="256" t="s">
        <v>103</v>
      </c>
      <c r="D11" s="256">
        <v>9</v>
      </c>
      <c r="E11" s="256">
        <v>210.7</v>
      </c>
      <c r="F11" s="258">
        <f t="shared" si="0"/>
        <v>0.37926</v>
      </c>
      <c r="G11" s="259"/>
    </row>
    <row r="12" ht="29.1" customHeight="1" spans="1:7">
      <c r="A12" s="42">
        <v>7</v>
      </c>
      <c r="B12" s="255"/>
      <c r="C12" s="256" t="s">
        <v>104</v>
      </c>
      <c r="D12" s="256">
        <v>9</v>
      </c>
      <c r="E12" s="256">
        <v>189</v>
      </c>
      <c r="F12" s="258">
        <f t="shared" si="0"/>
        <v>0.3402</v>
      </c>
      <c r="G12" s="259"/>
    </row>
    <row r="13" ht="29.1" customHeight="1" spans="1:7">
      <c r="A13" s="42">
        <v>8</v>
      </c>
      <c r="B13" s="255"/>
      <c r="C13" s="256" t="s">
        <v>105</v>
      </c>
      <c r="D13" s="256">
        <v>5</v>
      </c>
      <c r="E13" s="256">
        <v>138.7</v>
      </c>
      <c r="F13" s="258">
        <f t="shared" si="0"/>
        <v>0.24966</v>
      </c>
      <c r="G13" s="259"/>
    </row>
    <row r="14" ht="29.1" customHeight="1" spans="1:7">
      <c r="A14" s="42">
        <v>9</v>
      </c>
      <c r="B14" s="255"/>
      <c r="C14" s="256" t="s">
        <v>106</v>
      </c>
      <c r="D14" s="256">
        <v>5</v>
      </c>
      <c r="E14" s="256">
        <v>66</v>
      </c>
      <c r="F14" s="258">
        <f t="shared" si="0"/>
        <v>0.1188</v>
      </c>
      <c r="G14" s="259"/>
    </row>
    <row r="15" ht="29.1" customHeight="1" spans="1:7">
      <c r="A15" s="42">
        <v>10</v>
      </c>
      <c r="B15" s="255"/>
      <c r="C15" s="256" t="s">
        <v>107</v>
      </c>
      <c r="D15" s="256">
        <v>4</v>
      </c>
      <c r="E15" s="256">
        <v>137</v>
      </c>
      <c r="F15" s="258">
        <f t="shared" si="0"/>
        <v>0.2466</v>
      </c>
      <c r="G15" s="259"/>
    </row>
    <row r="16" ht="29.1" customHeight="1" spans="1:7">
      <c r="A16" s="18" t="s">
        <v>71</v>
      </c>
      <c r="B16" s="42"/>
      <c r="C16" s="42"/>
      <c r="D16" s="256">
        <f>SUM(D6:D15)</f>
        <v>48</v>
      </c>
      <c r="E16" s="256">
        <v>1216.6</v>
      </c>
      <c r="F16" s="260">
        <f>SUM(F6:F15)</f>
        <v>2.18988</v>
      </c>
      <c r="G16" s="259"/>
    </row>
    <row r="17" ht="29.1" customHeight="1" spans="1:7">
      <c r="A17" s="18">
        <v>11</v>
      </c>
      <c r="B17" s="261" t="s">
        <v>23</v>
      </c>
      <c r="C17" s="262" t="s">
        <v>108</v>
      </c>
      <c r="D17" s="256">
        <v>3</v>
      </c>
      <c r="E17" s="256">
        <v>75</v>
      </c>
      <c r="F17" s="259">
        <f t="shared" ref="F17:F30" si="1">E17*18/10000</f>
        <v>0.135</v>
      </c>
      <c r="G17" s="259">
        <v>0.135</v>
      </c>
    </row>
    <row r="18" ht="24" customHeight="1" spans="1:7">
      <c r="A18" s="18">
        <v>12</v>
      </c>
      <c r="B18" s="261" t="s">
        <v>109</v>
      </c>
      <c r="C18" s="262" t="s">
        <v>103</v>
      </c>
      <c r="D18" s="256">
        <v>11</v>
      </c>
      <c r="E18" s="256">
        <v>144.9</v>
      </c>
      <c r="F18" s="263">
        <f t="shared" si="1"/>
        <v>0.26082</v>
      </c>
      <c r="G18" s="259">
        <f>SUM(F18:F30)</f>
        <v>5.4432</v>
      </c>
    </row>
    <row r="19" ht="24" customHeight="1" spans="1:7">
      <c r="A19" s="18">
        <v>13</v>
      </c>
      <c r="B19" s="261"/>
      <c r="C19" s="262" t="s">
        <v>104</v>
      </c>
      <c r="D19" s="256">
        <v>6</v>
      </c>
      <c r="E19" s="256">
        <v>70.5</v>
      </c>
      <c r="F19" s="263">
        <f t="shared" si="1"/>
        <v>0.1269</v>
      </c>
      <c r="G19" s="259"/>
    </row>
    <row r="20" ht="24" customHeight="1" spans="1:7">
      <c r="A20" s="18">
        <v>14</v>
      </c>
      <c r="B20" s="261"/>
      <c r="C20" s="262" t="s">
        <v>105</v>
      </c>
      <c r="D20" s="256">
        <v>24</v>
      </c>
      <c r="E20" s="256">
        <v>415.5</v>
      </c>
      <c r="F20" s="263">
        <f t="shared" si="1"/>
        <v>0.7479</v>
      </c>
      <c r="G20" s="259"/>
    </row>
    <row r="21" ht="24" customHeight="1" spans="1:7">
      <c r="A21" s="18">
        <v>15</v>
      </c>
      <c r="B21" s="261"/>
      <c r="C21" s="262" t="s">
        <v>107</v>
      </c>
      <c r="D21" s="256">
        <v>8</v>
      </c>
      <c r="E21" s="256">
        <v>431.41</v>
      </c>
      <c r="F21" s="263">
        <f t="shared" si="1"/>
        <v>0.776538</v>
      </c>
      <c r="G21" s="259"/>
    </row>
    <row r="22" ht="24" customHeight="1" spans="1:7">
      <c r="A22" s="18">
        <v>16</v>
      </c>
      <c r="B22" s="261"/>
      <c r="C22" s="262" t="s">
        <v>110</v>
      </c>
      <c r="D22" s="256">
        <v>26</v>
      </c>
      <c r="E22" s="256">
        <v>842.19</v>
      </c>
      <c r="F22" s="263">
        <f t="shared" si="1"/>
        <v>1.515942</v>
      </c>
      <c r="G22" s="259"/>
    </row>
    <row r="23" ht="24" customHeight="1" spans="1:7">
      <c r="A23" s="18">
        <v>17</v>
      </c>
      <c r="B23" s="261"/>
      <c r="C23" s="262" t="s">
        <v>111</v>
      </c>
      <c r="D23" s="256">
        <v>3</v>
      </c>
      <c r="E23" s="256">
        <v>78.9</v>
      </c>
      <c r="F23" s="263">
        <f t="shared" si="1"/>
        <v>0.14202</v>
      </c>
      <c r="G23" s="259"/>
    </row>
    <row r="24" ht="24" customHeight="1" spans="1:7">
      <c r="A24" s="18">
        <v>18</v>
      </c>
      <c r="B24" s="261"/>
      <c r="C24" s="262" t="s">
        <v>112</v>
      </c>
      <c r="D24" s="256">
        <v>7</v>
      </c>
      <c r="E24" s="256">
        <v>219.79</v>
      </c>
      <c r="F24" s="263">
        <f t="shared" si="1"/>
        <v>0.395622</v>
      </c>
      <c r="G24" s="259"/>
    </row>
    <row r="25" ht="24" customHeight="1" spans="1:7">
      <c r="A25" s="18">
        <v>19</v>
      </c>
      <c r="B25" s="261"/>
      <c r="C25" s="262" t="s">
        <v>113</v>
      </c>
      <c r="D25" s="256">
        <v>13</v>
      </c>
      <c r="E25" s="256">
        <v>122.4</v>
      </c>
      <c r="F25" s="263">
        <f t="shared" si="1"/>
        <v>0.22032</v>
      </c>
      <c r="G25" s="259"/>
    </row>
    <row r="26" ht="24" customHeight="1" spans="1:7">
      <c r="A26" s="18">
        <v>20</v>
      </c>
      <c r="B26" s="261"/>
      <c r="C26" s="262" t="s">
        <v>114</v>
      </c>
      <c r="D26" s="256">
        <v>12</v>
      </c>
      <c r="E26" s="256">
        <v>335</v>
      </c>
      <c r="F26" s="263">
        <f t="shared" si="1"/>
        <v>0.603</v>
      </c>
      <c r="G26" s="259"/>
    </row>
    <row r="27" ht="24" customHeight="1" spans="1:7">
      <c r="A27" s="18">
        <v>21</v>
      </c>
      <c r="B27" s="261"/>
      <c r="C27" s="262" t="s">
        <v>108</v>
      </c>
      <c r="D27" s="256">
        <v>2</v>
      </c>
      <c r="E27" s="256">
        <v>76.1</v>
      </c>
      <c r="F27" s="263">
        <f t="shared" si="1"/>
        <v>0.13698</v>
      </c>
      <c r="G27" s="259"/>
    </row>
    <row r="28" ht="24" customHeight="1" spans="1:7">
      <c r="A28" s="18">
        <v>22</v>
      </c>
      <c r="B28" s="261"/>
      <c r="C28" s="262" t="s">
        <v>115</v>
      </c>
      <c r="D28" s="256">
        <v>2</v>
      </c>
      <c r="E28" s="256">
        <v>63.1</v>
      </c>
      <c r="F28" s="263">
        <f t="shared" si="1"/>
        <v>0.11358</v>
      </c>
      <c r="G28" s="259"/>
    </row>
    <row r="29" ht="24" customHeight="1" spans="1:7">
      <c r="A29" s="18">
        <v>23</v>
      </c>
      <c r="B29" s="261"/>
      <c r="C29" s="262" t="s">
        <v>116</v>
      </c>
      <c r="D29" s="256">
        <v>6</v>
      </c>
      <c r="E29" s="256">
        <v>125.4</v>
      </c>
      <c r="F29" s="263">
        <f t="shared" si="1"/>
        <v>0.22572</v>
      </c>
      <c r="G29" s="259"/>
    </row>
    <row r="30" ht="24" customHeight="1" spans="1:7">
      <c r="A30" s="18">
        <v>24</v>
      </c>
      <c r="B30" s="261"/>
      <c r="C30" s="262" t="s">
        <v>117</v>
      </c>
      <c r="D30" s="256">
        <v>3</v>
      </c>
      <c r="E30" s="256">
        <v>98.81</v>
      </c>
      <c r="F30" s="263">
        <f t="shared" si="1"/>
        <v>0.177858</v>
      </c>
      <c r="G30" s="259"/>
    </row>
    <row r="31" ht="24" customHeight="1" spans="1:7">
      <c r="A31" s="18" t="s">
        <v>118</v>
      </c>
      <c r="B31" s="42"/>
      <c r="C31" s="42"/>
      <c r="D31" s="256">
        <f>SUM(D18:D30)</f>
        <v>123</v>
      </c>
      <c r="E31" s="256">
        <f>SUM(E18:E30)</f>
        <v>3024</v>
      </c>
      <c r="F31" s="259">
        <f>SUM(F18:F30)</f>
        <v>5.4432</v>
      </c>
      <c r="G31" s="259"/>
    </row>
    <row r="32" ht="24" customHeight="1" spans="1:7">
      <c r="A32" s="18" t="s">
        <v>119</v>
      </c>
      <c r="B32" s="18"/>
      <c r="C32" s="18"/>
      <c r="D32" s="256">
        <f>D16+D17+D31</f>
        <v>174</v>
      </c>
      <c r="E32" s="256">
        <f>SUM(E16+E17+E31)</f>
        <v>4315.6</v>
      </c>
      <c r="F32" s="258">
        <f>E32*18/10000</f>
        <v>7.76808</v>
      </c>
      <c r="G32" s="259">
        <f>SUM(G6,G17,G18)</f>
        <v>7.7681</v>
      </c>
    </row>
    <row r="33" s="1" customFormat="1" ht="24" customHeight="1" spans="1:7">
      <c r="A33" s="21" t="s">
        <v>120</v>
      </c>
      <c r="B33" s="21"/>
      <c r="C33" s="21"/>
      <c r="D33" s="21"/>
      <c r="E33" s="21"/>
      <c r="F33" s="21"/>
      <c r="G33" s="21"/>
    </row>
  </sheetData>
  <mergeCells count="15">
    <mergeCell ref="A2:G2"/>
    <mergeCell ref="C3:G3"/>
    <mergeCell ref="E4:G4"/>
    <mergeCell ref="A16:C16"/>
    <mergeCell ref="A31:C31"/>
    <mergeCell ref="A32:C32"/>
    <mergeCell ref="A33:G33"/>
    <mergeCell ref="A4:A5"/>
    <mergeCell ref="B4:B5"/>
    <mergeCell ref="B6:B15"/>
    <mergeCell ref="B18:B30"/>
    <mergeCell ref="C4:C5"/>
    <mergeCell ref="D4:D5"/>
    <mergeCell ref="G6:G16"/>
    <mergeCell ref="G18:G31"/>
  </mergeCells>
  <printOptions horizontalCentered="1"/>
  <pageMargins left="0.751388888888889" right="0.751388888888889" top="0.550694444444444" bottom="0.511805555555556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L20" sqref="L20"/>
    </sheetView>
  </sheetViews>
  <sheetFormatPr defaultColWidth="9" defaultRowHeight="13.5" outlineLevelCol="6"/>
  <cols>
    <col min="1" max="1" width="6.125" customWidth="1"/>
    <col min="2" max="2" width="30.875" customWidth="1"/>
    <col min="3" max="3" width="18.75" customWidth="1"/>
    <col min="4" max="4" width="19.75" customWidth="1"/>
    <col min="5" max="5" width="16.375" style="238" customWidth="1"/>
    <col min="6" max="7" width="16.375" style="110" customWidth="1"/>
  </cols>
  <sheetData>
    <row r="1" ht="32.1" customHeight="1" spans="1:7">
      <c r="A1" s="239" t="s">
        <v>0</v>
      </c>
      <c r="B1" s="239"/>
      <c r="C1" s="239"/>
      <c r="D1" s="239"/>
      <c r="E1" s="240"/>
      <c r="F1" s="241"/>
      <c r="G1" s="241"/>
    </row>
    <row r="2" ht="48" customHeight="1" spans="1:7">
      <c r="A2" s="242" t="s">
        <v>93</v>
      </c>
      <c r="B2" s="243"/>
      <c r="C2" s="243"/>
      <c r="D2" s="243"/>
      <c r="E2" s="244"/>
      <c r="F2" s="245"/>
      <c r="G2" s="245"/>
    </row>
    <row r="3" ht="33.95" customHeight="1" spans="1:7">
      <c r="A3" s="246" t="s">
        <v>121</v>
      </c>
      <c r="B3" s="246"/>
      <c r="C3" s="246"/>
      <c r="D3" s="246"/>
      <c r="E3" s="247"/>
      <c r="F3" s="248"/>
      <c r="G3" s="248"/>
    </row>
    <row r="4" ht="33.95" customHeight="1" spans="1:7">
      <c r="A4" s="123" t="s">
        <v>3</v>
      </c>
      <c r="B4" s="121" t="s">
        <v>122</v>
      </c>
      <c r="C4" s="123" t="s">
        <v>96</v>
      </c>
      <c r="D4" s="123" t="s">
        <v>123</v>
      </c>
      <c r="E4" s="124" t="s">
        <v>7</v>
      </c>
      <c r="F4" s="122"/>
      <c r="G4" s="122"/>
    </row>
    <row r="5" ht="33" customHeight="1" spans="1:7">
      <c r="A5" s="123"/>
      <c r="B5" s="121"/>
      <c r="C5" s="123"/>
      <c r="D5" s="123"/>
      <c r="E5" s="249" t="s">
        <v>124</v>
      </c>
      <c r="F5" s="250" t="s">
        <v>125</v>
      </c>
      <c r="G5" s="250" t="s">
        <v>126</v>
      </c>
    </row>
    <row r="6" s="2" customFormat="1" ht="26.1" customHeight="1" spans="1:7">
      <c r="A6" s="42">
        <v>1</v>
      </c>
      <c r="B6" s="18" t="s">
        <v>127</v>
      </c>
      <c r="C6" s="18" t="s">
        <v>128</v>
      </c>
      <c r="D6" s="42">
        <v>77</v>
      </c>
      <c r="E6" s="42">
        <v>2544</v>
      </c>
      <c r="F6" s="59">
        <v>4.5792</v>
      </c>
      <c r="G6" s="59">
        <v>4.5792</v>
      </c>
    </row>
    <row r="7" ht="21.95" customHeight="1" spans="1:7">
      <c r="A7" s="42">
        <v>2</v>
      </c>
      <c r="B7" s="123" t="s">
        <v>26</v>
      </c>
      <c r="C7" s="123" t="s">
        <v>129</v>
      </c>
      <c r="D7" s="123">
        <v>16</v>
      </c>
      <c r="E7" s="124">
        <v>361</v>
      </c>
      <c r="F7" s="122">
        <f>E7*18/10000</f>
        <v>0.6498</v>
      </c>
      <c r="G7" s="122">
        <f>SUM(F7:F10)</f>
        <v>6.4494</v>
      </c>
    </row>
    <row r="8" ht="21.95" customHeight="1" spans="1:7">
      <c r="A8" s="42">
        <v>3</v>
      </c>
      <c r="B8" s="123"/>
      <c r="C8" s="123" t="s">
        <v>130</v>
      </c>
      <c r="D8" s="123">
        <v>35</v>
      </c>
      <c r="E8" s="124">
        <v>2042</v>
      </c>
      <c r="F8" s="122">
        <f>E8*18/10000</f>
        <v>3.6756</v>
      </c>
      <c r="G8" s="122"/>
    </row>
    <row r="9" ht="21.95" customHeight="1" spans="1:7">
      <c r="A9" s="42">
        <v>4</v>
      </c>
      <c r="B9" s="123"/>
      <c r="C9" s="123" t="s">
        <v>131</v>
      </c>
      <c r="D9" s="123">
        <v>12</v>
      </c>
      <c r="E9" s="124">
        <v>715</v>
      </c>
      <c r="F9" s="122">
        <f>E9*18/10000</f>
        <v>1.287</v>
      </c>
      <c r="G9" s="122"/>
    </row>
    <row r="10" ht="21.95" customHeight="1" spans="1:7">
      <c r="A10" s="42">
        <v>5</v>
      </c>
      <c r="B10" s="123"/>
      <c r="C10" s="123" t="s">
        <v>132</v>
      </c>
      <c r="D10" s="123">
        <v>4</v>
      </c>
      <c r="E10" s="124">
        <v>465</v>
      </c>
      <c r="F10" s="122">
        <f>E10*18/10000</f>
        <v>0.837</v>
      </c>
      <c r="G10" s="122"/>
    </row>
    <row r="11" ht="21.95" customHeight="1" spans="1:7">
      <c r="A11" s="123" t="s">
        <v>81</v>
      </c>
      <c r="B11" s="123"/>
      <c r="C11" s="123"/>
      <c r="D11" s="123">
        <f>SUM(D6:D10)</f>
        <v>144</v>
      </c>
      <c r="E11" s="251">
        <f>SUM(E7:E10)</f>
        <v>3583</v>
      </c>
      <c r="F11" s="122">
        <f>SUM(F7:F10)</f>
        <v>6.4494</v>
      </c>
      <c r="G11" s="122"/>
    </row>
    <row r="12" ht="21.95" customHeight="1" spans="1:7">
      <c r="A12" s="42">
        <v>6</v>
      </c>
      <c r="B12" s="123" t="s">
        <v>27</v>
      </c>
      <c r="C12" s="123" t="s">
        <v>133</v>
      </c>
      <c r="D12" s="123">
        <v>29</v>
      </c>
      <c r="E12" s="124">
        <v>1062</v>
      </c>
      <c r="F12" s="122">
        <v>1.9116</v>
      </c>
      <c r="G12" s="122">
        <f>SUM(F12:F16)</f>
        <v>4.482</v>
      </c>
    </row>
    <row r="13" ht="21.95" customHeight="1" spans="1:7">
      <c r="A13" s="42">
        <v>7</v>
      </c>
      <c r="B13" s="123"/>
      <c r="C13" s="123" t="s">
        <v>129</v>
      </c>
      <c r="D13" s="123">
        <v>5</v>
      </c>
      <c r="E13" s="124">
        <v>106</v>
      </c>
      <c r="F13" s="122">
        <v>0.1908</v>
      </c>
      <c r="G13" s="122"/>
    </row>
    <row r="14" ht="21.95" customHeight="1" spans="1:7">
      <c r="A14" s="42">
        <v>8</v>
      </c>
      <c r="B14" s="123"/>
      <c r="C14" s="123" t="s">
        <v>134</v>
      </c>
      <c r="D14" s="123">
        <v>23</v>
      </c>
      <c r="E14" s="124">
        <v>1139</v>
      </c>
      <c r="F14" s="122">
        <v>2.0502</v>
      </c>
      <c r="G14" s="122"/>
    </row>
    <row r="15" ht="21.95" customHeight="1" spans="1:7">
      <c r="A15" s="42">
        <v>9</v>
      </c>
      <c r="B15" s="123"/>
      <c r="C15" s="123" t="s">
        <v>135</v>
      </c>
      <c r="D15" s="123">
        <v>3</v>
      </c>
      <c r="E15" s="124">
        <v>80</v>
      </c>
      <c r="F15" s="122">
        <v>0.144</v>
      </c>
      <c r="G15" s="122"/>
    </row>
    <row r="16" ht="21.95" customHeight="1" spans="1:7">
      <c r="A16" s="42">
        <v>10</v>
      </c>
      <c r="B16" s="123"/>
      <c r="C16" s="123" t="s">
        <v>130</v>
      </c>
      <c r="D16" s="123">
        <v>3</v>
      </c>
      <c r="E16" s="124">
        <v>103</v>
      </c>
      <c r="F16" s="122">
        <v>0.1854</v>
      </c>
      <c r="G16" s="122"/>
    </row>
    <row r="17" ht="21.95" customHeight="1" spans="1:7">
      <c r="A17" s="123" t="s">
        <v>71</v>
      </c>
      <c r="B17" s="123"/>
      <c r="C17" s="123"/>
      <c r="D17" s="123">
        <f>SUM(D12:D16)</f>
        <v>63</v>
      </c>
      <c r="E17" s="124">
        <f>SUM(E12:E16)</f>
        <v>2490</v>
      </c>
      <c r="F17" s="122">
        <f>SUM(F12:F16)</f>
        <v>4.482</v>
      </c>
      <c r="G17" s="122"/>
    </row>
    <row r="18" ht="38.1" customHeight="1" spans="1:7">
      <c r="A18" s="117" t="s">
        <v>119</v>
      </c>
      <c r="B18" s="118"/>
      <c r="C18" s="252"/>
      <c r="D18" s="123">
        <f>SUM(D6,D11,D17)</f>
        <v>284</v>
      </c>
      <c r="E18" s="124">
        <f>SUM(E6,E11,E17)</f>
        <v>8617</v>
      </c>
      <c r="F18" s="123">
        <f>SUM(F6,F11,F17)</f>
        <v>15.5106</v>
      </c>
      <c r="G18" s="122">
        <f>SUM(G6,G7,G12)</f>
        <v>15.5106</v>
      </c>
    </row>
    <row r="19" ht="36" customHeight="1" spans="1:1">
      <c r="A19" t="s">
        <v>136</v>
      </c>
    </row>
  </sheetData>
  <mergeCells count="16">
    <mergeCell ref="A1:G1"/>
    <mergeCell ref="A2:G2"/>
    <mergeCell ref="A3:G3"/>
    <mergeCell ref="E4:G4"/>
    <mergeCell ref="A11:C11"/>
    <mergeCell ref="A17:C17"/>
    <mergeCell ref="A18:C18"/>
    <mergeCell ref="A19:G19"/>
    <mergeCell ref="A4:A5"/>
    <mergeCell ref="B4:B5"/>
    <mergeCell ref="B7:B10"/>
    <mergeCell ref="B12:B16"/>
    <mergeCell ref="C4:C5"/>
    <mergeCell ref="D4:D5"/>
    <mergeCell ref="G7:G11"/>
    <mergeCell ref="G12:G1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opLeftCell="A18" workbookViewId="0">
      <selection activeCell="I25" sqref="I25"/>
    </sheetView>
  </sheetViews>
  <sheetFormatPr defaultColWidth="9.625" defaultRowHeight="14.1" customHeight="1"/>
  <cols>
    <col min="1" max="1" width="10" style="2" customWidth="1"/>
    <col min="2" max="2" width="30.75" style="2" customWidth="1"/>
    <col min="3" max="3" width="16.75" style="2" customWidth="1"/>
    <col min="4" max="4" width="16" style="2" customWidth="1"/>
    <col min="5" max="5" width="18.25" style="2" customWidth="1"/>
    <col min="6" max="6" width="17" style="2" customWidth="1"/>
    <col min="7" max="7" width="18.75" style="2" customWidth="1"/>
    <col min="8" max="10" width="10" style="2"/>
    <col min="11" max="11" width="12.625" style="2"/>
    <col min="12" max="28" width="10" style="2"/>
    <col min="29" max="16384" width="9.625" style="2"/>
  </cols>
  <sheetData>
    <row r="1" ht="26.1" customHeight="1" spans="1:6">
      <c r="A1" s="4" t="s">
        <v>0</v>
      </c>
      <c r="B1" s="4"/>
      <c r="C1" s="4"/>
      <c r="D1" s="4"/>
      <c r="E1" s="4"/>
      <c r="F1" s="4"/>
    </row>
    <row r="2" ht="39.95" customHeight="1" spans="1:7">
      <c r="A2" s="6" t="s">
        <v>93</v>
      </c>
      <c r="B2" s="6"/>
      <c r="C2" s="6"/>
      <c r="D2" s="6"/>
      <c r="E2" s="6"/>
      <c r="F2" s="6"/>
      <c r="G2" s="6"/>
    </row>
    <row r="3" ht="29.1" customHeight="1" spans="1:6">
      <c r="A3" s="8" t="s">
        <v>137</v>
      </c>
      <c r="B3" s="9"/>
      <c r="C3" s="9"/>
      <c r="D3" s="9"/>
      <c r="E3" s="9"/>
      <c r="F3" s="9"/>
    </row>
    <row r="4" ht="29.1" customHeight="1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2"/>
    </row>
    <row r="5" ht="36" customHeight="1" spans="1:7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</row>
    <row r="6" ht="26.1" customHeight="1" spans="1:7">
      <c r="A6" s="17">
        <v>1</v>
      </c>
      <c r="B6" s="225" t="s">
        <v>19</v>
      </c>
      <c r="C6" s="226" t="s">
        <v>138</v>
      </c>
      <c r="D6" s="17">
        <v>14</v>
      </c>
      <c r="E6" s="227">
        <v>364.7</v>
      </c>
      <c r="F6" s="19">
        <v>0.6564</v>
      </c>
      <c r="G6" s="20"/>
    </row>
    <row r="7" ht="26.1" customHeight="1" spans="1:7">
      <c r="A7" s="17">
        <v>2</v>
      </c>
      <c r="B7" s="225" t="s">
        <v>19</v>
      </c>
      <c r="C7" s="226" t="s">
        <v>139</v>
      </c>
      <c r="D7" s="17">
        <v>5</v>
      </c>
      <c r="E7" s="227">
        <v>119.6</v>
      </c>
      <c r="F7" s="19">
        <f t="shared" ref="F7:F17" si="0">E7*18/10000</f>
        <v>0.21528</v>
      </c>
      <c r="G7" s="20"/>
    </row>
    <row r="8" ht="26.1" customHeight="1" spans="1:7">
      <c r="A8" s="17">
        <v>3</v>
      </c>
      <c r="B8" s="225" t="s">
        <v>19</v>
      </c>
      <c r="C8" s="226" t="s">
        <v>140</v>
      </c>
      <c r="D8" s="17">
        <v>6</v>
      </c>
      <c r="E8" s="227">
        <v>152.1</v>
      </c>
      <c r="F8" s="19">
        <f t="shared" si="0"/>
        <v>0.27378</v>
      </c>
      <c r="G8" s="20"/>
    </row>
    <row r="9" ht="26.1" customHeight="1" spans="1:7">
      <c r="A9" s="17">
        <v>4</v>
      </c>
      <c r="B9" s="225" t="s">
        <v>19</v>
      </c>
      <c r="C9" s="228" t="s">
        <v>141</v>
      </c>
      <c r="D9" s="17">
        <v>9</v>
      </c>
      <c r="E9" s="227">
        <v>763.6</v>
      </c>
      <c r="F9" s="19">
        <f t="shared" si="0"/>
        <v>1.37448</v>
      </c>
      <c r="G9" s="20"/>
    </row>
    <row r="10" ht="26.1" customHeight="1" spans="1:7">
      <c r="A10" s="17">
        <v>5</v>
      </c>
      <c r="B10" s="225" t="s">
        <v>19</v>
      </c>
      <c r="C10" s="228" t="s">
        <v>142</v>
      </c>
      <c r="D10" s="17">
        <v>3</v>
      </c>
      <c r="E10" s="227">
        <v>46.3</v>
      </c>
      <c r="F10" s="19">
        <f t="shared" si="0"/>
        <v>0.08334</v>
      </c>
      <c r="G10" s="20"/>
    </row>
    <row r="11" ht="26.1" customHeight="1" spans="1:7">
      <c r="A11" s="17">
        <v>6</v>
      </c>
      <c r="B11" s="225" t="s">
        <v>19</v>
      </c>
      <c r="C11" s="228" t="s">
        <v>143</v>
      </c>
      <c r="D11" s="17">
        <v>4</v>
      </c>
      <c r="E11" s="227">
        <v>121.7</v>
      </c>
      <c r="F11" s="19">
        <f t="shared" si="0"/>
        <v>0.21906</v>
      </c>
      <c r="G11" s="20"/>
    </row>
    <row r="12" ht="26.1" customHeight="1" spans="1:7">
      <c r="A12" s="17">
        <v>7</v>
      </c>
      <c r="B12" s="225" t="s">
        <v>19</v>
      </c>
      <c r="C12" s="228" t="s">
        <v>144</v>
      </c>
      <c r="D12" s="17">
        <v>8</v>
      </c>
      <c r="E12" s="227">
        <v>230</v>
      </c>
      <c r="F12" s="19">
        <f t="shared" si="0"/>
        <v>0.414</v>
      </c>
      <c r="G12" s="20"/>
    </row>
    <row r="13" ht="26.1" customHeight="1" spans="1:7">
      <c r="A13" s="17">
        <v>8</v>
      </c>
      <c r="B13" s="225" t="s">
        <v>19</v>
      </c>
      <c r="C13" s="228" t="s">
        <v>145</v>
      </c>
      <c r="D13" s="17">
        <v>2</v>
      </c>
      <c r="E13" s="227">
        <v>84.6</v>
      </c>
      <c r="F13" s="19">
        <f t="shared" si="0"/>
        <v>0.15228</v>
      </c>
      <c r="G13" s="20"/>
    </row>
    <row r="14" ht="33.75" customHeight="1" spans="1:7">
      <c r="A14" s="17"/>
      <c r="B14" s="229" t="s">
        <v>81</v>
      </c>
      <c r="C14" s="230"/>
      <c r="D14" s="17">
        <f>SUM(D6:D13)</f>
        <v>51</v>
      </c>
      <c r="E14" s="227">
        <f>SUM(E6:E13)</f>
        <v>1882.6</v>
      </c>
      <c r="F14" s="19">
        <f t="shared" si="0"/>
        <v>3.38868</v>
      </c>
      <c r="G14" s="20"/>
    </row>
    <row r="15" ht="33.75" customHeight="1" spans="1:7">
      <c r="A15" s="17">
        <v>9</v>
      </c>
      <c r="B15" s="17" t="s">
        <v>20</v>
      </c>
      <c r="C15" s="17" t="s">
        <v>146</v>
      </c>
      <c r="D15" s="17">
        <v>3</v>
      </c>
      <c r="E15" s="227">
        <v>134.3</v>
      </c>
      <c r="F15" s="19">
        <f t="shared" si="0"/>
        <v>0.24174</v>
      </c>
      <c r="G15" s="20"/>
    </row>
    <row r="16" ht="33.75" customHeight="1" spans="1:7">
      <c r="A16" s="17">
        <v>10</v>
      </c>
      <c r="B16" s="17" t="s">
        <v>20</v>
      </c>
      <c r="C16" s="228" t="s">
        <v>147</v>
      </c>
      <c r="D16" s="17">
        <v>26</v>
      </c>
      <c r="E16" s="227">
        <v>502.7</v>
      </c>
      <c r="F16" s="19">
        <f t="shared" si="0"/>
        <v>0.90486</v>
      </c>
      <c r="G16" s="20"/>
    </row>
    <row r="17" ht="33.75" customHeight="1" spans="1:7">
      <c r="A17" s="17">
        <v>11</v>
      </c>
      <c r="B17" s="17" t="s">
        <v>20</v>
      </c>
      <c r="C17" s="228" t="s">
        <v>148</v>
      </c>
      <c r="D17" s="17">
        <v>6</v>
      </c>
      <c r="E17" s="227">
        <v>133.1</v>
      </c>
      <c r="F17" s="19">
        <f t="shared" si="0"/>
        <v>0.23958</v>
      </c>
      <c r="G17" s="20"/>
    </row>
    <row r="18" s="224" customFormat="1" ht="33.75" customHeight="1" spans="1:7">
      <c r="A18" s="17">
        <v>12</v>
      </c>
      <c r="B18" s="231" t="s">
        <v>20</v>
      </c>
      <c r="C18" s="232" t="s">
        <v>149</v>
      </c>
      <c r="D18" s="231">
        <v>9</v>
      </c>
      <c r="E18" s="233">
        <v>199.1</v>
      </c>
      <c r="F18" s="234">
        <v>0.3583</v>
      </c>
      <c r="G18" s="235"/>
    </row>
    <row r="19" ht="33.75" customHeight="1" spans="1:11">
      <c r="A19" s="17">
        <v>13</v>
      </c>
      <c r="B19" s="17" t="s">
        <v>20</v>
      </c>
      <c r="C19" s="228" t="s">
        <v>150</v>
      </c>
      <c r="D19" s="17">
        <v>32</v>
      </c>
      <c r="E19" s="227">
        <v>765.7</v>
      </c>
      <c r="F19" s="19">
        <f>E19*18/10000</f>
        <v>1.37826</v>
      </c>
      <c r="G19" s="20"/>
      <c r="K19" s="2">
        <v>2659</v>
      </c>
    </row>
    <row r="20" ht="33.75" customHeight="1" spans="1:13">
      <c r="A20" s="17">
        <v>14</v>
      </c>
      <c r="B20" s="17" t="s">
        <v>20</v>
      </c>
      <c r="C20" s="228" t="s">
        <v>151</v>
      </c>
      <c r="D20" s="17">
        <v>2</v>
      </c>
      <c r="E20" s="227">
        <v>60</v>
      </c>
      <c r="F20" s="19">
        <f>E20*18/10000</f>
        <v>0.108</v>
      </c>
      <c r="G20" s="20"/>
      <c r="K20" s="2">
        <v>2164</v>
      </c>
      <c r="L20" s="2">
        <v>813</v>
      </c>
      <c r="M20" s="2">
        <f>SUM(K20:L20)</f>
        <v>2977</v>
      </c>
    </row>
    <row r="21" ht="33.75" customHeight="1" spans="1:11">
      <c r="A21" s="17">
        <v>15</v>
      </c>
      <c r="B21" s="17" t="s">
        <v>20</v>
      </c>
      <c r="C21" s="228" t="s">
        <v>152</v>
      </c>
      <c r="D21" s="17">
        <v>4</v>
      </c>
      <c r="E21" s="227">
        <v>108.5</v>
      </c>
      <c r="F21" s="19">
        <f>E21*18/10000</f>
        <v>0.1953</v>
      </c>
      <c r="G21" s="20"/>
      <c r="K21" s="2">
        <f>K19-K20</f>
        <v>495</v>
      </c>
    </row>
    <row r="22" ht="33.75" customHeight="1" spans="1:11">
      <c r="A22" s="17">
        <v>16</v>
      </c>
      <c r="B22" s="17" t="s">
        <v>20</v>
      </c>
      <c r="C22" s="228" t="s">
        <v>153</v>
      </c>
      <c r="D22" s="17">
        <v>13</v>
      </c>
      <c r="E22" s="67">
        <v>343.1</v>
      </c>
      <c r="F22" s="67">
        <v>0.6176</v>
      </c>
      <c r="G22" s="20"/>
      <c r="K22" s="2">
        <v>495</v>
      </c>
    </row>
    <row r="23" ht="33.75" customHeight="1" spans="1:11">
      <c r="A23" s="17">
        <v>17</v>
      </c>
      <c r="B23" s="228" t="s">
        <v>20</v>
      </c>
      <c r="C23" s="228" t="s">
        <v>154</v>
      </c>
      <c r="D23" s="17">
        <v>7</v>
      </c>
      <c r="E23" s="227">
        <v>187</v>
      </c>
      <c r="F23" s="236">
        <f>E23*18/10000</f>
        <v>0.3366</v>
      </c>
      <c r="G23" s="20"/>
      <c r="K23" s="2">
        <v>4541</v>
      </c>
    </row>
    <row r="24" ht="33.75" customHeight="1" spans="1:11">
      <c r="A24" s="17">
        <v>18</v>
      </c>
      <c r="B24" s="228" t="s">
        <v>20</v>
      </c>
      <c r="C24" s="228" t="s">
        <v>155</v>
      </c>
      <c r="D24" s="17">
        <v>14</v>
      </c>
      <c r="E24" s="227">
        <v>225.6</v>
      </c>
      <c r="F24" s="236">
        <f>E24*18/10000</f>
        <v>0.40608</v>
      </c>
      <c r="G24" s="20"/>
      <c r="K24" s="237">
        <f>K22/K23</f>
        <v>0.109006826690156</v>
      </c>
    </row>
    <row r="25" ht="36" customHeight="1" spans="1:7">
      <c r="A25" s="17"/>
      <c r="B25" s="229" t="s">
        <v>81</v>
      </c>
      <c r="C25" s="230"/>
      <c r="D25" s="17">
        <f>SUM(D15:D24)</f>
        <v>116</v>
      </c>
      <c r="E25" s="227">
        <f>SUM(E15:E24)</f>
        <v>2659.1</v>
      </c>
      <c r="F25" s="19">
        <f>E25*18/10000</f>
        <v>4.78638</v>
      </c>
      <c r="G25" s="20"/>
    </row>
    <row r="26" ht="56.25" customHeight="1" spans="1:7">
      <c r="A26" s="17"/>
      <c r="B26" s="229" t="s">
        <v>92</v>
      </c>
      <c r="C26" s="230"/>
      <c r="D26" s="17">
        <f>SUM(D25+D14)</f>
        <v>167</v>
      </c>
      <c r="E26" s="17">
        <f>SUM(E25+E14)</f>
        <v>4541.7</v>
      </c>
      <c r="F26" s="19">
        <f>SUM(F25+F14)</f>
        <v>8.17506</v>
      </c>
      <c r="G26" s="20"/>
    </row>
    <row r="27" s="1" customFormat="1" ht="33.75" customHeight="1" spans="1:7">
      <c r="A27" s="21" t="s">
        <v>156</v>
      </c>
      <c r="B27" s="21"/>
      <c r="C27" s="21"/>
      <c r="D27" s="21"/>
      <c r="E27" s="21"/>
      <c r="F27" s="21"/>
      <c r="G27" s="21"/>
    </row>
  </sheetData>
  <mergeCells count="10">
    <mergeCell ref="A2:G2"/>
    <mergeCell ref="E4:G4"/>
    <mergeCell ref="B14:C14"/>
    <mergeCell ref="B25:C25"/>
    <mergeCell ref="B26:C26"/>
    <mergeCell ref="A27:G27"/>
    <mergeCell ref="A4:A5"/>
    <mergeCell ref="B4:B5"/>
    <mergeCell ref="C4:C5"/>
    <mergeCell ref="D4:D5"/>
  </mergeCells>
  <printOptions horizontalCentered="1"/>
  <pageMargins left="0.748031496062992" right="0.748031496062992" top="0.551181102362205" bottom="0.511811023622047" header="0.511811023622047" footer="0.51181102362204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9" workbookViewId="0">
      <selection activeCell="D31" sqref="D31"/>
    </sheetView>
  </sheetViews>
  <sheetFormatPr defaultColWidth="9.63333333333333" defaultRowHeight="14.1" customHeight="1" outlineLevelCol="5"/>
  <cols>
    <col min="1" max="1" width="11.875" style="202" customWidth="1"/>
    <col min="2" max="2" width="30.6916666666667" style="202" customWidth="1"/>
    <col min="3" max="3" width="20.25" style="202" customWidth="1"/>
    <col min="4" max="4" width="18.875" style="202" customWidth="1"/>
    <col min="5" max="5" width="22.125" style="202" customWidth="1"/>
    <col min="6" max="6" width="20.75" style="202" customWidth="1"/>
    <col min="7" max="7" width="15.3333333333333" style="202" customWidth="1"/>
    <col min="8" max="30" width="10" style="202"/>
    <col min="31" max="16384" width="9.63333333333333" style="202"/>
  </cols>
  <sheetData>
    <row r="1" s="202" customFormat="1" ht="26.1" customHeight="1" spans="1:6">
      <c r="A1" s="204" t="s">
        <v>0</v>
      </c>
      <c r="B1" s="204"/>
      <c r="C1" s="204"/>
      <c r="D1" s="204"/>
      <c r="E1" s="204"/>
      <c r="F1" s="204"/>
    </row>
    <row r="2" s="202" customFormat="1" ht="39.95" customHeight="1" spans="1:6">
      <c r="A2" s="205" t="s">
        <v>93</v>
      </c>
      <c r="B2" s="205"/>
      <c r="C2" s="205"/>
      <c r="D2" s="205"/>
      <c r="E2" s="205"/>
      <c r="F2" s="205"/>
    </row>
    <row r="3" s="202" customFormat="1" ht="29.1" customHeight="1" spans="1:6">
      <c r="A3" s="206" t="s">
        <v>157</v>
      </c>
      <c r="B3" s="207"/>
      <c r="C3" s="207"/>
      <c r="D3" s="208" t="s">
        <v>158</v>
      </c>
      <c r="E3" s="209">
        <v>44617</v>
      </c>
      <c r="F3" s="210"/>
    </row>
    <row r="4" s="202" customFormat="1" ht="29.1" customHeight="1" spans="1:6">
      <c r="A4" s="211" t="s">
        <v>3</v>
      </c>
      <c r="B4" s="211" t="s">
        <v>5</v>
      </c>
      <c r="C4" s="211" t="s">
        <v>96</v>
      </c>
      <c r="D4" s="212" t="s">
        <v>6</v>
      </c>
      <c r="E4" s="213" t="s">
        <v>7</v>
      </c>
      <c r="F4" s="213"/>
    </row>
    <row r="5" s="202" customFormat="1" ht="36" customHeight="1" spans="1:6">
      <c r="A5" s="211"/>
      <c r="B5" s="211"/>
      <c r="C5" s="211"/>
      <c r="D5" s="214"/>
      <c r="E5" s="211" t="s">
        <v>9</v>
      </c>
      <c r="F5" s="211" t="s">
        <v>10</v>
      </c>
    </row>
    <row r="6" s="202" customFormat="1" ht="25" customHeight="1" spans="1:6">
      <c r="A6" s="215">
        <v>1</v>
      </c>
      <c r="B6" s="216" t="s">
        <v>13</v>
      </c>
      <c r="C6" s="131" t="s">
        <v>159</v>
      </c>
      <c r="D6" s="215">
        <v>8</v>
      </c>
      <c r="E6" s="215">
        <v>171</v>
      </c>
      <c r="F6" s="217">
        <f>ROUND(E6*18/10000,4)</f>
        <v>0.3078</v>
      </c>
    </row>
    <row r="7" s="202" customFormat="1" ht="25" customHeight="1" spans="1:6">
      <c r="A7" s="215">
        <v>2</v>
      </c>
      <c r="B7" s="218"/>
      <c r="C7" s="131" t="s">
        <v>160</v>
      </c>
      <c r="D7" s="215">
        <v>2</v>
      </c>
      <c r="E7" s="215">
        <v>26</v>
      </c>
      <c r="F7" s="217">
        <f>ROUND(E7*18/10000,4)</f>
        <v>0.0468</v>
      </c>
    </row>
    <row r="8" s="202" customFormat="1" ht="25" customHeight="1" spans="1:6">
      <c r="A8" s="215">
        <v>3</v>
      </c>
      <c r="B8" s="218"/>
      <c r="C8" s="131" t="s">
        <v>161</v>
      </c>
      <c r="D8" s="215">
        <v>2</v>
      </c>
      <c r="E8" s="215">
        <v>24</v>
      </c>
      <c r="F8" s="217">
        <f>ROUND(E8*18/10000,4)</f>
        <v>0.0432</v>
      </c>
    </row>
    <row r="9" s="202" customFormat="1" ht="25" customHeight="1" spans="1:6">
      <c r="A9" s="215">
        <v>4</v>
      </c>
      <c r="B9" s="218"/>
      <c r="C9" s="131" t="s">
        <v>162</v>
      </c>
      <c r="D9" s="215">
        <v>2</v>
      </c>
      <c r="E9" s="215">
        <v>101</v>
      </c>
      <c r="F9" s="217">
        <f>ROUND(E9*18/10000,4)</f>
        <v>0.1818</v>
      </c>
    </row>
    <row r="10" s="202" customFormat="1" ht="25" customHeight="1" spans="1:6">
      <c r="A10" s="215">
        <v>5</v>
      </c>
      <c r="B10" s="130"/>
      <c r="C10" s="131" t="s">
        <v>163</v>
      </c>
      <c r="D10" s="215">
        <v>6</v>
      </c>
      <c r="E10" s="215">
        <v>77</v>
      </c>
      <c r="F10" s="217">
        <f>ROUND(E10*18/10000,4)</f>
        <v>0.1386</v>
      </c>
    </row>
    <row r="11" s="202" customFormat="1" ht="19" customHeight="1" spans="1:6">
      <c r="A11" s="131" t="s">
        <v>59</v>
      </c>
      <c r="B11" s="131"/>
      <c r="C11" s="131"/>
      <c r="D11" s="215">
        <f>SUM(D6:D10)</f>
        <v>20</v>
      </c>
      <c r="E11" s="215">
        <f>SUM(E6:E10)</f>
        <v>399</v>
      </c>
      <c r="F11" s="215">
        <f>SUM(F6:F10)</f>
        <v>0.7182</v>
      </c>
    </row>
    <row r="12" s="202" customFormat="1" ht="25" customHeight="1" spans="1:6">
      <c r="A12" s="215">
        <v>6</v>
      </c>
      <c r="B12" s="216" t="s">
        <v>16</v>
      </c>
      <c r="C12" s="131" t="s">
        <v>164</v>
      </c>
      <c r="D12" s="215">
        <v>4</v>
      </c>
      <c r="E12" s="215">
        <v>86</v>
      </c>
      <c r="F12" s="217">
        <f>ROUND(E12*18/10000,4)</f>
        <v>0.1548</v>
      </c>
    </row>
    <row r="13" s="202" customFormat="1" ht="25" customHeight="1" spans="1:6">
      <c r="A13" s="215">
        <v>7</v>
      </c>
      <c r="B13" s="218"/>
      <c r="C13" s="131" t="s">
        <v>165</v>
      </c>
      <c r="D13" s="215">
        <v>2</v>
      </c>
      <c r="E13" s="215">
        <v>42</v>
      </c>
      <c r="F13" s="217">
        <f>ROUND(E13*18/10000,4)</f>
        <v>0.0756</v>
      </c>
    </row>
    <row r="14" s="202" customFormat="1" ht="25" customHeight="1" spans="1:6">
      <c r="A14" s="215">
        <v>8</v>
      </c>
      <c r="B14" s="130"/>
      <c r="C14" s="131" t="s">
        <v>166</v>
      </c>
      <c r="D14" s="215">
        <v>1</v>
      </c>
      <c r="E14" s="215">
        <v>27</v>
      </c>
      <c r="F14" s="217">
        <f>ROUND(E14*18/10000,4)</f>
        <v>0.0486</v>
      </c>
    </row>
    <row r="15" s="202" customFormat="1" ht="18" customHeight="1" spans="1:6">
      <c r="A15" s="131" t="s">
        <v>17</v>
      </c>
      <c r="B15" s="131"/>
      <c r="C15" s="131"/>
      <c r="D15" s="215">
        <f>SUM(D12:D14)</f>
        <v>7</v>
      </c>
      <c r="E15" s="215">
        <f>SUM(E12:E14)</f>
        <v>155</v>
      </c>
      <c r="F15" s="215">
        <f>SUM(F12:F14)</f>
        <v>0.279</v>
      </c>
    </row>
    <row r="16" s="202" customFormat="1" ht="26.1" customHeight="1" spans="1:6">
      <c r="A16" s="215">
        <v>9</v>
      </c>
      <c r="B16" s="43" t="s">
        <v>14</v>
      </c>
      <c r="C16" s="131" t="s">
        <v>167</v>
      </c>
      <c r="D16" s="215">
        <v>2</v>
      </c>
      <c r="E16" s="215">
        <v>45.5</v>
      </c>
      <c r="F16" s="217">
        <f t="shared" ref="F16:F21" si="0">ROUND(E16*18/10000,4)</f>
        <v>0.0819</v>
      </c>
    </row>
    <row r="17" s="202" customFormat="1" ht="26.1" customHeight="1" spans="1:6">
      <c r="A17" s="215">
        <v>10</v>
      </c>
      <c r="B17" s="46"/>
      <c r="C17" s="131" t="s">
        <v>168</v>
      </c>
      <c r="D17" s="215">
        <v>14</v>
      </c>
      <c r="E17" s="215">
        <v>317.6</v>
      </c>
      <c r="F17" s="217">
        <f t="shared" si="0"/>
        <v>0.5717</v>
      </c>
    </row>
    <row r="18" s="202" customFormat="1" ht="26.1" customHeight="1" spans="1:6">
      <c r="A18" s="215">
        <v>11</v>
      </c>
      <c r="B18" s="46"/>
      <c r="C18" s="131" t="s">
        <v>169</v>
      </c>
      <c r="D18" s="215">
        <v>17</v>
      </c>
      <c r="E18" s="215">
        <v>439.6</v>
      </c>
      <c r="F18" s="217">
        <f t="shared" si="0"/>
        <v>0.7913</v>
      </c>
    </row>
    <row r="19" s="202" customFormat="1" ht="26.1" customHeight="1" spans="1:6">
      <c r="A19" s="215">
        <v>12</v>
      </c>
      <c r="B19" s="46"/>
      <c r="C19" s="131" t="s">
        <v>170</v>
      </c>
      <c r="D19" s="215">
        <v>17</v>
      </c>
      <c r="E19" s="215">
        <v>349</v>
      </c>
      <c r="F19" s="217">
        <f t="shared" si="0"/>
        <v>0.6282</v>
      </c>
    </row>
    <row r="20" s="202" customFormat="1" ht="26.1" customHeight="1" spans="1:6">
      <c r="A20" s="215">
        <v>13</v>
      </c>
      <c r="B20" s="46"/>
      <c r="C20" s="131" t="s">
        <v>171</v>
      </c>
      <c r="D20" s="215">
        <v>4</v>
      </c>
      <c r="E20" s="215">
        <v>59</v>
      </c>
      <c r="F20" s="217">
        <f t="shared" si="0"/>
        <v>0.1062</v>
      </c>
    </row>
    <row r="21" s="202" customFormat="1" ht="26.1" customHeight="1" spans="1:6">
      <c r="A21" s="215">
        <v>14</v>
      </c>
      <c r="B21" s="49"/>
      <c r="C21" s="131" t="s">
        <v>172</v>
      </c>
      <c r="D21" s="215">
        <v>18</v>
      </c>
      <c r="E21" s="215">
        <v>359.3</v>
      </c>
      <c r="F21" s="217">
        <f t="shared" si="0"/>
        <v>0.6467</v>
      </c>
    </row>
    <row r="22" s="202" customFormat="1" ht="26.1" customHeight="1" spans="1:6">
      <c r="A22" s="18" t="s">
        <v>39</v>
      </c>
      <c r="B22" s="18"/>
      <c r="C22" s="18"/>
      <c r="D22" s="215">
        <f>SUM(D16:D21)</f>
        <v>72</v>
      </c>
      <c r="E22" s="215">
        <f>SUM(E16:E21)</f>
        <v>1570</v>
      </c>
      <c r="F22" s="215">
        <f>SUM(F16:F21)</f>
        <v>2.826</v>
      </c>
    </row>
    <row r="23" s="202" customFormat="1" ht="26.1" customHeight="1" spans="1:6">
      <c r="A23" s="215">
        <v>15</v>
      </c>
      <c r="B23" s="216" t="s">
        <v>15</v>
      </c>
      <c r="C23" s="131" t="s">
        <v>173</v>
      </c>
      <c r="D23" s="131">
        <v>4</v>
      </c>
      <c r="E23" s="131">
        <v>94.3</v>
      </c>
      <c r="F23" s="217">
        <f>ROUND(E23*18/10000,4)</f>
        <v>0.1697</v>
      </c>
    </row>
    <row r="24" s="202" customFormat="1" ht="26.1" customHeight="1" spans="1:6">
      <c r="A24" s="215">
        <v>16</v>
      </c>
      <c r="B24" s="218"/>
      <c r="C24" s="131" t="s">
        <v>174</v>
      </c>
      <c r="D24" s="131">
        <v>4</v>
      </c>
      <c r="E24" s="131">
        <v>81.9</v>
      </c>
      <c r="F24" s="217">
        <f>ROUND(E24*18/10000,4)</f>
        <v>0.1474</v>
      </c>
    </row>
    <row r="25" s="202" customFormat="1" ht="26.1" customHeight="1" spans="1:6">
      <c r="A25" s="215">
        <v>17</v>
      </c>
      <c r="B25" s="218"/>
      <c r="C25" s="131" t="s">
        <v>175</v>
      </c>
      <c r="D25" s="131">
        <v>3</v>
      </c>
      <c r="E25" s="131">
        <v>39.2</v>
      </c>
      <c r="F25" s="217">
        <f>ROUND(E25*18/10000,4)</f>
        <v>0.0706</v>
      </c>
    </row>
    <row r="26" s="202" customFormat="1" ht="26.1" customHeight="1" spans="1:6">
      <c r="A26" s="215">
        <v>18</v>
      </c>
      <c r="B26" s="130"/>
      <c r="C26" s="131" t="s">
        <v>176</v>
      </c>
      <c r="D26" s="131">
        <v>5</v>
      </c>
      <c r="E26" s="131">
        <v>104.6</v>
      </c>
      <c r="F26" s="217">
        <f>ROUND(E26*18/10000,4)</f>
        <v>0.1883</v>
      </c>
    </row>
    <row r="27" s="202" customFormat="1" ht="26.1" customHeight="1" spans="1:6">
      <c r="A27" s="219" t="s">
        <v>17</v>
      </c>
      <c r="B27" s="220"/>
      <c r="C27" s="221"/>
      <c r="D27" s="222">
        <f>SUM(D23:D26)</f>
        <v>16</v>
      </c>
      <c r="E27" s="222">
        <f>SUM(E23:E26)</f>
        <v>320</v>
      </c>
      <c r="F27" s="222">
        <f>ROUND(E27*18/10000,4)</f>
        <v>0.576</v>
      </c>
    </row>
    <row r="28" s="202" customFormat="1" ht="27.75" customHeight="1" spans="1:6">
      <c r="A28" s="215" t="s">
        <v>92</v>
      </c>
      <c r="B28" s="215"/>
      <c r="C28" s="215"/>
      <c r="D28" s="215">
        <f>SUM(D11,D15,D22,D27)</f>
        <v>115</v>
      </c>
      <c r="E28" s="215">
        <f>SUM(E11,E15,E22,E27)</f>
        <v>2444</v>
      </c>
      <c r="F28" s="215">
        <f>SUM(F11,F15,F22,F27)</f>
        <v>4.3992</v>
      </c>
    </row>
    <row r="29" s="203" customFormat="1" ht="33.75" customHeight="1" spans="1:6">
      <c r="A29" s="223" t="s">
        <v>177</v>
      </c>
      <c r="B29" s="223"/>
      <c r="C29" s="223"/>
      <c r="D29" s="223"/>
      <c r="E29" s="223"/>
      <c r="F29" s="223"/>
    </row>
  </sheetData>
  <mergeCells count="17">
    <mergeCell ref="A2:F2"/>
    <mergeCell ref="E3:F3"/>
    <mergeCell ref="E4:F4"/>
    <mergeCell ref="A11:C11"/>
    <mergeCell ref="A15:C15"/>
    <mergeCell ref="A22:C22"/>
    <mergeCell ref="A27:C27"/>
    <mergeCell ref="A28:C28"/>
    <mergeCell ref="A29:F29"/>
    <mergeCell ref="A4:A5"/>
    <mergeCell ref="B4:B5"/>
    <mergeCell ref="B6:B10"/>
    <mergeCell ref="B12:B14"/>
    <mergeCell ref="B16:B21"/>
    <mergeCell ref="B23:B26"/>
    <mergeCell ref="C4:C5"/>
    <mergeCell ref="D4:D5"/>
  </mergeCells>
  <printOptions horizontalCentered="1"/>
  <pageMargins left="0.751388888888889" right="0.751388888888889" top="0.550694444444444" bottom="0.511805555555556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B67" workbookViewId="0">
      <selection activeCell="F84" sqref="F84"/>
    </sheetView>
  </sheetViews>
  <sheetFormatPr defaultColWidth="9.625" defaultRowHeight="14.1" customHeight="1"/>
  <cols>
    <col min="1" max="1" width="4.875" style="155" customWidth="1"/>
    <col min="2" max="2" width="41.125" style="155" customWidth="1"/>
    <col min="3" max="3" width="21.5" style="155" customWidth="1"/>
    <col min="4" max="4" width="15.375" style="155" customWidth="1"/>
    <col min="5" max="5" width="22" style="155" customWidth="1"/>
    <col min="6" max="6" width="24.125" style="155" customWidth="1"/>
    <col min="7" max="7" width="11.875" style="155" customWidth="1"/>
    <col min="8" max="8" width="12.5" style="155" customWidth="1"/>
    <col min="9" max="9" width="15.375" style="155" customWidth="1"/>
    <col min="10" max="32" width="10" style="155"/>
    <col min="33" max="16384" width="9.625" style="155"/>
  </cols>
  <sheetData>
    <row r="1" ht="26.1" customHeight="1" spans="1:6">
      <c r="A1" s="156" t="s">
        <v>0</v>
      </c>
      <c r="B1" s="156"/>
      <c r="C1" s="156"/>
      <c r="D1" s="156"/>
      <c r="E1" s="156"/>
      <c r="F1" s="156"/>
    </row>
    <row r="2" ht="27.95" customHeight="1" spans="1:7">
      <c r="A2" s="157" t="s">
        <v>93</v>
      </c>
      <c r="B2" s="157"/>
      <c r="C2" s="157"/>
      <c r="D2" s="157"/>
      <c r="E2" s="157"/>
      <c r="F2" s="157"/>
      <c r="G2" s="157"/>
    </row>
    <row r="3" ht="29.1" customHeight="1" spans="1:6">
      <c r="A3" s="178" t="s">
        <v>178</v>
      </c>
      <c r="B3" s="158"/>
      <c r="C3" s="158"/>
      <c r="D3" s="158"/>
      <c r="E3" s="158"/>
      <c r="F3" s="158"/>
    </row>
    <row r="4" ht="24" customHeight="1" spans="1:7">
      <c r="A4" s="159" t="s">
        <v>3</v>
      </c>
      <c r="B4" s="159" t="s">
        <v>5</v>
      </c>
      <c r="C4" s="159" t="s">
        <v>96</v>
      </c>
      <c r="D4" s="159" t="s">
        <v>6</v>
      </c>
      <c r="E4" s="179" t="s">
        <v>7</v>
      </c>
      <c r="F4" s="179"/>
      <c r="G4" s="179"/>
    </row>
    <row r="5" ht="27.95" customHeight="1" spans="1:7">
      <c r="A5" s="159"/>
      <c r="B5" s="159"/>
      <c r="C5" s="159"/>
      <c r="D5" s="159"/>
      <c r="E5" s="159" t="s">
        <v>9</v>
      </c>
      <c r="F5" s="159" t="s">
        <v>179</v>
      </c>
      <c r="G5" s="180" t="s">
        <v>11</v>
      </c>
    </row>
    <row r="6" ht="26.1" customHeight="1" spans="1:7">
      <c r="A6" s="181">
        <v>1</v>
      </c>
      <c r="B6" s="182" t="s">
        <v>76</v>
      </c>
      <c r="C6" s="181" t="s">
        <v>180</v>
      </c>
      <c r="D6" s="181">
        <v>24</v>
      </c>
      <c r="E6" s="181">
        <v>368.3</v>
      </c>
      <c r="F6" s="183">
        <v>0.529452</v>
      </c>
      <c r="G6" s="184">
        <v>5.7276</v>
      </c>
    </row>
    <row r="7" ht="26.1" customHeight="1" spans="1:7">
      <c r="A7" s="181">
        <v>2</v>
      </c>
      <c r="B7" s="185"/>
      <c r="C7" s="181" t="s">
        <v>181</v>
      </c>
      <c r="D7" s="181">
        <v>10</v>
      </c>
      <c r="E7" s="181">
        <v>147.7</v>
      </c>
      <c r="F7" s="183">
        <v>0.33264</v>
      </c>
      <c r="G7" s="184"/>
    </row>
    <row r="8" ht="26.1" customHeight="1" spans="1:7">
      <c r="A8" s="181">
        <v>3</v>
      </c>
      <c r="B8" s="185"/>
      <c r="C8" s="181" t="s">
        <v>182</v>
      </c>
      <c r="D8" s="181">
        <v>20</v>
      </c>
      <c r="E8" s="181">
        <v>310</v>
      </c>
      <c r="F8" s="183">
        <v>0.514656</v>
      </c>
      <c r="G8" s="184"/>
    </row>
    <row r="9" ht="26.1" customHeight="1" spans="1:7">
      <c r="A9" s="181">
        <v>4</v>
      </c>
      <c r="B9" s="185"/>
      <c r="C9" s="181" t="s">
        <v>183</v>
      </c>
      <c r="D9" s="181">
        <v>9</v>
      </c>
      <c r="E9" s="181">
        <v>136.4</v>
      </c>
      <c r="F9" s="183">
        <v>0.24138</v>
      </c>
      <c r="G9" s="184"/>
    </row>
    <row r="10" ht="26.1" customHeight="1" spans="1:7">
      <c r="A10" s="181">
        <v>5</v>
      </c>
      <c r="B10" s="185"/>
      <c r="C10" s="181" t="s">
        <v>184</v>
      </c>
      <c r="D10" s="181">
        <v>10</v>
      </c>
      <c r="E10" s="181">
        <v>117</v>
      </c>
      <c r="F10" s="183">
        <v>0.395064</v>
      </c>
      <c r="G10" s="184"/>
    </row>
    <row r="11" ht="26.1" customHeight="1" spans="1:7">
      <c r="A11" s="181">
        <v>6</v>
      </c>
      <c r="B11" s="185"/>
      <c r="C11" s="181" t="s">
        <v>185</v>
      </c>
      <c r="D11" s="181">
        <v>8</v>
      </c>
      <c r="E11" s="181">
        <v>87.2</v>
      </c>
      <c r="F11" s="183">
        <v>0.16092</v>
      </c>
      <c r="G11" s="184"/>
    </row>
    <row r="12" ht="26.1" customHeight="1" spans="1:7">
      <c r="A12" s="181">
        <v>7</v>
      </c>
      <c r="B12" s="185"/>
      <c r="C12" s="181" t="s">
        <v>186</v>
      </c>
      <c r="D12" s="181">
        <v>49</v>
      </c>
      <c r="E12" s="181">
        <v>735.8</v>
      </c>
      <c r="F12" s="183">
        <v>1.676556</v>
      </c>
      <c r="G12" s="184"/>
    </row>
    <row r="13" ht="26.1" customHeight="1" spans="1:7">
      <c r="A13" s="181">
        <v>8</v>
      </c>
      <c r="B13" s="185"/>
      <c r="C13" s="181" t="s">
        <v>187</v>
      </c>
      <c r="D13" s="181">
        <v>63</v>
      </c>
      <c r="E13" s="181">
        <v>974.1</v>
      </c>
      <c r="F13" s="183">
        <v>1.415196</v>
      </c>
      <c r="G13" s="184"/>
    </row>
    <row r="14" ht="26.1" customHeight="1" spans="1:7">
      <c r="A14" s="181">
        <v>9</v>
      </c>
      <c r="B14" s="185"/>
      <c r="C14" s="181" t="s">
        <v>188</v>
      </c>
      <c r="D14" s="181">
        <v>4</v>
      </c>
      <c r="E14" s="181">
        <v>65.8</v>
      </c>
      <c r="F14" s="183">
        <v>0.1008</v>
      </c>
      <c r="G14" s="184"/>
    </row>
    <row r="15" ht="26.1" customHeight="1" spans="1:7">
      <c r="A15" s="181">
        <v>10</v>
      </c>
      <c r="B15" s="186"/>
      <c r="C15" s="181" t="s">
        <v>189</v>
      </c>
      <c r="D15" s="181">
        <v>16</v>
      </c>
      <c r="E15" s="181">
        <v>239.7</v>
      </c>
      <c r="F15" s="183">
        <v>0.360936</v>
      </c>
      <c r="G15" s="184"/>
    </row>
    <row r="16" ht="26.1" customHeight="1" spans="1:7">
      <c r="A16" s="187" t="s">
        <v>190</v>
      </c>
      <c r="B16" s="181"/>
      <c r="C16" s="181"/>
      <c r="D16" s="181">
        <f>SUM(D6:D15)</f>
        <v>213</v>
      </c>
      <c r="E16" s="181">
        <f>SUM(E6:E15)</f>
        <v>3182</v>
      </c>
      <c r="F16" s="181">
        <f>SUM(F6:F15)</f>
        <v>5.7276</v>
      </c>
      <c r="G16" s="184">
        <v>5.7276</v>
      </c>
    </row>
    <row r="17" ht="26.1" customHeight="1" spans="1:7">
      <c r="A17" s="181">
        <v>1</v>
      </c>
      <c r="B17" s="182" t="s">
        <v>191</v>
      </c>
      <c r="C17" s="181" t="s">
        <v>192</v>
      </c>
      <c r="D17" s="181">
        <v>37</v>
      </c>
      <c r="E17" s="181">
        <v>532.5</v>
      </c>
      <c r="F17" s="183">
        <f>E17*18/10000</f>
        <v>0.9585</v>
      </c>
      <c r="G17" s="184">
        <v>1.8378</v>
      </c>
    </row>
    <row r="18" ht="26.1" customHeight="1" spans="1:7">
      <c r="A18" s="181">
        <v>2</v>
      </c>
      <c r="B18" s="185"/>
      <c r="C18" s="181" t="s">
        <v>193</v>
      </c>
      <c r="D18" s="181">
        <v>18</v>
      </c>
      <c r="E18" s="181">
        <v>226.5</v>
      </c>
      <c r="F18" s="183">
        <f>E18*18/10000</f>
        <v>0.4077</v>
      </c>
      <c r="G18" s="184"/>
    </row>
    <row r="19" ht="26.1" customHeight="1" spans="1:7">
      <c r="A19" s="181">
        <v>3</v>
      </c>
      <c r="B19" s="185"/>
      <c r="C19" s="181" t="s">
        <v>194</v>
      </c>
      <c r="D19" s="181">
        <v>4</v>
      </c>
      <c r="E19" s="181">
        <v>72</v>
      </c>
      <c r="F19" s="183">
        <f>E19*18/10000</f>
        <v>0.1296</v>
      </c>
      <c r="G19" s="184"/>
    </row>
    <row r="20" ht="26.1" customHeight="1" spans="1:7">
      <c r="A20" s="181">
        <v>4</v>
      </c>
      <c r="B20" s="185"/>
      <c r="C20" s="181" t="s">
        <v>195</v>
      </c>
      <c r="D20" s="181">
        <v>10</v>
      </c>
      <c r="E20" s="181">
        <v>101</v>
      </c>
      <c r="F20" s="183">
        <f>E20*18/10000</f>
        <v>0.1818</v>
      </c>
      <c r="G20" s="184"/>
    </row>
    <row r="21" ht="26.1" customHeight="1" spans="1:7">
      <c r="A21" s="181">
        <v>5</v>
      </c>
      <c r="B21" s="186"/>
      <c r="C21" s="181" t="s">
        <v>196</v>
      </c>
      <c r="D21" s="181">
        <v>4</v>
      </c>
      <c r="E21" s="181">
        <v>89</v>
      </c>
      <c r="F21" s="183">
        <f>E21*18/10000</f>
        <v>0.1602</v>
      </c>
      <c r="G21" s="184"/>
    </row>
    <row r="22" ht="26.1" customHeight="1" spans="1:7">
      <c r="A22" s="181" t="s">
        <v>197</v>
      </c>
      <c r="B22" s="181"/>
      <c r="C22" s="181"/>
      <c r="D22" s="181">
        <f>SUM(D17:D21)</f>
        <v>73</v>
      </c>
      <c r="E22" s="181">
        <f>SUM(E17:E21)</f>
        <v>1021</v>
      </c>
      <c r="F22" s="181">
        <f>SUM(F17:F21)</f>
        <v>1.8378</v>
      </c>
      <c r="G22" s="184">
        <v>1.8378</v>
      </c>
    </row>
    <row r="23" ht="26.1" customHeight="1" spans="1:7">
      <c r="A23" s="181">
        <v>1</v>
      </c>
      <c r="B23" s="182" t="s">
        <v>78</v>
      </c>
      <c r="C23" s="181" t="s">
        <v>198</v>
      </c>
      <c r="D23" s="181">
        <v>31</v>
      </c>
      <c r="E23" s="181">
        <v>1199</v>
      </c>
      <c r="F23" s="183">
        <v>2.1582</v>
      </c>
      <c r="G23" s="184">
        <v>8.8308</v>
      </c>
    </row>
    <row r="24" ht="26.1" customHeight="1" spans="1:7">
      <c r="A24" s="181">
        <v>2</v>
      </c>
      <c r="B24" s="185"/>
      <c r="C24" s="181" t="s">
        <v>199</v>
      </c>
      <c r="D24" s="181">
        <v>10</v>
      </c>
      <c r="E24" s="181">
        <v>407</v>
      </c>
      <c r="F24" s="183">
        <v>0.7326</v>
      </c>
      <c r="G24" s="184"/>
    </row>
    <row r="25" ht="26.1" customHeight="1" spans="1:7">
      <c r="A25" s="181">
        <v>3</v>
      </c>
      <c r="B25" s="185"/>
      <c r="C25" s="181" t="s">
        <v>200</v>
      </c>
      <c r="D25" s="181">
        <v>25</v>
      </c>
      <c r="E25" s="181">
        <v>1262</v>
      </c>
      <c r="F25" s="183">
        <v>2.2716</v>
      </c>
      <c r="G25" s="184"/>
    </row>
    <row r="26" ht="26.1" customHeight="1" spans="1:7">
      <c r="A26" s="181">
        <v>4</v>
      </c>
      <c r="B26" s="185"/>
      <c r="C26" s="181" t="s">
        <v>201</v>
      </c>
      <c r="D26" s="181">
        <v>10</v>
      </c>
      <c r="E26" s="181">
        <v>194</v>
      </c>
      <c r="F26" s="183">
        <v>0.3492</v>
      </c>
      <c r="G26" s="184"/>
    </row>
    <row r="27" ht="26.1" customHeight="1" spans="1:7">
      <c r="A27" s="181">
        <v>5</v>
      </c>
      <c r="B27" s="185"/>
      <c r="C27" s="181" t="s">
        <v>202</v>
      </c>
      <c r="D27" s="181">
        <v>4</v>
      </c>
      <c r="E27" s="181">
        <v>72</v>
      </c>
      <c r="F27" s="183">
        <v>0.1296</v>
      </c>
      <c r="G27" s="184"/>
    </row>
    <row r="28" ht="26.1" customHeight="1" spans="1:7">
      <c r="A28" s="181">
        <v>6</v>
      </c>
      <c r="B28" s="185"/>
      <c r="C28" s="181" t="s">
        <v>203</v>
      </c>
      <c r="D28" s="181">
        <v>6</v>
      </c>
      <c r="E28" s="181">
        <v>172</v>
      </c>
      <c r="F28" s="183">
        <v>0.3096</v>
      </c>
      <c r="G28" s="184"/>
    </row>
    <row r="29" ht="26.1" customHeight="1" spans="1:7">
      <c r="A29" s="181">
        <v>7</v>
      </c>
      <c r="B29" s="185"/>
      <c r="C29" s="181" t="s">
        <v>204</v>
      </c>
      <c r="D29" s="181">
        <v>5</v>
      </c>
      <c r="E29" s="181">
        <v>126</v>
      </c>
      <c r="F29" s="183">
        <v>0.2268</v>
      </c>
      <c r="G29" s="184"/>
    </row>
    <row r="30" ht="26.1" customHeight="1" spans="1:7">
      <c r="A30" s="181">
        <v>8</v>
      </c>
      <c r="B30" s="185"/>
      <c r="C30" s="181" t="s">
        <v>205</v>
      </c>
      <c r="D30" s="181">
        <v>3</v>
      </c>
      <c r="E30" s="181">
        <v>85</v>
      </c>
      <c r="F30" s="183">
        <v>0.153</v>
      </c>
      <c r="G30" s="184"/>
    </row>
    <row r="31" ht="26.1" customHeight="1" spans="1:7">
      <c r="A31" s="181">
        <v>9</v>
      </c>
      <c r="B31" s="185"/>
      <c r="C31" s="181" t="s">
        <v>206</v>
      </c>
      <c r="D31" s="181">
        <v>14</v>
      </c>
      <c r="E31" s="181">
        <v>441</v>
      </c>
      <c r="F31" s="183">
        <v>0.7938</v>
      </c>
      <c r="G31" s="184"/>
    </row>
    <row r="32" ht="26.1" customHeight="1" spans="1:7">
      <c r="A32" s="181">
        <v>10</v>
      </c>
      <c r="B32" s="185"/>
      <c r="C32" s="181" t="s">
        <v>207</v>
      </c>
      <c r="D32" s="181">
        <v>13</v>
      </c>
      <c r="E32" s="181">
        <v>341</v>
      </c>
      <c r="F32" s="183">
        <v>0.6138</v>
      </c>
      <c r="G32" s="184"/>
    </row>
    <row r="33" ht="26.1" customHeight="1" spans="1:7">
      <c r="A33" s="181">
        <v>11</v>
      </c>
      <c r="B33" s="185"/>
      <c r="C33" s="181" t="s">
        <v>208</v>
      </c>
      <c r="D33" s="181">
        <v>6</v>
      </c>
      <c r="E33" s="181">
        <v>195</v>
      </c>
      <c r="F33" s="183">
        <v>0.351</v>
      </c>
      <c r="G33" s="184"/>
    </row>
    <row r="34" ht="26.1" customHeight="1" spans="1:7">
      <c r="A34" s="181">
        <v>12</v>
      </c>
      <c r="B34" s="185"/>
      <c r="C34" s="181" t="s">
        <v>209</v>
      </c>
      <c r="D34" s="181">
        <v>9</v>
      </c>
      <c r="E34" s="181">
        <v>166</v>
      </c>
      <c r="F34" s="183">
        <v>0.2988</v>
      </c>
      <c r="G34" s="184"/>
    </row>
    <row r="35" ht="26.1" customHeight="1" spans="1:7">
      <c r="A35" s="181">
        <v>13</v>
      </c>
      <c r="B35" s="185"/>
      <c r="C35" s="181" t="s">
        <v>183</v>
      </c>
      <c r="D35" s="181">
        <v>11</v>
      </c>
      <c r="E35" s="181">
        <v>186</v>
      </c>
      <c r="F35" s="183">
        <v>0.3348</v>
      </c>
      <c r="G35" s="184"/>
    </row>
    <row r="36" ht="26.1" customHeight="1" spans="1:7">
      <c r="A36" s="181">
        <v>14</v>
      </c>
      <c r="B36" s="186"/>
      <c r="C36" s="187" t="s">
        <v>210</v>
      </c>
      <c r="D36" s="181">
        <v>2</v>
      </c>
      <c r="E36" s="181">
        <v>60</v>
      </c>
      <c r="F36" s="183">
        <v>0.108</v>
      </c>
      <c r="G36" s="184"/>
    </row>
    <row r="37" ht="26.1" customHeight="1" spans="1:7">
      <c r="A37" s="188" t="s">
        <v>211</v>
      </c>
      <c r="B37" s="181"/>
      <c r="C37" s="181"/>
      <c r="D37" s="181">
        <f>SUM(D23:D36)</f>
        <v>149</v>
      </c>
      <c r="E37" s="181">
        <f>SUM(E23:E36)</f>
        <v>4906</v>
      </c>
      <c r="F37" s="181">
        <f>SUM(F23:F36)</f>
        <v>8.8308</v>
      </c>
      <c r="G37" s="184">
        <v>8.8308</v>
      </c>
    </row>
    <row r="38" ht="26.1" customHeight="1" spans="1:7">
      <c r="A38" s="181">
        <v>1</v>
      </c>
      <c r="B38" s="189" t="s">
        <v>64</v>
      </c>
      <c r="C38" s="188" t="s">
        <v>212</v>
      </c>
      <c r="D38" s="181">
        <v>8</v>
      </c>
      <c r="E38" s="181">
        <v>166.39</v>
      </c>
      <c r="F38" s="183">
        <f>E38*18/10000</f>
        <v>0.299502</v>
      </c>
      <c r="G38" s="184">
        <v>0.5958</v>
      </c>
    </row>
    <row r="39" ht="26.1" customHeight="1" spans="1:7">
      <c r="A39" s="181">
        <v>2</v>
      </c>
      <c r="B39" s="190"/>
      <c r="C39" s="188" t="s">
        <v>213</v>
      </c>
      <c r="D39" s="181">
        <v>5</v>
      </c>
      <c r="E39" s="181">
        <v>29</v>
      </c>
      <c r="F39" s="183">
        <f>E39*18/10000</f>
        <v>0.0522</v>
      </c>
      <c r="G39" s="184"/>
    </row>
    <row r="40" ht="26.1" customHeight="1" spans="1:7">
      <c r="A40" s="181">
        <v>3</v>
      </c>
      <c r="B40" s="190"/>
      <c r="C40" s="181" t="s">
        <v>214</v>
      </c>
      <c r="D40" s="181">
        <v>1</v>
      </c>
      <c r="E40" s="181">
        <v>8.23</v>
      </c>
      <c r="F40" s="183">
        <f>E40*18/10000</f>
        <v>0.014814</v>
      </c>
      <c r="G40" s="184"/>
    </row>
    <row r="41" ht="26.1" customHeight="1" spans="1:7">
      <c r="A41" s="181">
        <v>4</v>
      </c>
      <c r="B41" s="190"/>
      <c r="C41" s="181" t="s">
        <v>215</v>
      </c>
      <c r="D41" s="181">
        <v>4</v>
      </c>
      <c r="E41" s="181">
        <v>103.61</v>
      </c>
      <c r="F41" s="183">
        <f>E41*18/10000</f>
        <v>0.186498</v>
      </c>
      <c r="G41" s="184"/>
    </row>
    <row r="42" ht="26.1" customHeight="1" spans="1:7">
      <c r="A42" s="181">
        <v>5</v>
      </c>
      <c r="B42" s="191"/>
      <c r="C42" s="181" t="s">
        <v>216</v>
      </c>
      <c r="D42" s="181">
        <v>2</v>
      </c>
      <c r="E42" s="181">
        <v>23.77</v>
      </c>
      <c r="F42" s="183">
        <f>E42*18/10000</f>
        <v>0.042786</v>
      </c>
      <c r="G42" s="184"/>
    </row>
    <row r="43" ht="26.1" customHeight="1" spans="1:7">
      <c r="A43" s="188" t="s">
        <v>211</v>
      </c>
      <c r="B43" s="188"/>
      <c r="C43" s="188"/>
      <c r="D43" s="181">
        <f>SUM(D38:D42)</f>
        <v>20</v>
      </c>
      <c r="E43" s="181">
        <f>SUM(E38:E42)</f>
        <v>331</v>
      </c>
      <c r="F43" s="181">
        <f>SUM(F38:F42)</f>
        <v>0.5958</v>
      </c>
      <c r="G43" s="184">
        <v>0.5958</v>
      </c>
    </row>
    <row r="44" ht="26.1" customHeight="1" spans="1:7">
      <c r="A44" s="188">
        <v>1</v>
      </c>
      <c r="B44" s="189" t="s">
        <v>79</v>
      </c>
      <c r="C44" s="188" t="s">
        <v>217</v>
      </c>
      <c r="D44" s="181">
        <v>1</v>
      </c>
      <c r="E44" s="181">
        <v>24.67</v>
      </c>
      <c r="F44" s="183">
        <f t="shared" ref="F44:F61" si="0">E44*18/10000</f>
        <v>0.044406</v>
      </c>
      <c r="G44" s="184">
        <v>1.764</v>
      </c>
    </row>
    <row r="45" ht="26.1" customHeight="1" spans="1:7">
      <c r="A45" s="188">
        <v>2</v>
      </c>
      <c r="B45" s="190"/>
      <c r="C45" s="188" t="s">
        <v>218</v>
      </c>
      <c r="D45" s="181">
        <v>2</v>
      </c>
      <c r="E45" s="181">
        <v>51.48</v>
      </c>
      <c r="F45" s="183">
        <f t="shared" si="0"/>
        <v>0.092664</v>
      </c>
      <c r="G45" s="184"/>
    </row>
    <row r="46" ht="26.1" customHeight="1" spans="1:7">
      <c r="A46" s="188">
        <v>3</v>
      </c>
      <c r="B46" s="190"/>
      <c r="C46" s="188" t="s">
        <v>219</v>
      </c>
      <c r="D46" s="181">
        <v>6</v>
      </c>
      <c r="E46" s="181">
        <v>106.76</v>
      </c>
      <c r="F46" s="183">
        <f t="shared" si="0"/>
        <v>0.192168</v>
      </c>
      <c r="G46" s="184"/>
    </row>
    <row r="47" ht="26.1" customHeight="1" spans="1:7">
      <c r="A47" s="188">
        <v>4</v>
      </c>
      <c r="B47" s="190"/>
      <c r="C47" s="188" t="s">
        <v>220</v>
      </c>
      <c r="D47" s="181">
        <v>2</v>
      </c>
      <c r="E47" s="181">
        <v>34.16</v>
      </c>
      <c r="F47" s="183">
        <f t="shared" si="0"/>
        <v>0.061488</v>
      </c>
      <c r="G47" s="184"/>
    </row>
    <row r="48" ht="26.1" customHeight="1" spans="1:7">
      <c r="A48" s="188">
        <v>5</v>
      </c>
      <c r="B48" s="190"/>
      <c r="C48" s="188" t="s">
        <v>221</v>
      </c>
      <c r="D48" s="181">
        <v>4</v>
      </c>
      <c r="E48" s="181">
        <v>45.68</v>
      </c>
      <c r="F48" s="183">
        <f t="shared" si="0"/>
        <v>0.082224</v>
      </c>
      <c r="G48" s="184"/>
    </row>
    <row r="49" ht="26.1" customHeight="1" spans="1:7">
      <c r="A49" s="188">
        <v>6</v>
      </c>
      <c r="B49" s="190"/>
      <c r="C49" s="188" t="s">
        <v>222</v>
      </c>
      <c r="D49" s="181">
        <v>3</v>
      </c>
      <c r="E49" s="181">
        <v>28.06</v>
      </c>
      <c r="F49" s="183">
        <f t="shared" si="0"/>
        <v>0.050508</v>
      </c>
      <c r="G49" s="184"/>
    </row>
    <row r="50" ht="26.1" customHeight="1" spans="1:7">
      <c r="A50" s="188">
        <v>7</v>
      </c>
      <c r="B50" s="190"/>
      <c r="C50" s="188" t="s">
        <v>223</v>
      </c>
      <c r="D50" s="181">
        <v>1</v>
      </c>
      <c r="E50" s="181">
        <v>5.64</v>
      </c>
      <c r="F50" s="183">
        <f t="shared" si="0"/>
        <v>0.010152</v>
      </c>
      <c r="G50" s="184"/>
    </row>
    <row r="51" ht="26.1" customHeight="1" spans="1:7">
      <c r="A51" s="188">
        <v>8</v>
      </c>
      <c r="B51" s="190"/>
      <c r="C51" s="188" t="s">
        <v>224</v>
      </c>
      <c r="D51" s="181">
        <v>3</v>
      </c>
      <c r="E51" s="181">
        <v>14.21</v>
      </c>
      <c r="F51" s="183">
        <f t="shared" si="0"/>
        <v>0.025578</v>
      </c>
      <c r="G51" s="184"/>
    </row>
    <row r="52" ht="26.1" customHeight="1" spans="1:7">
      <c r="A52" s="188">
        <v>9</v>
      </c>
      <c r="B52" s="190"/>
      <c r="C52" s="188" t="s">
        <v>225</v>
      </c>
      <c r="D52" s="181">
        <v>4</v>
      </c>
      <c r="E52" s="181">
        <v>47.18</v>
      </c>
      <c r="F52" s="183">
        <f t="shared" si="0"/>
        <v>0.084924</v>
      </c>
      <c r="G52" s="184"/>
    </row>
    <row r="53" ht="26.1" customHeight="1" spans="1:7">
      <c r="A53" s="188">
        <v>10</v>
      </c>
      <c r="B53" s="190"/>
      <c r="C53" s="188" t="s">
        <v>226</v>
      </c>
      <c r="D53" s="181">
        <v>8</v>
      </c>
      <c r="E53" s="181">
        <v>87.45</v>
      </c>
      <c r="F53" s="183">
        <f t="shared" si="0"/>
        <v>0.15741</v>
      </c>
      <c r="G53" s="184"/>
    </row>
    <row r="54" ht="26.1" customHeight="1" spans="1:7">
      <c r="A54" s="188">
        <v>11</v>
      </c>
      <c r="B54" s="190"/>
      <c r="C54" s="188" t="s">
        <v>227</v>
      </c>
      <c r="D54" s="181">
        <v>8</v>
      </c>
      <c r="E54" s="181">
        <v>89.93</v>
      </c>
      <c r="F54" s="183">
        <f t="shared" si="0"/>
        <v>0.161874</v>
      </c>
      <c r="G54" s="184"/>
    </row>
    <row r="55" ht="26.1" customHeight="1" spans="1:7">
      <c r="A55" s="188">
        <v>12</v>
      </c>
      <c r="B55" s="190"/>
      <c r="C55" s="188" t="s">
        <v>228</v>
      </c>
      <c r="D55" s="181">
        <v>9</v>
      </c>
      <c r="E55" s="181">
        <v>83.28</v>
      </c>
      <c r="F55" s="183">
        <f t="shared" si="0"/>
        <v>0.149904</v>
      </c>
      <c r="G55" s="184"/>
    </row>
    <row r="56" ht="26.1" customHeight="1" spans="1:7">
      <c r="A56" s="188">
        <v>13</v>
      </c>
      <c r="B56" s="190"/>
      <c r="C56" s="188" t="s">
        <v>229</v>
      </c>
      <c r="D56" s="181">
        <v>5</v>
      </c>
      <c r="E56" s="181">
        <v>45.6</v>
      </c>
      <c r="F56" s="183">
        <f t="shared" si="0"/>
        <v>0.08208</v>
      </c>
      <c r="G56" s="184"/>
    </row>
    <row r="57" ht="26.1" customHeight="1" spans="1:7">
      <c r="A57" s="188">
        <v>14</v>
      </c>
      <c r="B57" s="190"/>
      <c r="C57" s="188" t="s">
        <v>230</v>
      </c>
      <c r="D57" s="181">
        <v>9</v>
      </c>
      <c r="E57" s="181">
        <v>53.29</v>
      </c>
      <c r="F57" s="183">
        <f t="shared" si="0"/>
        <v>0.095922</v>
      </c>
      <c r="G57" s="184"/>
    </row>
    <row r="58" ht="26.1" customHeight="1" spans="1:7">
      <c r="A58" s="188">
        <v>15</v>
      </c>
      <c r="B58" s="190"/>
      <c r="C58" s="188" t="s">
        <v>231</v>
      </c>
      <c r="D58" s="181">
        <v>15</v>
      </c>
      <c r="E58" s="181">
        <v>168.61</v>
      </c>
      <c r="F58" s="183">
        <f t="shared" si="0"/>
        <v>0.303498</v>
      </c>
      <c r="G58" s="184"/>
    </row>
    <row r="59" ht="26.1" customHeight="1" spans="1:7">
      <c r="A59" s="188">
        <v>16</v>
      </c>
      <c r="B59" s="190"/>
      <c r="C59" s="188" t="s">
        <v>232</v>
      </c>
      <c r="D59" s="181">
        <v>1</v>
      </c>
      <c r="E59" s="181">
        <v>16.06</v>
      </c>
      <c r="F59" s="183">
        <f t="shared" si="0"/>
        <v>0.028908</v>
      </c>
      <c r="G59" s="184"/>
    </row>
    <row r="60" ht="26.1" customHeight="1" spans="1:7">
      <c r="A60" s="188">
        <v>17</v>
      </c>
      <c r="B60" s="190"/>
      <c r="C60" s="188" t="s">
        <v>233</v>
      </c>
      <c r="D60" s="181">
        <v>1</v>
      </c>
      <c r="E60" s="181">
        <v>15.98</v>
      </c>
      <c r="F60" s="183">
        <f t="shared" si="0"/>
        <v>0.028764</v>
      </c>
      <c r="G60" s="184"/>
    </row>
    <row r="61" ht="26.1" customHeight="1" spans="1:9">
      <c r="A61" s="188">
        <v>18</v>
      </c>
      <c r="B61" s="191"/>
      <c r="C61" s="188" t="s">
        <v>234</v>
      </c>
      <c r="D61" s="181">
        <v>3</v>
      </c>
      <c r="E61" s="181">
        <v>61.96</v>
      </c>
      <c r="F61" s="183">
        <f t="shared" si="0"/>
        <v>0.111528</v>
      </c>
      <c r="G61" s="184"/>
      <c r="I61" s="155">
        <v>4494</v>
      </c>
    </row>
    <row r="62" ht="26.1" customHeight="1" spans="1:9">
      <c r="A62" s="188" t="s">
        <v>211</v>
      </c>
      <c r="B62" s="188"/>
      <c r="C62" s="188"/>
      <c r="D62" s="181">
        <f>SUM(D44:D61)</f>
        <v>85</v>
      </c>
      <c r="E62" s="181">
        <f>SUM(E44:E61)</f>
        <v>980</v>
      </c>
      <c r="F62" s="183">
        <f>SUM(F44:F61)</f>
        <v>1.764</v>
      </c>
      <c r="G62" s="184">
        <v>1.764</v>
      </c>
      <c r="I62" s="155">
        <v>411</v>
      </c>
    </row>
    <row r="63" ht="26.1" customHeight="1" spans="1:9">
      <c r="A63" s="192">
        <v>1</v>
      </c>
      <c r="B63" s="193" t="s">
        <v>80</v>
      </c>
      <c r="C63" s="192" t="s">
        <v>235</v>
      </c>
      <c r="D63" s="194">
        <v>14</v>
      </c>
      <c r="E63" s="194">
        <v>430</v>
      </c>
      <c r="F63" s="195">
        <f t="shared" ref="F63:F78" si="1">E63*18/10000</f>
        <v>0.774</v>
      </c>
      <c r="G63" s="196">
        <f>SUM(F63:F77)</f>
        <v>3.204</v>
      </c>
      <c r="I63" s="155">
        <f>SUM(I61:I62)</f>
        <v>4905</v>
      </c>
    </row>
    <row r="64" ht="26.1" customHeight="1" spans="1:7">
      <c r="A64" s="192">
        <v>2</v>
      </c>
      <c r="B64" s="197"/>
      <c r="C64" s="192" t="s">
        <v>236</v>
      </c>
      <c r="D64" s="194">
        <v>5</v>
      </c>
      <c r="E64" s="194">
        <v>140</v>
      </c>
      <c r="F64" s="195">
        <f t="shared" si="1"/>
        <v>0.252</v>
      </c>
      <c r="G64" s="196"/>
    </row>
    <row r="65" ht="26.1" customHeight="1" spans="1:7">
      <c r="A65" s="192">
        <v>3</v>
      </c>
      <c r="B65" s="197"/>
      <c r="C65" s="192" t="s">
        <v>237</v>
      </c>
      <c r="D65" s="194">
        <v>2</v>
      </c>
      <c r="E65" s="194">
        <v>50</v>
      </c>
      <c r="F65" s="195">
        <f t="shared" si="1"/>
        <v>0.09</v>
      </c>
      <c r="G65" s="196"/>
    </row>
    <row r="66" ht="26.1" customHeight="1" spans="1:7">
      <c r="A66" s="192">
        <v>4</v>
      </c>
      <c r="B66" s="197"/>
      <c r="C66" s="192" t="s">
        <v>238</v>
      </c>
      <c r="D66" s="194">
        <v>18</v>
      </c>
      <c r="E66" s="194">
        <v>230</v>
      </c>
      <c r="F66" s="195">
        <f t="shared" si="1"/>
        <v>0.414</v>
      </c>
      <c r="G66" s="196"/>
    </row>
    <row r="67" ht="26.1" customHeight="1" spans="1:7">
      <c r="A67" s="192">
        <v>5</v>
      </c>
      <c r="B67" s="197"/>
      <c r="C67" s="192" t="s">
        <v>239</v>
      </c>
      <c r="D67" s="194">
        <v>5</v>
      </c>
      <c r="E67" s="194">
        <v>72</v>
      </c>
      <c r="F67" s="195">
        <f t="shared" si="1"/>
        <v>0.1296</v>
      </c>
      <c r="G67" s="196"/>
    </row>
    <row r="68" ht="26.1" customHeight="1" spans="1:7">
      <c r="A68" s="192">
        <v>6</v>
      </c>
      <c r="B68" s="197"/>
      <c r="C68" s="192" t="s">
        <v>240</v>
      </c>
      <c r="D68" s="194">
        <v>1</v>
      </c>
      <c r="E68" s="194">
        <v>29</v>
      </c>
      <c r="F68" s="195">
        <f t="shared" si="1"/>
        <v>0.0522</v>
      </c>
      <c r="G68" s="196"/>
    </row>
    <row r="69" ht="26.1" customHeight="1" spans="1:7">
      <c r="A69" s="192">
        <v>7</v>
      </c>
      <c r="B69" s="197"/>
      <c r="C69" s="192" t="s">
        <v>241</v>
      </c>
      <c r="D69" s="194">
        <v>1</v>
      </c>
      <c r="E69" s="194">
        <v>29</v>
      </c>
      <c r="F69" s="195">
        <f t="shared" si="1"/>
        <v>0.0522</v>
      </c>
      <c r="G69" s="196"/>
    </row>
    <row r="70" ht="26.1" customHeight="1" spans="1:7">
      <c r="A70" s="192">
        <v>8</v>
      </c>
      <c r="B70" s="197"/>
      <c r="C70" s="192" t="s">
        <v>242</v>
      </c>
      <c r="D70" s="194">
        <v>7</v>
      </c>
      <c r="E70" s="194">
        <v>186</v>
      </c>
      <c r="F70" s="195">
        <f t="shared" si="1"/>
        <v>0.3348</v>
      </c>
      <c r="G70" s="196"/>
    </row>
    <row r="71" ht="26.1" customHeight="1" spans="1:7">
      <c r="A71" s="192">
        <v>9</v>
      </c>
      <c r="B71" s="197"/>
      <c r="C71" s="192" t="s">
        <v>243</v>
      </c>
      <c r="D71" s="194">
        <v>2</v>
      </c>
      <c r="E71" s="194">
        <v>32</v>
      </c>
      <c r="F71" s="195">
        <f t="shared" si="1"/>
        <v>0.0576</v>
      </c>
      <c r="G71" s="196"/>
    </row>
    <row r="72" ht="26.1" customHeight="1" spans="1:7">
      <c r="A72" s="192">
        <v>10</v>
      </c>
      <c r="B72" s="197"/>
      <c r="C72" s="192" t="s">
        <v>244</v>
      </c>
      <c r="D72" s="194">
        <v>2</v>
      </c>
      <c r="E72" s="194">
        <v>40</v>
      </c>
      <c r="F72" s="195">
        <f t="shared" si="1"/>
        <v>0.072</v>
      </c>
      <c r="G72" s="196"/>
    </row>
    <row r="73" ht="26.1" customHeight="1" spans="1:7">
      <c r="A73" s="192">
        <v>11</v>
      </c>
      <c r="B73" s="197"/>
      <c r="C73" s="192" t="s">
        <v>200</v>
      </c>
      <c r="D73" s="194">
        <v>12</v>
      </c>
      <c r="E73" s="194">
        <v>261</v>
      </c>
      <c r="F73" s="195">
        <f t="shared" si="1"/>
        <v>0.4698</v>
      </c>
      <c r="G73" s="196"/>
    </row>
    <row r="74" ht="26.1" customHeight="1" spans="1:7">
      <c r="A74" s="192">
        <v>12</v>
      </c>
      <c r="B74" s="197"/>
      <c r="C74" s="192" t="s">
        <v>198</v>
      </c>
      <c r="D74" s="194">
        <v>4</v>
      </c>
      <c r="E74" s="194">
        <v>74</v>
      </c>
      <c r="F74" s="195">
        <f t="shared" si="1"/>
        <v>0.1332</v>
      </c>
      <c r="G74" s="196"/>
    </row>
    <row r="75" ht="26.1" customHeight="1" spans="1:7">
      <c r="A75" s="192">
        <v>13</v>
      </c>
      <c r="B75" s="197"/>
      <c r="C75" s="192" t="s">
        <v>245</v>
      </c>
      <c r="D75" s="194">
        <v>6</v>
      </c>
      <c r="E75" s="194">
        <v>142</v>
      </c>
      <c r="F75" s="195">
        <f t="shared" si="1"/>
        <v>0.2556</v>
      </c>
      <c r="G75" s="196"/>
    </row>
    <row r="76" ht="26.1" customHeight="1" spans="1:7">
      <c r="A76" s="192">
        <v>14</v>
      </c>
      <c r="B76" s="197"/>
      <c r="C76" s="192" t="s">
        <v>246</v>
      </c>
      <c r="D76" s="194">
        <v>1</v>
      </c>
      <c r="E76" s="194">
        <v>24</v>
      </c>
      <c r="F76" s="195">
        <f t="shared" si="1"/>
        <v>0.0432</v>
      </c>
      <c r="G76" s="196"/>
    </row>
    <row r="77" ht="26.1" customHeight="1" spans="1:7">
      <c r="A77" s="192">
        <v>15</v>
      </c>
      <c r="B77" s="198"/>
      <c r="C77" s="192" t="s">
        <v>247</v>
      </c>
      <c r="D77" s="194">
        <v>1</v>
      </c>
      <c r="E77" s="194">
        <v>41</v>
      </c>
      <c r="F77" s="195">
        <f t="shared" si="1"/>
        <v>0.0738</v>
      </c>
      <c r="G77" s="196"/>
    </row>
    <row r="78" ht="26.1" customHeight="1" spans="1:7">
      <c r="A78" s="180" t="s">
        <v>11</v>
      </c>
      <c r="B78" s="180"/>
      <c r="C78" s="180"/>
      <c r="D78" s="194">
        <f>SUM(D63:D77)</f>
        <v>81</v>
      </c>
      <c r="E78" s="194">
        <f>SUM(E63:E77)</f>
        <v>1780</v>
      </c>
      <c r="F78" s="195">
        <f t="shared" si="1"/>
        <v>3.204</v>
      </c>
      <c r="G78" s="196">
        <v>3.204</v>
      </c>
    </row>
    <row r="79" ht="42.95" customHeight="1" spans="1:7">
      <c r="A79" s="199" t="s">
        <v>248</v>
      </c>
      <c r="B79" s="199"/>
      <c r="C79" s="199"/>
      <c r="D79" s="199">
        <v>621</v>
      </c>
      <c r="E79" s="199">
        <v>12200</v>
      </c>
      <c r="F79" s="200">
        <f>SUM(F16,F22,F37,F43,F62,F78)</f>
        <v>21.96</v>
      </c>
      <c r="G79" s="196">
        <v>21.96</v>
      </c>
    </row>
    <row r="80" s="177" customFormat="1" ht="33.75" customHeight="1" spans="1:7">
      <c r="A80" s="201" t="s">
        <v>249</v>
      </c>
      <c r="B80" s="201"/>
      <c r="C80" s="201"/>
      <c r="D80" s="201"/>
      <c r="E80" s="201"/>
      <c r="F80" s="201"/>
      <c r="G80" s="201"/>
    </row>
  </sheetData>
  <mergeCells count="26">
    <mergeCell ref="A2:G2"/>
    <mergeCell ref="E4:G4"/>
    <mergeCell ref="A16:C16"/>
    <mergeCell ref="A22:C22"/>
    <mergeCell ref="A37:C37"/>
    <mergeCell ref="A43:C43"/>
    <mergeCell ref="A62:C62"/>
    <mergeCell ref="A78:C78"/>
    <mergeCell ref="A79:C79"/>
    <mergeCell ref="A80:G80"/>
    <mergeCell ref="A4:A5"/>
    <mergeCell ref="B4:B5"/>
    <mergeCell ref="B6:B15"/>
    <mergeCell ref="B17:B21"/>
    <mergeCell ref="B23:B36"/>
    <mergeCell ref="B38:B42"/>
    <mergeCell ref="B44:B61"/>
    <mergeCell ref="B63:B77"/>
    <mergeCell ref="C4:C5"/>
    <mergeCell ref="D4:D5"/>
    <mergeCell ref="G6:G15"/>
    <mergeCell ref="G17:G21"/>
    <mergeCell ref="G23:G36"/>
    <mergeCell ref="G38:G42"/>
    <mergeCell ref="G44:G61"/>
    <mergeCell ref="G63:G77"/>
  </mergeCells>
  <printOptions horizontalCentered="1"/>
  <pageMargins left="0.354166666666667" right="0.314583333333333" top="0" bottom="0.156944444444444" header="0.393055555555556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1" workbookViewId="0">
      <selection activeCell="D50" sqref="D50"/>
    </sheetView>
  </sheetViews>
  <sheetFormatPr defaultColWidth="8.625" defaultRowHeight="14.1" customHeight="1" outlineLevelCol="6"/>
  <cols>
    <col min="1" max="1" width="9" style="2" customWidth="1"/>
    <col min="2" max="2" width="26.25" style="2" customWidth="1"/>
    <col min="3" max="3" width="15.625" style="2" customWidth="1"/>
    <col min="4" max="4" width="14.375" style="155" customWidth="1"/>
    <col min="5" max="5" width="16.375" style="2" customWidth="1"/>
    <col min="6" max="6" width="15.25" style="2" customWidth="1"/>
    <col min="7" max="7" width="16.875" style="2" customWidth="1"/>
    <col min="8" max="32" width="9" style="2"/>
    <col min="33" max="16384" width="8.625" style="2"/>
  </cols>
  <sheetData>
    <row r="1" ht="26.1" customHeight="1" spans="1:6">
      <c r="A1" s="4" t="s">
        <v>0</v>
      </c>
      <c r="B1" s="4"/>
      <c r="C1" s="4"/>
      <c r="D1" s="156"/>
      <c r="E1" s="4"/>
      <c r="F1" s="4"/>
    </row>
    <row r="2" ht="24" customHeight="1" spans="1:7">
      <c r="A2" s="6" t="s">
        <v>93</v>
      </c>
      <c r="B2" s="6"/>
      <c r="C2" s="6"/>
      <c r="D2" s="157"/>
      <c r="E2" s="6"/>
      <c r="F2" s="6"/>
      <c r="G2" s="6"/>
    </row>
    <row r="3" ht="29.1" customHeight="1" spans="1:6">
      <c r="A3" s="8" t="s">
        <v>250</v>
      </c>
      <c r="B3" s="9"/>
      <c r="C3" s="9"/>
      <c r="D3" s="158"/>
      <c r="E3" s="9"/>
      <c r="F3" s="9"/>
    </row>
    <row r="4" ht="29.1" customHeight="1" spans="1:7">
      <c r="A4" s="11" t="s">
        <v>3</v>
      </c>
      <c r="B4" s="11" t="s">
        <v>5</v>
      </c>
      <c r="C4" s="11" t="s">
        <v>96</v>
      </c>
      <c r="D4" s="159" t="s">
        <v>6</v>
      </c>
      <c r="E4" s="12" t="s">
        <v>7</v>
      </c>
      <c r="F4" s="12"/>
      <c r="G4" s="12"/>
    </row>
    <row r="5" ht="36" customHeight="1" spans="1:7">
      <c r="A5" s="11"/>
      <c r="B5" s="11"/>
      <c r="C5" s="11"/>
      <c r="D5" s="159"/>
      <c r="E5" s="11" t="s">
        <v>9</v>
      </c>
      <c r="F5" s="11" t="s">
        <v>10</v>
      </c>
      <c r="G5" s="14" t="s">
        <v>11</v>
      </c>
    </row>
    <row r="6" ht="27" customHeight="1" spans="1:7">
      <c r="A6" s="160">
        <v>1</v>
      </c>
      <c r="B6" s="161" t="s">
        <v>83</v>
      </c>
      <c r="C6" s="162" t="s">
        <v>251</v>
      </c>
      <c r="D6" s="160">
        <v>1</v>
      </c>
      <c r="E6" s="160">
        <v>53</v>
      </c>
      <c r="F6" s="163">
        <f t="shared" ref="F6:F28" si="0">E6*18/10000</f>
        <v>0.0954</v>
      </c>
      <c r="G6" s="164">
        <v>0.369</v>
      </c>
    </row>
    <row r="7" ht="27" customHeight="1" spans="1:7">
      <c r="A7" s="160">
        <v>2</v>
      </c>
      <c r="B7" s="165"/>
      <c r="C7" s="162" t="s">
        <v>252</v>
      </c>
      <c r="D7" s="160">
        <v>1</v>
      </c>
      <c r="E7" s="160">
        <v>20.4</v>
      </c>
      <c r="F7" s="163">
        <f t="shared" si="0"/>
        <v>0.03672</v>
      </c>
      <c r="G7" s="164"/>
    </row>
    <row r="8" ht="27" customHeight="1" spans="1:7">
      <c r="A8" s="160">
        <v>3</v>
      </c>
      <c r="B8" s="165"/>
      <c r="C8" s="162" t="s">
        <v>253</v>
      </c>
      <c r="D8" s="160">
        <v>7</v>
      </c>
      <c r="E8" s="160">
        <v>131.6</v>
      </c>
      <c r="F8" s="163">
        <f t="shared" si="0"/>
        <v>0.23688</v>
      </c>
      <c r="G8" s="164"/>
    </row>
    <row r="9" ht="27" customHeight="1" spans="1:7">
      <c r="A9" s="160">
        <v>4</v>
      </c>
      <c r="B9" s="165"/>
      <c r="C9" s="162" t="s">
        <v>254</v>
      </c>
      <c r="D9" s="160">
        <v>14</v>
      </c>
      <c r="E9" s="160">
        <v>225.2</v>
      </c>
      <c r="F9" s="163">
        <f t="shared" si="0"/>
        <v>0.40536</v>
      </c>
      <c r="G9" s="166">
        <v>0.4428</v>
      </c>
    </row>
    <row r="10" ht="27" customHeight="1" spans="1:7">
      <c r="A10" s="160">
        <v>5</v>
      </c>
      <c r="B10" s="165"/>
      <c r="C10" s="162" t="s">
        <v>255</v>
      </c>
      <c r="D10" s="160">
        <v>2</v>
      </c>
      <c r="E10" s="160">
        <v>20.8</v>
      </c>
      <c r="F10" s="163">
        <f t="shared" si="0"/>
        <v>0.03744</v>
      </c>
      <c r="G10" s="166"/>
    </row>
    <row r="11" ht="27" customHeight="1" spans="1:7">
      <c r="A11" s="160">
        <v>6</v>
      </c>
      <c r="B11" s="165"/>
      <c r="C11" s="162" t="s">
        <v>256</v>
      </c>
      <c r="D11" s="160">
        <v>11</v>
      </c>
      <c r="E11" s="160">
        <v>215.7</v>
      </c>
      <c r="F11" s="163">
        <f t="shared" si="0"/>
        <v>0.38826</v>
      </c>
      <c r="G11" s="164">
        <v>0.89352</v>
      </c>
    </row>
    <row r="12" ht="27" customHeight="1" spans="1:7">
      <c r="A12" s="160">
        <v>7</v>
      </c>
      <c r="B12" s="165"/>
      <c r="C12" s="162" t="s">
        <v>257</v>
      </c>
      <c r="D12" s="160">
        <v>2</v>
      </c>
      <c r="E12" s="160">
        <v>31.1</v>
      </c>
      <c r="F12" s="163">
        <f t="shared" si="0"/>
        <v>0.05598</v>
      </c>
      <c r="G12" s="164"/>
    </row>
    <row r="13" ht="27" customHeight="1" spans="1:7">
      <c r="A13" s="160">
        <v>8</v>
      </c>
      <c r="B13" s="165"/>
      <c r="C13" s="162" t="s">
        <v>258</v>
      </c>
      <c r="D13" s="160">
        <v>1</v>
      </c>
      <c r="E13" s="160">
        <v>7.3</v>
      </c>
      <c r="F13" s="163">
        <f t="shared" si="0"/>
        <v>0.01314</v>
      </c>
      <c r="G13" s="164"/>
    </row>
    <row r="14" ht="27" customHeight="1" spans="1:7">
      <c r="A14" s="160">
        <v>9</v>
      </c>
      <c r="B14" s="165"/>
      <c r="C14" s="162" t="s">
        <v>259</v>
      </c>
      <c r="D14" s="160">
        <v>10</v>
      </c>
      <c r="E14" s="160">
        <v>242.3</v>
      </c>
      <c r="F14" s="163">
        <f t="shared" si="0"/>
        <v>0.43614</v>
      </c>
      <c r="G14" s="164"/>
    </row>
    <row r="15" ht="27" customHeight="1" spans="1:7">
      <c r="A15" s="160">
        <v>10</v>
      </c>
      <c r="B15" s="165"/>
      <c r="C15" s="162" t="s">
        <v>260</v>
      </c>
      <c r="D15" s="160">
        <v>3</v>
      </c>
      <c r="E15" s="160">
        <v>59.1</v>
      </c>
      <c r="F15" s="163">
        <f t="shared" si="0"/>
        <v>0.10638</v>
      </c>
      <c r="G15" s="164">
        <v>0.10638</v>
      </c>
    </row>
    <row r="16" ht="27" customHeight="1" spans="1:7">
      <c r="A16" s="160">
        <v>11</v>
      </c>
      <c r="B16" s="165"/>
      <c r="C16" s="162" t="s">
        <v>261</v>
      </c>
      <c r="D16" s="160">
        <v>1</v>
      </c>
      <c r="E16" s="160">
        <v>36.4</v>
      </c>
      <c r="F16" s="163">
        <f t="shared" si="0"/>
        <v>0.06552</v>
      </c>
      <c r="G16" s="164">
        <v>0.30834</v>
      </c>
    </row>
    <row r="17" ht="27" customHeight="1" spans="1:7">
      <c r="A17" s="160">
        <v>12</v>
      </c>
      <c r="B17" s="165"/>
      <c r="C17" s="162" t="s">
        <v>262</v>
      </c>
      <c r="D17" s="160">
        <v>5</v>
      </c>
      <c r="E17" s="160">
        <v>90.4</v>
      </c>
      <c r="F17" s="163">
        <f t="shared" si="0"/>
        <v>0.16272</v>
      </c>
      <c r="G17" s="164"/>
    </row>
    <row r="18" ht="27" customHeight="1" spans="1:7">
      <c r="A18" s="160">
        <v>13</v>
      </c>
      <c r="B18" s="165"/>
      <c r="C18" s="162" t="s">
        <v>263</v>
      </c>
      <c r="D18" s="160">
        <v>1</v>
      </c>
      <c r="E18" s="160">
        <v>33.7</v>
      </c>
      <c r="F18" s="163">
        <f t="shared" si="0"/>
        <v>0.06066</v>
      </c>
      <c r="G18" s="164"/>
    </row>
    <row r="19" ht="27" customHeight="1" spans="1:7">
      <c r="A19" s="160">
        <v>14</v>
      </c>
      <c r="B19" s="165"/>
      <c r="C19" s="162" t="s">
        <v>264</v>
      </c>
      <c r="D19" s="160">
        <v>1</v>
      </c>
      <c r="E19" s="160">
        <v>10.8</v>
      </c>
      <c r="F19" s="163">
        <f t="shared" si="0"/>
        <v>0.01944</v>
      </c>
      <c r="G19" s="164"/>
    </row>
    <row r="20" ht="27" customHeight="1" spans="1:7">
      <c r="A20" s="160">
        <v>15</v>
      </c>
      <c r="B20" s="165"/>
      <c r="C20" s="162" t="s">
        <v>265</v>
      </c>
      <c r="D20" s="160">
        <v>4</v>
      </c>
      <c r="E20" s="160">
        <v>114.7</v>
      </c>
      <c r="F20" s="163">
        <f t="shared" si="0"/>
        <v>0.20646</v>
      </c>
      <c r="G20" s="164">
        <v>0.41958</v>
      </c>
    </row>
    <row r="21" ht="27" customHeight="1" spans="1:7">
      <c r="A21" s="160">
        <v>16</v>
      </c>
      <c r="B21" s="165"/>
      <c r="C21" s="162" t="s">
        <v>266</v>
      </c>
      <c r="D21" s="160">
        <v>6</v>
      </c>
      <c r="E21" s="160">
        <v>118.4</v>
      </c>
      <c r="F21" s="163">
        <f t="shared" si="0"/>
        <v>0.21312</v>
      </c>
      <c r="G21" s="164"/>
    </row>
    <row r="22" ht="24.95" customHeight="1" spans="1:7">
      <c r="A22" s="160">
        <v>17</v>
      </c>
      <c r="B22" s="165"/>
      <c r="C22" s="162" t="s">
        <v>267</v>
      </c>
      <c r="D22" s="160">
        <v>20</v>
      </c>
      <c r="E22" s="160">
        <v>399.1</v>
      </c>
      <c r="F22" s="163">
        <f t="shared" si="0"/>
        <v>0.71838</v>
      </c>
      <c r="G22" s="164">
        <v>4.03866</v>
      </c>
    </row>
    <row r="23" ht="24.95" customHeight="1" spans="1:7">
      <c r="A23" s="160">
        <v>18</v>
      </c>
      <c r="B23" s="165"/>
      <c r="C23" s="162" t="s">
        <v>268</v>
      </c>
      <c r="D23" s="160">
        <v>44</v>
      </c>
      <c r="E23" s="160">
        <v>1220.6</v>
      </c>
      <c r="F23" s="163">
        <f t="shared" si="0"/>
        <v>2.19708</v>
      </c>
      <c r="G23" s="164"/>
    </row>
    <row r="24" ht="24.95" customHeight="1" spans="1:7">
      <c r="A24" s="160">
        <v>19</v>
      </c>
      <c r="B24" s="165"/>
      <c r="C24" s="162" t="s">
        <v>269</v>
      </c>
      <c r="D24" s="160">
        <v>4</v>
      </c>
      <c r="E24" s="160">
        <v>103.8</v>
      </c>
      <c r="F24" s="163">
        <f t="shared" si="0"/>
        <v>0.18684</v>
      </c>
      <c r="G24" s="164"/>
    </row>
    <row r="25" ht="24.95" customHeight="1" spans="1:7">
      <c r="A25" s="160">
        <v>20</v>
      </c>
      <c r="B25" s="165"/>
      <c r="C25" s="162" t="s">
        <v>270</v>
      </c>
      <c r="D25" s="160">
        <v>12</v>
      </c>
      <c r="E25" s="160">
        <v>201.5</v>
      </c>
      <c r="F25" s="163">
        <f t="shared" si="0"/>
        <v>0.3627</v>
      </c>
      <c r="G25" s="164"/>
    </row>
    <row r="26" ht="24.95" customHeight="1" spans="1:7">
      <c r="A26" s="160">
        <v>21</v>
      </c>
      <c r="B26" s="165"/>
      <c r="C26" s="162" t="s">
        <v>271</v>
      </c>
      <c r="D26" s="160">
        <v>18</v>
      </c>
      <c r="E26" s="160">
        <v>307.7</v>
      </c>
      <c r="F26" s="163">
        <f t="shared" si="0"/>
        <v>0.55386</v>
      </c>
      <c r="G26" s="164"/>
    </row>
    <row r="27" ht="24.95" customHeight="1" spans="1:7">
      <c r="A27" s="160">
        <v>22</v>
      </c>
      <c r="B27" s="165"/>
      <c r="C27" s="162" t="s">
        <v>272</v>
      </c>
      <c r="D27" s="160">
        <v>2</v>
      </c>
      <c r="E27" s="160">
        <v>11</v>
      </c>
      <c r="F27" s="163">
        <f t="shared" si="0"/>
        <v>0.0198</v>
      </c>
      <c r="G27" s="164"/>
    </row>
    <row r="28" ht="24.95" customHeight="1" spans="1:7">
      <c r="A28" s="160">
        <v>23</v>
      </c>
      <c r="B28" s="167"/>
      <c r="C28" s="162" t="s">
        <v>273</v>
      </c>
      <c r="D28" s="160">
        <v>2</v>
      </c>
      <c r="E28" s="160">
        <v>33.4</v>
      </c>
      <c r="F28" s="163">
        <f t="shared" si="0"/>
        <v>0.06012</v>
      </c>
      <c r="G28" s="164">
        <v>0.06012</v>
      </c>
    </row>
    <row r="29" ht="24.95" customHeight="1" spans="1:7">
      <c r="A29" s="168" t="s">
        <v>81</v>
      </c>
      <c r="B29" s="169"/>
      <c r="C29" s="170"/>
      <c r="D29" s="160">
        <f>SUM(D6:D28)</f>
        <v>172</v>
      </c>
      <c r="E29" s="160">
        <f>SUM(E6:E28)</f>
        <v>3688</v>
      </c>
      <c r="F29" s="160">
        <f>SUM(F6:F28)</f>
        <v>6.6384</v>
      </c>
      <c r="G29" s="164">
        <f>SUM(G6:G28)</f>
        <v>6.6384</v>
      </c>
    </row>
    <row r="30" ht="24.95" customHeight="1" spans="1:7">
      <c r="A30" s="160">
        <v>24</v>
      </c>
      <c r="B30" s="171" t="s">
        <v>84</v>
      </c>
      <c r="C30" s="162" t="s">
        <v>253</v>
      </c>
      <c r="D30" s="172">
        <v>14</v>
      </c>
      <c r="E30" s="160">
        <v>473.83</v>
      </c>
      <c r="F30" s="163">
        <f t="shared" ref="F30:F37" si="1">E30*18/10000</f>
        <v>0.852894</v>
      </c>
      <c r="G30" s="164">
        <v>0.852894</v>
      </c>
    </row>
    <row r="31" ht="24.95" customHeight="1" spans="1:7">
      <c r="A31" s="160">
        <v>25</v>
      </c>
      <c r="B31" s="173"/>
      <c r="C31" s="162" t="s">
        <v>255</v>
      </c>
      <c r="D31" s="172">
        <v>21</v>
      </c>
      <c r="E31" s="160">
        <v>542.93</v>
      </c>
      <c r="F31" s="163">
        <f t="shared" si="1"/>
        <v>0.977274</v>
      </c>
      <c r="G31" s="164">
        <v>2.234142</v>
      </c>
    </row>
    <row r="32" ht="24.95" customHeight="1" spans="1:7">
      <c r="A32" s="160">
        <v>26</v>
      </c>
      <c r="B32" s="173"/>
      <c r="C32" s="162" t="s">
        <v>274</v>
      </c>
      <c r="D32" s="172">
        <v>8</v>
      </c>
      <c r="E32" s="160">
        <v>189.46</v>
      </c>
      <c r="F32" s="163">
        <f t="shared" si="1"/>
        <v>0.341028</v>
      </c>
      <c r="G32" s="164"/>
    </row>
    <row r="33" ht="24.95" customHeight="1" spans="1:7">
      <c r="A33" s="160">
        <v>27</v>
      </c>
      <c r="B33" s="173"/>
      <c r="C33" s="162" t="s">
        <v>254</v>
      </c>
      <c r="D33" s="172">
        <v>21</v>
      </c>
      <c r="E33" s="160">
        <v>337.48</v>
      </c>
      <c r="F33" s="163">
        <f t="shared" si="1"/>
        <v>0.607464</v>
      </c>
      <c r="G33" s="164"/>
    </row>
    <row r="34" ht="24.95" customHeight="1" spans="1:7">
      <c r="A34" s="160">
        <v>28</v>
      </c>
      <c r="B34" s="173"/>
      <c r="C34" s="162" t="s">
        <v>275</v>
      </c>
      <c r="D34" s="172">
        <v>5</v>
      </c>
      <c r="E34" s="160">
        <v>171.32</v>
      </c>
      <c r="F34" s="163">
        <f t="shared" si="1"/>
        <v>0.308376</v>
      </c>
      <c r="G34" s="164"/>
    </row>
    <row r="35" ht="26.1" customHeight="1" spans="1:7">
      <c r="A35" s="160">
        <v>29</v>
      </c>
      <c r="B35" s="173"/>
      <c r="C35" s="162" t="s">
        <v>259</v>
      </c>
      <c r="D35" s="172">
        <v>28</v>
      </c>
      <c r="E35" s="160">
        <v>634.93</v>
      </c>
      <c r="F35" s="163">
        <f t="shared" si="1"/>
        <v>1.142874</v>
      </c>
      <c r="G35" s="164">
        <v>1.142874</v>
      </c>
    </row>
    <row r="36" ht="26.1" customHeight="1" spans="1:7">
      <c r="A36" s="160">
        <v>30</v>
      </c>
      <c r="B36" s="173"/>
      <c r="C36" s="162" t="s">
        <v>276</v>
      </c>
      <c r="D36" s="172">
        <v>5</v>
      </c>
      <c r="E36" s="160">
        <v>192.85</v>
      </c>
      <c r="F36" s="163">
        <f t="shared" si="1"/>
        <v>0.34713</v>
      </c>
      <c r="G36" s="164">
        <v>1.14129</v>
      </c>
    </row>
    <row r="37" ht="26.1" customHeight="1" spans="1:7">
      <c r="A37" s="160">
        <v>31</v>
      </c>
      <c r="B37" s="174"/>
      <c r="C37" s="162" t="s">
        <v>272</v>
      </c>
      <c r="D37" s="172">
        <v>12</v>
      </c>
      <c r="E37" s="160">
        <v>441.2</v>
      </c>
      <c r="F37" s="163">
        <f t="shared" si="1"/>
        <v>0.79416</v>
      </c>
      <c r="G37" s="164"/>
    </row>
    <row r="38" ht="26.1" customHeight="1" spans="1:7">
      <c r="A38" s="168" t="s">
        <v>81</v>
      </c>
      <c r="B38" s="169"/>
      <c r="C38" s="170"/>
      <c r="D38" s="172">
        <f>SUM(D30:D37)</f>
        <v>114</v>
      </c>
      <c r="E38" s="172">
        <f>SUM(E30:E37)</f>
        <v>2984</v>
      </c>
      <c r="F38" s="172">
        <f>SUM(F30:F37)</f>
        <v>5.3712</v>
      </c>
      <c r="G38" s="166">
        <f>SUM(G30:G37)</f>
        <v>5.3712</v>
      </c>
    </row>
    <row r="39" ht="27.75" customHeight="1" spans="1:7">
      <c r="A39" s="175" t="s">
        <v>248</v>
      </c>
      <c r="B39" s="175">
        <v>2</v>
      </c>
      <c r="C39" s="175"/>
      <c r="D39" s="176">
        <f>SUM(D6:D38)/2</f>
        <v>286</v>
      </c>
      <c r="E39" s="175">
        <f>SUM(E6:E38)/2</f>
        <v>6672</v>
      </c>
      <c r="F39" s="175">
        <f>SUM(F6:F38)/2</f>
        <v>12.0096</v>
      </c>
      <c r="G39" s="175">
        <f>SUM(G6:G38)/2</f>
        <v>12.0096</v>
      </c>
    </row>
  </sheetData>
  <autoFilter ref="A5:G39">
    <extLst/>
  </autoFilter>
  <mergeCells count="18">
    <mergeCell ref="A2:G2"/>
    <mergeCell ref="E4:G4"/>
    <mergeCell ref="A29:C29"/>
    <mergeCell ref="A38:C38"/>
    <mergeCell ref="A4:A5"/>
    <mergeCell ref="B4:B5"/>
    <mergeCell ref="B6:B28"/>
    <mergeCell ref="B30:B37"/>
    <mergeCell ref="C4:C5"/>
    <mergeCell ref="D4:D5"/>
    <mergeCell ref="G6:G8"/>
    <mergeCell ref="G9:G10"/>
    <mergeCell ref="G11:G14"/>
    <mergeCell ref="G16:G19"/>
    <mergeCell ref="G20:G21"/>
    <mergeCell ref="G22:G27"/>
    <mergeCell ref="G31:G34"/>
    <mergeCell ref="G36:G37"/>
  </mergeCells>
  <printOptions horizontalCentered="1" verticalCentered="1"/>
  <pageMargins left="0.0388888888888889" right="0.0388888888888889" top="0.590277777777778" bottom="0.590277777777778" header="0.5" footer="0.236111111111111"/>
  <pageSetup paperSize="9" orientation="landscape"/>
  <headerFooter alignWithMargins="0">
    <oddFooter>&amp;L 填报单位（公章）：&amp;C填报人：黄丽       联系电话：18293460213&amp;R审核人（县）：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26" workbookViewId="0">
      <selection activeCell="I36" sqref="I36"/>
    </sheetView>
  </sheetViews>
  <sheetFormatPr defaultColWidth="8.625" defaultRowHeight="14.1" customHeight="1"/>
  <cols>
    <col min="1" max="1" width="9" style="2" customWidth="1"/>
    <col min="2" max="2" width="30.25" style="2" customWidth="1"/>
    <col min="3" max="3" width="19" style="2" customWidth="1"/>
    <col min="4" max="4" width="14.375" style="2" customWidth="1"/>
    <col min="5" max="5" width="16.375" style="2" customWidth="1"/>
    <col min="6" max="6" width="15.25" style="2" customWidth="1"/>
    <col min="7" max="7" width="16.875" style="2" customWidth="1"/>
    <col min="8" max="32" width="9" style="2"/>
    <col min="33" max="16384" width="8.625" style="2"/>
  </cols>
  <sheetData>
    <row r="1" ht="26.1" customHeight="1" spans="1:6">
      <c r="A1" s="4" t="s">
        <v>0</v>
      </c>
      <c r="B1" s="4"/>
      <c r="C1" s="4"/>
      <c r="D1" s="4"/>
      <c r="E1" s="4"/>
      <c r="F1" s="4"/>
    </row>
    <row r="2" ht="39.95" customHeight="1" spans="1:7">
      <c r="A2" s="6" t="s">
        <v>93</v>
      </c>
      <c r="B2" s="6"/>
      <c r="C2" s="6"/>
      <c r="D2" s="6"/>
      <c r="E2" s="6"/>
      <c r="F2" s="6"/>
      <c r="G2" s="6"/>
    </row>
    <row r="3" ht="29.1" customHeight="1" spans="1:6">
      <c r="A3" s="8" t="s">
        <v>277</v>
      </c>
      <c r="B3" s="9"/>
      <c r="C3" s="9"/>
      <c r="D3" s="9"/>
      <c r="E3" s="9"/>
      <c r="F3" s="9"/>
    </row>
    <row r="4" ht="23.1" customHeight="1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2"/>
    </row>
    <row r="5" ht="30" customHeight="1" spans="1:7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</row>
    <row r="6" ht="21" customHeight="1" spans="1:7">
      <c r="A6" s="25">
        <v>1</v>
      </c>
      <c r="B6" s="26" t="s">
        <v>73</v>
      </c>
      <c r="C6" s="104" t="s">
        <v>278</v>
      </c>
      <c r="D6" s="25">
        <v>40</v>
      </c>
      <c r="E6" s="25">
        <v>787</v>
      </c>
      <c r="F6" s="25">
        <v>1.4166</v>
      </c>
      <c r="G6" s="143">
        <f>SUM(F6:F13)</f>
        <v>5.6898</v>
      </c>
    </row>
    <row r="7" ht="21" customHeight="1" spans="1:7">
      <c r="A7" s="25">
        <v>2</v>
      </c>
      <c r="B7" s="30"/>
      <c r="C7" s="144" t="s">
        <v>279</v>
      </c>
      <c r="D7" s="25">
        <v>30</v>
      </c>
      <c r="E7" s="25">
        <v>642</v>
      </c>
      <c r="F7" s="25">
        <v>1.1556</v>
      </c>
      <c r="G7" s="145"/>
    </row>
    <row r="8" ht="21" customHeight="1" spans="1:7">
      <c r="A8" s="25">
        <v>3</v>
      </c>
      <c r="B8" s="30"/>
      <c r="C8" s="104" t="s">
        <v>280</v>
      </c>
      <c r="D8" s="25">
        <v>15</v>
      </c>
      <c r="E8" s="25">
        <v>425</v>
      </c>
      <c r="F8" s="25">
        <v>0.765</v>
      </c>
      <c r="G8" s="145"/>
    </row>
    <row r="9" ht="21" customHeight="1" spans="1:7">
      <c r="A9" s="25">
        <v>4</v>
      </c>
      <c r="B9" s="30"/>
      <c r="C9" s="144" t="s">
        <v>281</v>
      </c>
      <c r="D9" s="25">
        <v>15</v>
      </c>
      <c r="E9" s="25">
        <v>271</v>
      </c>
      <c r="F9" s="25">
        <v>0.4878</v>
      </c>
      <c r="G9" s="145"/>
    </row>
    <row r="10" ht="21" customHeight="1" spans="1:11">
      <c r="A10" s="25">
        <v>5</v>
      </c>
      <c r="B10" s="30"/>
      <c r="C10" s="144" t="s">
        <v>282</v>
      </c>
      <c r="D10" s="25">
        <v>13</v>
      </c>
      <c r="E10" s="25">
        <v>300</v>
      </c>
      <c r="F10" s="25">
        <v>0.54</v>
      </c>
      <c r="G10" s="145"/>
      <c r="K10" s="85"/>
    </row>
    <row r="11" ht="21" customHeight="1" spans="1:7">
      <c r="A11" s="25">
        <v>6</v>
      </c>
      <c r="B11" s="30"/>
      <c r="C11" s="144" t="s">
        <v>283</v>
      </c>
      <c r="D11" s="25">
        <v>16</v>
      </c>
      <c r="E11" s="25">
        <v>272</v>
      </c>
      <c r="F11" s="25">
        <v>0.4896</v>
      </c>
      <c r="G11" s="145"/>
    </row>
    <row r="12" ht="21" customHeight="1" spans="1:7">
      <c r="A12" s="25">
        <v>7</v>
      </c>
      <c r="B12" s="30"/>
      <c r="C12" s="144" t="s">
        <v>284</v>
      </c>
      <c r="D12" s="25">
        <v>9</v>
      </c>
      <c r="E12" s="25">
        <v>209</v>
      </c>
      <c r="F12" s="25">
        <v>0.3762</v>
      </c>
      <c r="G12" s="145"/>
    </row>
    <row r="13" ht="21" customHeight="1" spans="1:7">
      <c r="A13" s="25">
        <v>8</v>
      </c>
      <c r="B13" s="30"/>
      <c r="C13" s="144" t="s">
        <v>285</v>
      </c>
      <c r="D13" s="25">
        <v>9</v>
      </c>
      <c r="E13" s="25">
        <v>255</v>
      </c>
      <c r="F13" s="25">
        <v>0.459</v>
      </c>
      <c r="G13" s="146"/>
    </row>
    <row r="14" ht="21" customHeight="1" spans="1:7">
      <c r="A14" s="25">
        <v>9</v>
      </c>
      <c r="B14" s="33"/>
      <c r="C14" s="27" t="s">
        <v>286</v>
      </c>
      <c r="D14" s="144">
        <v>9</v>
      </c>
      <c r="E14" s="25">
        <v>157</v>
      </c>
      <c r="F14" s="25">
        <v>0.2826</v>
      </c>
      <c r="G14" s="25">
        <v>0.2826</v>
      </c>
    </row>
    <row r="15" ht="21" customHeight="1" spans="1:7">
      <c r="A15" s="25"/>
      <c r="B15" s="27" t="s">
        <v>126</v>
      </c>
      <c r="C15" s="27"/>
      <c r="D15" s="147">
        <f>SUM(D6:D14)</f>
        <v>156</v>
      </c>
      <c r="E15" s="147">
        <f>SUM(E6:E14)</f>
        <v>3318</v>
      </c>
      <c r="F15" s="147">
        <f>SUM(F6:F14)</f>
        <v>5.9724</v>
      </c>
      <c r="G15" s="104">
        <f>SUM(G6:G14)</f>
        <v>5.9724</v>
      </c>
    </row>
    <row r="16" ht="21" customHeight="1" spans="1:7">
      <c r="A16" s="25">
        <v>10</v>
      </c>
      <c r="B16" s="26" t="s">
        <v>74</v>
      </c>
      <c r="C16" s="27" t="s">
        <v>287</v>
      </c>
      <c r="D16" s="148">
        <v>37</v>
      </c>
      <c r="E16" s="25">
        <v>1077.82</v>
      </c>
      <c r="F16" s="38">
        <f t="shared" ref="F16:F36" si="0">E16*18/10000</f>
        <v>1.940076</v>
      </c>
      <c r="G16" s="149">
        <f>SUM(F16:F22)</f>
        <v>4.32522</v>
      </c>
    </row>
    <row r="17" ht="21" customHeight="1" spans="1:7">
      <c r="A17" s="25">
        <v>11</v>
      </c>
      <c r="B17" s="30"/>
      <c r="C17" s="27" t="s">
        <v>288</v>
      </c>
      <c r="D17" s="148">
        <v>38</v>
      </c>
      <c r="E17" s="25">
        <v>647.77</v>
      </c>
      <c r="F17" s="38">
        <f t="shared" si="0"/>
        <v>1.165986</v>
      </c>
      <c r="G17" s="150"/>
    </row>
    <row r="18" ht="21" customHeight="1" spans="1:7">
      <c r="A18" s="25">
        <v>12</v>
      </c>
      <c r="B18" s="30"/>
      <c r="C18" s="27" t="s">
        <v>289</v>
      </c>
      <c r="D18" s="148">
        <v>12</v>
      </c>
      <c r="E18" s="25">
        <v>125.38</v>
      </c>
      <c r="F18" s="38">
        <f t="shared" si="0"/>
        <v>0.225684</v>
      </c>
      <c r="G18" s="150"/>
    </row>
    <row r="19" ht="21" customHeight="1" spans="1:7">
      <c r="A19" s="25">
        <v>13</v>
      </c>
      <c r="B19" s="30"/>
      <c r="C19" s="27" t="s">
        <v>290</v>
      </c>
      <c r="D19" s="148">
        <v>3</v>
      </c>
      <c r="E19" s="25">
        <v>91.4</v>
      </c>
      <c r="F19" s="38">
        <f t="shared" si="0"/>
        <v>0.16452</v>
      </c>
      <c r="G19" s="150"/>
    </row>
    <row r="20" ht="21" customHeight="1" spans="1:7">
      <c r="A20" s="25">
        <v>14</v>
      </c>
      <c r="B20" s="30"/>
      <c r="C20" s="27" t="s">
        <v>291</v>
      </c>
      <c r="D20" s="148">
        <v>3</v>
      </c>
      <c r="E20" s="25">
        <v>68.56</v>
      </c>
      <c r="F20" s="38">
        <f t="shared" si="0"/>
        <v>0.123408</v>
      </c>
      <c r="G20" s="150"/>
    </row>
    <row r="21" ht="21" customHeight="1" spans="1:7">
      <c r="A21" s="25">
        <v>15</v>
      </c>
      <c r="B21" s="30"/>
      <c r="C21" s="27" t="s">
        <v>292</v>
      </c>
      <c r="D21" s="148">
        <v>3</v>
      </c>
      <c r="E21" s="25">
        <v>72.01</v>
      </c>
      <c r="F21" s="38">
        <f t="shared" si="0"/>
        <v>0.129618</v>
      </c>
      <c r="G21" s="150"/>
    </row>
    <row r="22" ht="21" customHeight="1" spans="1:7">
      <c r="A22" s="25">
        <v>16</v>
      </c>
      <c r="B22" s="30"/>
      <c r="C22" s="27" t="s">
        <v>293</v>
      </c>
      <c r="D22" s="148">
        <v>24</v>
      </c>
      <c r="E22" s="25">
        <v>319.96</v>
      </c>
      <c r="F22" s="38">
        <f t="shared" si="0"/>
        <v>0.575928</v>
      </c>
      <c r="G22" s="151"/>
    </row>
    <row r="23" ht="21" customHeight="1" spans="1:7">
      <c r="A23" s="25">
        <v>17</v>
      </c>
      <c r="B23" s="30"/>
      <c r="C23" s="27" t="s">
        <v>294</v>
      </c>
      <c r="D23" s="148">
        <v>26</v>
      </c>
      <c r="E23" s="25">
        <v>696.35</v>
      </c>
      <c r="F23" s="38">
        <f t="shared" si="0"/>
        <v>1.25343</v>
      </c>
      <c r="G23" s="149">
        <f>SUM(F23:F26)</f>
        <v>3.12921</v>
      </c>
    </row>
    <row r="24" ht="21" customHeight="1" spans="1:7">
      <c r="A24" s="25">
        <v>18</v>
      </c>
      <c r="B24" s="30"/>
      <c r="C24" s="27" t="s">
        <v>295</v>
      </c>
      <c r="D24" s="148">
        <v>13</v>
      </c>
      <c r="E24" s="25">
        <v>247.19</v>
      </c>
      <c r="F24" s="38">
        <f t="shared" si="0"/>
        <v>0.444942</v>
      </c>
      <c r="G24" s="150"/>
    </row>
    <row r="25" ht="21" customHeight="1" spans="1:7">
      <c r="A25" s="25">
        <v>19</v>
      </c>
      <c r="B25" s="30"/>
      <c r="C25" s="27" t="s">
        <v>296</v>
      </c>
      <c r="D25" s="148">
        <v>13</v>
      </c>
      <c r="E25" s="25">
        <v>334.55</v>
      </c>
      <c r="F25" s="38">
        <f t="shared" si="0"/>
        <v>0.60219</v>
      </c>
      <c r="G25" s="150"/>
    </row>
    <row r="26" ht="21" customHeight="1" spans="1:7">
      <c r="A26" s="25">
        <v>20</v>
      </c>
      <c r="B26" s="30"/>
      <c r="C26" s="27" t="s">
        <v>297</v>
      </c>
      <c r="D26" s="148">
        <v>24</v>
      </c>
      <c r="E26" s="25">
        <v>460.36</v>
      </c>
      <c r="F26" s="38">
        <f t="shared" si="0"/>
        <v>0.828648</v>
      </c>
      <c r="G26" s="151"/>
    </row>
    <row r="27" ht="21" customHeight="1" spans="1:7">
      <c r="A27" s="25">
        <v>21</v>
      </c>
      <c r="B27" s="30"/>
      <c r="C27" s="27" t="s">
        <v>298</v>
      </c>
      <c r="D27" s="148">
        <v>15</v>
      </c>
      <c r="E27" s="25">
        <v>619.84</v>
      </c>
      <c r="F27" s="38">
        <f t="shared" si="0"/>
        <v>1.115712</v>
      </c>
      <c r="G27" s="149">
        <f>SUM(F27:F30)</f>
        <v>2.314008</v>
      </c>
    </row>
    <row r="28" ht="21" customHeight="1" spans="1:7">
      <c r="A28" s="25">
        <v>22</v>
      </c>
      <c r="B28" s="30"/>
      <c r="C28" s="27" t="s">
        <v>299</v>
      </c>
      <c r="D28" s="148">
        <v>5</v>
      </c>
      <c r="E28" s="25">
        <v>112.9</v>
      </c>
      <c r="F28" s="38">
        <f t="shared" si="0"/>
        <v>0.20322</v>
      </c>
      <c r="G28" s="150"/>
    </row>
    <row r="29" ht="21" customHeight="1" spans="1:7">
      <c r="A29" s="25">
        <v>23</v>
      </c>
      <c r="B29" s="30"/>
      <c r="C29" s="27" t="s">
        <v>300</v>
      </c>
      <c r="D29" s="148">
        <v>2</v>
      </c>
      <c r="E29" s="25">
        <v>40.8</v>
      </c>
      <c r="F29" s="38">
        <f t="shared" si="0"/>
        <v>0.07344</v>
      </c>
      <c r="G29" s="150"/>
    </row>
    <row r="30" ht="21" customHeight="1" spans="1:7">
      <c r="A30" s="25">
        <v>24</v>
      </c>
      <c r="B30" s="30"/>
      <c r="C30" s="27" t="s">
        <v>301</v>
      </c>
      <c r="D30" s="148">
        <v>19</v>
      </c>
      <c r="E30" s="25">
        <v>512.02</v>
      </c>
      <c r="F30" s="38">
        <f t="shared" si="0"/>
        <v>0.921636</v>
      </c>
      <c r="G30" s="151"/>
    </row>
    <row r="31" ht="21" customHeight="1" spans="1:7">
      <c r="A31" s="25">
        <v>25</v>
      </c>
      <c r="B31" s="30"/>
      <c r="C31" s="27" t="s">
        <v>302</v>
      </c>
      <c r="D31" s="148">
        <v>21</v>
      </c>
      <c r="E31" s="25">
        <v>439.05</v>
      </c>
      <c r="F31" s="38">
        <f t="shared" si="0"/>
        <v>0.79029</v>
      </c>
      <c r="G31" s="149">
        <f>SUM(F31:F32)</f>
        <v>2.309346</v>
      </c>
    </row>
    <row r="32" ht="21" customHeight="1" spans="1:7">
      <c r="A32" s="25">
        <v>26</v>
      </c>
      <c r="B32" s="30"/>
      <c r="C32" s="27" t="s">
        <v>303</v>
      </c>
      <c r="D32" s="148">
        <v>36</v>
      </c>
      <c r="E32" s="25">
        <v>843.92</v>
      </c>
      <c r="F32" s="38">
        <f t="shared" si="0"/>
        <v>1.519056</v>
      </c>
      <c r="G32" s="151"/>
    </row>
    <row r="33" ht="21" customHeight="1" spans="1:7">
      <c r="A33" s="25">
        <v>27</v>
      </c>
      <c r="B33" s="30"/>
      <c r="C33" s="27" t="s">
        <v>304</v>
      </c>
      <c r="D33" s="148">
        <v>17</v>
      </c>
      <c r="E33" s="25">
        <v>377.3</v>
      </c>
      <c r="F33" s="38">
        <f t="shared" si="0"/>
        <v>0.67914</v>
      </c>
      <c r="G33" s="149">
        <f>SUM(F33:F35)</f>
        <v>2.159406</v>
      </c>
    </row>
    <row r="34" ht="21" customHeight="1" spans="1:7">
      <c r="A34" s="25">
        <v>28</v>
      </c>
      <c r="B34" s="30"/>
      <c r="C34" s="27" t="s">
        <v>305</v>
      </c>
      <c r="D34" s="148">
        <v>14</v>
      </c>
      <c r="E34" s="25">
        <v>428.34</v>
      </c>
      <c r="F34" s="38">
        <f t="shared" si="0"/>
        <v>0.771012</v>
      </c>
      <c r="G34" s="150"/>
    </row>
    <row r="35" ht="21" customHeight="1" spans="1:7">
      <c r="A35" s="25">
        <v>29</v>
      </c>
      <c r="B35" s="30"/>
      <c r="C35" s="27" t="s">
        <v>306</v>
      </c>
      <c r="D35" s="148">
        <v>14</v>
      </c>
      <c r="E35" s="25">
        <v>394.03</v>
      </c>
      <c r="F35" s="38">
        <f t="shared" si="0"/>
        <v>0.709254</v>
      </c>
      <c r="G35" s="151"/>
    </row>
    <row r="36" ht="21" customHeight="1" spans="1:7">
      <c r="A36" s="152">
        <v>30</v>
      </c>
      <c r="B36" s="30"/>
      <c r="C36" s="26" t="s">
        <v>307</v>
      </c>
      <c r="D36" s="153">
        <v>28</v>
      </c>
      <c r="E36" s="152">
        <v>793.45</v>
      </c>
      <c r="F36" s="154">
        <f t="shared" si="0"/>
        <v>1.42821</v>
      </c>
      <c r="G36" s="154">
        <v>1.42821</v>
      </c>
    </row>
    <row r="37" ht="21" customHeight="1" spans="1:7">
      <c r="A37" s="27" t="s">
        <v>81</v>
      </c>
      <c r="B37" s="27"/>
      <c r="C37" s="27"/>
      <c r="D37" s="147">
        <f>SUM(D16:D36)</f>
        <v>367</v>
      </c>
      <c r="E37" s="147">
        <f>SUM(E16:E36)</f>
        <v>8703</v>
      </c>
      <c r="F37" s="147">
        <f>SUM(F16:F36)</f>
        <v>15.6654</v>
      </c>
      <c r="G37" s="147">
        <f>SUM(G16:G36)</f>
        <v>15.6654</v>
      </c>
    </row>
    <row r="38" ht="27.75" customHeight="1" spans="1:7">
      <c r="A38" s="27" t="s">
        <v>92</v>
      </c>
      <c r="B38" s="27"/>
      <c r="C38" s="27"/>
      <c r="D38" s="25">
        <f>SUM(D15,D37)</f>
        <v>523</v>
      </c>
      <c r="E38" s="25">
        <f>SUM(E15,E37)</f>
        <v>12021</v>
      </c>
      <c r="F38" s="25">
        <f>SUM(F15,F37)</f>
        <v>21.6378</v>
      </c>
      <c r="G38" s="104">
        <f>SUM(G15,G37)</f>
        <v>21.6378</v>
      </c>
    </row>
    <row r="39" s="1" customFormat="1" ht="33.75" customHeight="1" spans="1:7">
      <c r="A39" s="21" t="s">
        <v>308</v>
      </c>
      <c r="B39" s="21"/>
      <c r="C39" s="21"/>
      <c r="D39" s="21"/>
      <c r="E39" s="21"/>
      <c r="F39" s="21"/>
      <c r="G39" s="21"/>
    </row>
  </sheetData>
  <mergeCells count="17">
    <mergeCell ref="A2:G2"/>
    <mergeCell ref="E4:G4"/>
    <mergeCell ref="A37:C37"/>
    <mergeCell ref="A38:C38"/>
    <mergeCell ref="A39:G39"/>
    <mergeCell ref="A4:A5"/>
    <mergeCell ref="B4:B5"/>
    <mergeCell ref="B6:B14"/>
    <mergeCell ref="B16:B36"/>
    <mergeCell ref="C4:C5"/>
    <mergeCell ref="D4:D5"/>
    <mergeCell ref="G6:G13"/>
    <mergeCell ref="G16:G22"/>
    <mergeCell ref="G23:G26"/>
    <mergeCell ref="G27:G30"/>
    <mergeCell ref="G31:G32"/>
    <mergeCell ref="G33:G35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3"/>
  <sheetViews>
    <sheetView zoomScale="145" zoomScaleNormal="145" workbookViewId="0">
      <selection activeCell="H15" sqref="H15"/>
    </sheetView>
  </sheetViews>
  <sheetFormatPr defaultColWidth="8.66666666666667" defaultRowHeight="14.1" customHeight="1"/>
  <cols>
    <col min="1" max="1" width="5.95" style="67" customWidth="1"/>
    <col min="2" max="2" width="29.7333333333333" style="67" customWidth="1"/>
    <col min="3" max="3" width="24.1333333333333" style="67" customWidth="1"/>
    <col min="4" max="4" width="14.375" style="67" customWidth="1"/>
    <col min="5" max="5" width="16.375" style="67" customWidth="1"/>
    <col min="6" max="6" width="15.25" style="67" customWidth="1"/>
    <col min="7" max="7" width="16.875" style="67" customWidth="1"/>
    <col min="8" max="26" width="9" style="67"/>
    <col min="27" max="16384" width="8.66666666666667" style="67"/>
  </cols>
  <sheetData>
    <row r="1" s="135" customFormat="1" ht="15" customHeight="1" spans="1:6">
      <c r="A1" s="137" t="s">
        <v>0</v>
      </c>
      <c r="B1" s="137"/>
      <c r="C1" s="137"/>
      <c r="D1" s="137"/>
      <c r="E1" s="137"/>
      <c r="F1" s="137"/>
    </row>
    <row r="2" ht="27" customHeight="1" spans="1:7">
      <c r="A2" s="6" t="s">
        <v>93</v>
      </c>
      <c r="B2" s="6"/>
      <c r="C2" s="6"/>
      <c r="D2" s="6"/>
      <c r="E2" s="6"/>
      <c r="F2" s="6"/>
      <c r="G2" s="6"/>
    </row>
    <row r="3" ht="21" customHeight="1" spans="1:7">
      <c r="A3" s="8" t="s">
        <v>309</v>
      </c>
      <c r="B3" s="9"/>
      <c r="C3" s="9"/>
      <c r="D3" s="9"/>
      <c r="E3" s="9"/>
      <c r="F3" s="9"/>
      <c r="G3" s="1"/>
    </row>
    <row r="4" ht="18" customHeight="1" spans="1:7">
      <c r="A4" s="11" t="s">
        <v>3</v>
      </c>
      <c r="B4" s="11" t="s">
        <v>5</v>
      </c>
      <c r="C4" s="11" t="s">
        <v>96</v>
      </c>
      <c r="D4" s="23" t="s">
        <v>6</v>
      </c>
      <c r="E4" s="12" t="s">
        <v>7</v>
      </c>
      <c r="F4" s="12"/>
      <c r="G4" s="12"/>
    </row>
    <row r="5" ht="33" customHeight="1" spans="1:7">
      <c r="A5" s="11"/>
      <c r="B5" s="11"/>
      <c r="C5" s="11"/>
      <c r="D5" s="24"/>
      <c r="E5" s="11" t="s">
        <v>9</v>
      </c>
      <c r="F5" s="11" t="s">
        <v>10</v>
      </c>
      <c r="G5" s="14" t="s">
        <v>11</v>
      </c>
    </row>
    <row r="6" s="136" customFormat="1" ht="18" customHeight="1" spans="1:26">
      <c r="A6" s="45">
        <v>1</v>
      </c>
      <c r="B6" s="85" t="s">
        <v>62</v>
      </c>
      <c r="C6" s="138" t="s">
        <v>310</v>
      </c>
      <c r="D6" s="84">
        <v>66</v>
      </c>
      <c r="E6" s="84">
        <v>1404.74</v>
      </c>
      <c r="F6" s="16">
        <f t="shared" ref="F6:F69" si="0">E6*18/10000</f>
        <v>2.528532</v>
      </c>
      <c r="G6" s="45">
        <v>3.5964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="136" customFormat="1" ht="18" customHeight="1" spans="1:26">
      <c r="A7" s="47"/>
      <c r="B7" s="139"/>
      <c r="C7" s="138" t="s">
        <v>311</v>
      </c>
      <c r="D7" s="84">
        <v>27</v>
      </c>
      <c r="E7" s="84">
        <v>593.26</v>
      </c>
      <c r="F7" s="16">
        <f t="shared" si="0"/>
        <v>1.067868</v>
      </c>
      <c r="G7" s="48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="136" customFormat="1" ht="18" customHeight="1" spans="1:26">
      <c r="A8" s="14" t="s">
        <v>39</v>
      </c>
      <c r="B8" s="14"/>
      <c r="C8" s="138">
        <v>2</v>
      </c>
      <c r="D8" s="84">
        <f>SUM(D6:D7)</f>
        <v>93</v>
      </c>
      <c r="E8" s="84">
        <f>SUM(E6:E7)</f>
        <v>1998</v>
      </c>
      <c r="F8" s="16">
        <f t="shared" si="0"/>
        <v>3.5964</v>
      </c>
      <c r="G8" s="4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="136" customFormat="1" ht="18" customHeight="1" spans="1:26">
      <c r="A9" s="14">
        <v>2</v>
      </c>
      <c r="B9" s="85" t="s">
        <v>312</v>
      </c>
      <c r="C9" s="138" t="s">
        <v>313</v>
      </c>
      <c r="D9" s="84">
        <v>9</v>
      </c>
      <c r="E9" s="84">
        <v>127.85</v>
      </c>
      <c r="F9" s="16">
        <f t="shared" si="0"/>
        <v>0.23013</v>
      </c>
      <c r="G9" s="45">
        <v>1.7027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="136" customFormat="1" ht="18" customHeight="1" spans="1:26">
      <c r="A10" s="14"/>
      <c r="B10" s="85"/>
      <c r="C10" s="138" t="s">
        <v>314</v>
      </c>
      <c r="D10" s="84">
        <v>20</v>
      </c>
      <c r="E10" s="84">
        <v>308.13</v>
      </c>
      <c r="F10" s="16">
        <f t="shared" si="0"/>
        <v>0.554634</v>
      </c>
      <c r="G10" s="4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="136" customFormat="1" ht="18" customHeight="1" spans="1:26">
      <c r="A11" s="14"/>
      <c r="B11" s="85"/>
      <c r="C11" s="138" t="s">
        <v>315</v>
      </c>
      <c r="D11" s="84">
        <v>22</v>
      </c>
      <c r="E11" s="84">
        <v>264.51</v>
      </c>
      <c r="F11" s="16">
        <f t="shared" si="0"/>
        <v>0.476118</v>
      </c>
      <c r="G11" s="4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="136" customFormat="1" ht="18" customHeight="1" spans="1:26">
      <c r="A12" s="14"/>
      <c r="B12" s="85"/>
      <c r="C12" s="138" t="s">
        <v>316</v>
      </c>
      <c r="D12" s="84">
        <v>27</v>
      </c>
      <c r="E12" s="84">
        <v>245.51</v>
      </c>
      <c r="F12" s="16">
        <f t="shared" si="0"/>
        <v>0.441918</v>
      </c>
      <c r="G12" s="48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="136" customFormat="1" ht="18" customHeight="1" spans="1:26">
      <c r="A13" s="14" t="s">
        <v>59</v>
      </c>
      <c r="B13" s="14"/>
      <c r="C13" s="138">
        <v>4</v>
      </c>
      <c r="D13" s="84">
        <f>SUM(D9:D12)</f>
        <v>78</v>
      </c>
      <c r="E13" s="84">
        <f>SUM(E9:E12)</f>
        <v>946</v>
      </c>
      <c r="F13" s="16">
        <f t="shared" si="0"/>
        <v>1.7028</v>
      </c>
      <c r="G13" s="4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="136" customFormat="1" ht="18" customHeight="1" spans="1:26">
      <c r="A14" s="14">
        <v>3</v>
      </c>
      <c r="B14" s="140" t="s">
        <v>69</v>
      </c>
      <c r="C14" s="138" t="s">
        <v>317</v>
      </c>
      <c r="D14" s="84">
        <v>18</v>
      </c>
      <c r="E14" s="84">
        <v>431</v>
      </c>
      <c r="F14" s="16">
        <f t="shared" si="0"/>
        <v>0.7758</v>
      </c>
      <c r="G14" s="45">
        <v>3.4991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="136" customFormat="1" ht="18" customHeight="1" spans="1:26">
      <c r="A15" s="14"/>
      <c r="B15" s="140"/>
      <c r="C15" s="138" t="s">
        <v>318</v>
      </c>
      <c r="D15" s="84">
        <v>12</v>
      </c>
      <c r="E15" s="84">
        <v>167</v>
      </c>
      <c r="F15" s="16">
        <f t="shared" si="0"/>
        <v>0.3006</v>
      </c>
      <c r="G15" s="4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="136" customFormat="1" ht="18" customHeight="1" spans="1:26">
      <c r="A16" s="14"/>
      <c r="B16" s="140"/>
      <c r="C16" s="138" t="s">
        <v>319</v>
      </c>
      <c r="D16" s="84">
        <v>27</v>
      </c>
      <c r="E16" s="84">
        <v>657.8</v>
      </c>
      <c r="F16" s="16">
        <f t="shared" si="0"/>
        <v>1.18404</v>
      </c>
      <c r="G16" s="4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="136" customFormat="1" ht="18" customHeight="1" spans="1:26">
      <c r="A17" s="14"/>
      <c r="B17" s="140"/>
      <c r="C17" s="138" t="s">
        <v>320</v>
      </c>
      <c r="D17" s="84">
        <v>3</v>
      </c>
      <c r="E17" s="84">
        <v>89.3</v>
      </c>
      <c r="F17" s="16">
        <f t="shared" si="0"/>
        <v>0.16074</v>
      </c>
      <c r="G17" s="4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="136" customFormat="1" ht="18" customHeight="1" spans="1:26">
      <c r="A18" s="14"/>
      <c r="B18" s="140"/>
      <c r="C18" s="138" t="s">
        <v>321</v>
      </c>
      <c r="D18" s="84">
        <v>8</v>
      </c>
      <c r="E18" s="84">
        <v>151.2</v>
      </c>
      <c r="F18" s="16">
        <f t="shared" si="0"/>
        <v>0.27216</v>
      </c>
      <c r="G18" s="4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="136" customFormat="1" ht="18" customHeight="1" spans="1:26">
      <c r="A19" s="14"/>
      <c r="B19" s="140"/>
      <c r="C19" s="138" t="s">
        <v>322</v>
      </c>
      <c r="D19" s="84">
        <v>11</v>
      </c>
      <c r="E19" s="84">
        <v>241.8</v>
      </c>
      <c r="F19" s="16">
        <f t="shared" si="0"/>
        <v>0.43524</v>
      </c>
      <c r="G19" s="4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="136" customFormat="1" ht="18" customHeight="1" spans="1:26">
      <c r="A20" s="14"/>
      <c r="B20" s="140"/>
      <c r="C20" s="138" t="s">
        <v>323</v>
      </c>
      <c r="D20" s="84">
        <v>4</v>
      </c>
      <c r="E20" s="84">
        <v>139.3</v>
      </c>
      <c r="F20" s="16">
        <f t="shared" si="0"/>
        <v>0.25074</v>
      </c>
      <c r="G20" s="4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="136" customFormat="1" ht="18" customHeight="1" spans="1:26">
      <c r="A21" s="14"/>
      <c r="B21" s="140"/>
      <c r="C21" s="138" t="s">
        <v>324</v>
      </c>
      <c r="D21" s="84">
        <v>2</v>
      </c>
      <c r="E21" s="84">
        <v>56.6</v>
      </c>
      <c r="F21" s="16">
        <f t="shared" si="0"/>
        <v>0.10188</v>
      </c>
      <c r="G21" s="4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="136" customFormat="1" ht="18" customHeight="1" spans="1:26">
      <c r="A22" s="14"/>
      <c r="B22" s="140"/>
      <c r="C22" s="138" t="s">
        <v>325</v>
      </c>
      <c r="D22" s="84">
        <v>1</v>
      </c>
      <c r="E22" s="84">
        <v>10</v>
      </c>
      <c r="F22" s="16">
        <f t="shared" si="0"/>
        <v>0.018</v>
      </c>
      <c r="G22" s="48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="136" customFormat="1" ht="18" customHeight="1" spans="1:26">
      <c r="A23" s="14" t="s">
        <v>59</v>
      </c>
      <c r="B23" s="14"/>
      <c r="C23" s="138">
        <v>9</v>
      </c>
      <c r="D23" s="84">
        <f>SUM(D14:D22)</f>
        <v>86</v>
      </c>
      <c r="E23" s="84">
        <f>SUM(E14:E22)</f>
        <v>1944</v>
      </c>
      <c r="F23" s="16">
        <f t="shared" si="0"/>
        <v>3.4992</v>
      </c>
      <c r="G23" s="4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="136" customFormat="1" ht="18" customHeight="1" spans="1:26">
      <c r="A24" s="47">
        <v>4</v>
      </c>
      <c r="B24" s="141" t="s">
        <v>326</v>
      </c>
      <c r="C24" s="138" t="s">
        <v>327</v>
      </c>
      <c r="D24" s="84">
        <v>3</v>
      </c>
      <c r="E24" s="84">
        <v>33.2</v>
      </c>
      <c r="F24" s="16">
        <f t="shared" si="0"/>
        <v>0.05976</v>
      </c>
      <c r="G24" s="45">
        <v>2.6839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="136" customFormat="1" ht="18" customHeight="1" spans="1:26">
      <c r="A25" s="47"/>
      <c r="B25" s="85"/>
      <c r="C25" s="138" t="s">
        <v>324</v>
      </c>
      <c r="D25" s="84">
        <v>28</v>
      </c>
      <c r="E25" s="84">
        <v>367.6</v>
      </c>
      <c r="F25" s="16">
        <f t="shared" si="0"/>
        <v>0.66168</v>
      </c>
      <c r="G25" s="4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="136" customFormat="1" ht="18" customHeight="1" spans="1:26">
      <c r="A26" s="47"/>
      <c r="B26" s="85"/>
      <c r="C26" s="138" t="s">
        <v>328</v>
      </c>
      <c r="D26" s="84">
        <v>37</v>
      </c>
      <c r="E26" s="84">
        <v>561.9</v>
      </c>
      <c r="F26" s="16">
        <f t="shared" si="0"/>
        <v>1.01142</v>
      </c>
      <c r="G26" s="4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="136" customFormat="1" ht="18" customHeight="1" spans="1:26">
      <c r="A27" s="47"/>
      <c r="B27" s="85"/>
      <c r="C27" s="138" t="s">
        <v>329</v>
      </c>
      <c r="D27" s="84">
        <v>1</v>
      </c>
      <c r="E27" s="84">
        <v>40.6</v>
      </c>
      <c r="F27" s="16">
        <f t="shared" si="0"/>
        <v>0.07308</v>
      </c>
      <c r="G27" s="4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="136" customFormat="1" ht="18" customHeight="1" spans="1:26">
      <c r="A28" s="47"/>
      <c r="B28" s="85"/>
      <c r="C28" s="138" t="s">
        <v>330</v>
      </c>
      <c r="D28" s="84">
        <v>9</v>
      </c>
      <c r="E28" s="84">
        <v>113.7</v>
      </c>
      <c r="F28" s="16">
        <f t="shared" si="0"/>
        <v>0.20466</v>
      </c>
      <c r="G28" s="4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="136" customFormat="1" ht="18" customHeight="1" spans="1:26">
      <c r="A29" s="47"/>
      <c r="B29" s="85"/>
      <c r="C29" s="138" t="s">
        <v>331</v>
      </c>
      <c r="D29" s="84">
        <v>4</v>
      </c>
      <c r="E29" s="84">
        <v>86.19</v>
      </c>
      <c r="F29" s="16">
        <f t="shared" si="0"/>
        <v>0.155142</v>
      </c>
      <c r="G29" s="4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="136" customFormat="1" ht="18" customHeight="1" spans="1:26">
      <c r="A30" s="47"/>
      <c r="B30" s="85"/>
      <c r="C30" s="138" t="s">
        <v>332</v>
      </c>
      <c r="D30" s="84">
        <v>10</v>
      </c>
      <c r="E30" s="84">
        <v>139.71</v>
      </c>
      <c r="F30" s="16">
        <f t="shared" si="0"/>
        <v>0.251478</v>
      </c>
      <c r="G30" s="4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="136" customFormat="1" ht="18" customHeight="1" spans="1:26">
      <c r="A31" s="48"/>
      <c r="B31" s="85"/>
      <c r="C31" s="138" t="s">
        <v>333</v>
      </c>
      <c r="D31" s="84">
        <v>13</v>
      </c>
      <c r="E31" s="84">
        <v>148.1</v>
      </c>
      <c r="F31" s="16">
        <f t="shared" si="0"/>
        <v>0.26658</v>
      </c>
      <c r="G31" s="48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="136" customFormat="1" ht="18" customHeight="1" spans="1:26">
      <c r="A32" s="47" t="s">
        <v>126</v>
      </c>
      <c r="B32" s="85"/>
      <c r="C32" s="138">
        <v>8</v>
      </c>
      <c r="D32" s="84">
        <f>SUM(D24:D31)</f>
        <v>105</v>
      </c>
      <c r="E32" s="84">
        <f>SUM(E24:E31)</f>
        <v>1491</v>
      </c>
      <c r="F32" s="16">
        <f t="shared" si="0"/>
        <v>2.6838</v>
      </c>
      <c r="G32" s="4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="136" customFormat="1" ht="18" customHeight="1" spans="1:26">
      <c r="A33" s="14">
        <v>5</v>
      </c>
      <c r="B33" s="85" t="s">
        <v>70</v>
      </c>
      <c r="C33" s="138" t="s">
        <v>334</v>
      </c>
      <c r="D33" s="84">
        <v>3</v>
      </c>
      <c r="E33" s="84">
        <v>87</v>
      </c>
      <c r="F33" s="16">
        <f t="shared" si="0"/>
        <v>0.1566</v>
      </c>
      <c r="G33" s="14">
        <v>0.1566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="136" customFormat="1" ht="18" customHeight="1" spans="1:26">
      <c r="A34" s="45" t="s">
        <v>126</v>
      </c>
      <c r="B34" s="85"/>
      <c r="C34" s="138">
        <v>1</v>
      </c>
      <c r="D34" s="84">
        <v>3</v>
      </c>
      <c r="E34" s="84">
        <v>87</v>
      </c>
      <c r="F34" s="16">
        <f t="shared" si="0"/>
        <v>0.1566</v>
      </c>
      <c r="G34" s="45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="136" customFormat="1" ht="18" customHeight="1" spans="1:26">
      <c r="A35" s="45">
        <v>6</v>
      </c>
      <c r="B35" s="84" t="s">
        <v>61</v>
      </c>
      <c r="C35" s="138" t="s">
        <v>335</v>
      </c>
      <c r="D35" s="84">
        <v>5</v>
      </c>
      <c r="E35" s="84">
        <v>245</v>
      </c>
      <c r="F35" s="16">
        <f t="shared" si="0"/>
        <v>0.441</v>
      </c>
      <c r="G35" s="45">
        <v>4.842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="136" customFormat="1" ht="18" customHeight="1" spans="1:26">
      <c r="A36" s="47"/>
      <c r="B36" s="84"/>
      <c r="C36" s="138" t="s">
        <v>336</v>
      </c>
      <c r="D36" s="84">
        <v>22</v>
      </c>
      <c r="E36" s="84">
        <v>744</v>
      </c>
      <c r="F36" s="16">
        <f t="shared" si="0"/>
        <v>1.3392</v>
      </c>
      <c r="G36" s="4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="136" customFormat="1" ht="18" customHeight="1" spans="1:26">
      <c r="A37" s="47"/>
      <c r="B37" s="84"/>
      <c r="C37" s="138" t="s">
        <v>337</v>
      </c>
      <c r="D37" s="84">
        <v>9</v>
      </c>
      <c r="E37" s="84">
        <v>400</v>
      </c>
      <c r="F37" s="16">
        <f t="shared" si="0"/>
        <v>0.72</v>
      </c>
      <c r="G37" s="4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="136" customFormat="1" ht="18" customHeight="1" spans="1:26">
      <c r="A38" s="47"/>
      <c r="B38" s="84"/>
      <c r="C38" s="138" t="s">
        <v>338</v>
      </c>
      <c r="D38" s="84">
        <v>13</v>
      </c>
      <c r="E38" s="84">
        <v>502</v>
      </c>
      <c r="F38" s="16">
        <f t="shared" si="0"/>
        <v>0.9036</v>
      </c>
      <c r="G38" s="4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="136" customFormat="1" ht="18" customHeight="1" spans="1:26">
      <c r="A39" s="47"/>
      <c r="B39" s="84"/>
      <c r="C39" s="138" t="s">
        <v>339</v>
      </c>
      <c r="D39" s="84">
        <v>3</v>
      </c>
      <c r="E39" s="84">
        <v>74</v>
      </c>
      <c r="F39" s="16">
        <f t="shared" si="0"/>
        <v>0.1332</v>
      </c>
      <c r="G39" s="4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="136" customFormat="1" ht="18" customHeight="1" spans="1:26">
      <c r="A40" s="47"/>
      <c r="B40" s="84"/>
      <c r="C40" s="138" t="s">
        <v>340</v>
      </c>
      <c r="D40" s="84">
        <v>2</v>
      </c>
      <c r="E40" s="84">
        <v>68</v>
      </c>
      <c r="F40" s="16">
        <f t="shared" si="0"/>
        <v>0.1224</v>
      </c>
      <c r="G40" s="4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="136" customFormat="1" ht="18" customHeight="1" spans="1:26">
      <c r="A41" s="47"/>
      <c r="B41" s="84"/>
      <c r="C41" s="138" t="s">
        <v>316</v>
      </c>
      <c r="D41" s="84">
        <v>5</v>
      </c>
      <c r="E41" s="84">
        <v>135</v>
      </c>
      <c r="F41" s="16">
        <f t="shared" si="0"/>
        <v>0.243</v>
      </c>
      <c r="G41" s="4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="136" customFormat="1" ht="18" customHeight="1" spans="1:26">
      <c r="A42" s="48"/>
      <c r="B42" s="84"/>
      <c r="C42" s="138" t="s">
        <v>341</v>
      </c>
      <c r="D42" s="84">
        <v>11</v>
      </c>
      <c r="E42" s="84">
        <v>522</v>
      </c>
      <c r="F42" s="16">
        <f t="shared" si="0"/>
        <v>0.9396</v>
      </c>
      <c r="G42" s="48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="136" customFormat="1" ht="18" customHeight="1" spans="1:26">
      <c r="A43" s="47" t="s">
        <v>126</v>
      </c>
      <c r="B43" s="84"/>
      <c r="C43" s="138">
        <v>8</v>
      </c>
      <c r="D43" s="84">
        <f>SUM(D35:D42)</f>
        <v>70</v>
      </c>
      <c r="E43" s="84">
        <f>SUM(E35:E42)</f>
        <v>2690</v>
      </c>
      <c r="F43" s="16">
        <f t="shared" si="0"/>
        <v>4.842</v>
      </c>
      <c r="G43" s="4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="136" customFormat="1" ht="18" customHeight="1" spans="1:26">
      <c r="A44" s="45">
        <v>7</v>
      </c>
      <c r="B44" s="85" t="s">
        <v>13</v>
      </c>
      <c r="C44" s="138" t="s">
        <v>318</v>
      </c>
      <c r="D44" s="84">
        <v>11</v>
      </c>
      <c r="E44" s="84">
        <v>167.7</v>
      </c>
      <c r="F44" s="16">
        <f t="shared" si="0"/>
        <v>0.30186</v>
      </c>
      <c r="G44" s="45">
        <v>1.9692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="136" customFormat="1" ht="18" customHeight="1" spans="1:26">
      <c r="A45" s="47"/>
      <c r="B45" s="85"/>
      <c r="C45" s="138" t="s">
        <v>342</v>
      </c>
      <c r="D45" s="84">
        <v>1</v>
      </c>
      <c r="E45" s="84">
        <v>15.5</v>
      </c>
      <c r="F45" s="16">
        <f t="shared" si="0"/>
        <v>0.0279</v>
      </c>
      <c r="G45" s="4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="136" customFormat="1" ht="18" customHeight="1" spans="1:26">
      <c r="A46" s="47"/>
      <c r="B46" s="85"/>
      <c r="C46" s="138" t="s">
        <v>319</v>
      </c>
      <c r="D46" s="84">
        <v>2</v>
      </c>
      <c r="E46" s="84">
        <v>33.5</v>
      </c>
      <c r="F46" s="16">
        <f t="shared" si="0"/>
        <v>0.0603</v>
      </c>
      <c r="G46" s="4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="136" customFormat="1" ht="18" customHeight="1" spans="1:26">
      <c r="A47" s="47"/>
      <c r="B47" s="85"/>
      <c r="C47" s="138" t="s">
        <v>343</v>
      </c>
      <c r="D47" s="84">
        <v>3</v>
      </c>
      <c r="E47" s="84">
        <v>39.8</v>
      </c>
      <c r="F47" s="16">
        <f t="shared" si="0"/>
        <v>0.07164</v>
      </c>
      <c r="G47" s="4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="136" customFormat="1" ht="18" customHeight="1" spans="1:26">
      <c r="A48" s="47"/>
      <c r="B48" s="85"/>
      <c r="C48" s="138" t="s">
        <v>317</v>
      </c>
      <c r="D48" s="84">
        <v>5</v>
      </c>
      <c r="E48" s="84">
        <v>73.6</v>
      </c>
      <c r="F48" s="16">
        <f t="shared" si="0"/>
        <v>0.13248</v>
      </c>
      <c r="G48" s="4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="136" customFormat="1" ht="18" customHeight="1" spans="1:26">
      <c r="A49" s="47"/>
      <c r="B49" s="85"/>
      <c r="C49" s="138" t="s">
        <v>324</v>
      </c>
      <c r="D49" s="84">
        <v>2</v>
      </c>
      <c r="E49" s="84">
        <v>22</v>
      </c>
      <c r="F49" s="16">
        <f t="shared" si="0"/>
        <v>0.0396</v>
      </c>
      <c r="G49" s="4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="136" customFormat="1" ht="18" customHeight="1" spans="1:26">
      <c r="A50" s="47"/>
      <c r="B50" s="85"/>
      <c r="C50" s="138" t="s">
        <v>328</v>
      </c>
      <c r="D50" s="84">
        <v>1</v>
      </c>
      <c r="E50" s="84">
        <v>4</v>
      </c>
      <c r="F50" s="16">
        <f t="shared" si="0"/>
        <v>0.0072</v>
      </c>
      <c r="G50" s="4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="136" customFormat="1" ht="18" customHeight="1" spans="1:26">
      <c r="A51" s="47"/>
      <c r="B51" s="85"/>
      <c r="C51" s="138" t="s">
        <v>331</v>
      </c>
      <c r="D51" s="84">
        <v>4</v>
      </c>
      <c r="E51" s="84">
        <v>79.8</v>
      </c>
      <c r="F51" s="16">
        <f t="shared" si="0"/>
        <v>0.14364</v>
      </c>
      <c r="G51" s="4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="136" customFormat="1" ht="18" customHeight="1" spans="1:26">
      <c r="A52" s="47"/>
      <c r="B52" s="85"/>
      <c r="C52" s="138" t="s">
        <v>344</v>
      </c>
      <c r="D52" s="84">
        <v>13</v>
      </c>
      <c r="E52" s="84">
        <v>241</v>
      </c>
      <c r="F52" s="16">
        <f t="shared" si="0"/>
        <v>0.4338</v>
      </c>
      <c r="G52" s="4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="136" customFormat="1" ht="18" customHeight="1" spans="1:26">
      <c r="A53" s="47"/>
      <c r="B53" s="85"/>
      <c r="C53" s="138" t="s">
        <v>345</v>
      </c>
      <c r="D53" s="84">
        <v>2</v>
      </c>
      <c r="E53" s="84">
        <v>67</v>
      </c>
      <c r="F53" s="16">
        <f t="shared" si="0"/>
        <v>0.1206</v>
      </c>
      <c r="G53" s="4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="136" customFormat="1" ht="18" customHeight="1" spans="1:26">
      <c r="A54" s="47"/>
      <c r="B54" s="85"/>
      <c r="C54" s="138" t="s">
        <v>346</v>
      </c>
      <c r="D54" s="84">
        <v>1</v>
      </c>
      <c r="E54" s="84">
        <v>56</v>
      </c>
      <c r="F54" s="16">
        <f t="shared" si="0"/>
        <v>0.1008</v>
      </c>
      <c r="G54" s="4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="136" customFormat="1" ht="18" customHeight="1" spans="1:26">
      <c r="A55" s="47"/>
      <c r="B55" s="85"/>
      <c r="C55" s="138" t="s">
        <v>347</v>
      </c>
      <c r="D55" s="84">
        <v>4</v>
      </c>
      <c r="E55" s="84">
        <v>60.1</v>
      </c>
      <c r="F55" s="16">
        <f t="shared" si="0"/>
        <v>0.10818</v>
      </c>
      <c r="G55" s="4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="136" customFormat="1" ht="18" customHeight="1" spans="1:26">
      <c r="A56" s="47"/>
      <c r="B56" s="85"/>
      <c r="C56" s="138" t="s">
        <v>348</v>
      </c>
      <c r="D56" s="84">
        <v>4</v>
      </c>
      <c r="E56" s="84">
        <v>39.5</v>
      </c>
      <c r="F56" s="16">
        <f t="shared" si="0"/>
        <v>0.0711</v>
      </c>
      <c r="G56" s="4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="136" customFormat="1" ht="18" customHeight="1" spans="1:26">
      <c r="A57" s="47"/>
      <c r="B57" s="85"/>
      <c r="C57" s="138" t="s">
        <v>349</v>
      </c>
      <c r="D57" s="84">
        <v>7</v>
      </c>
      <c r="E57" s="84">
        <v>112.5</v>
      </c>
      <c r="F57" s="16">
        <f t="shared" si="0"/>
        <v>0.2025</v>
      </c>
      <c r="G57" s="4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="136" customFormat="1" ht="18" customHeight="1" spans="1:26">
      <c r="A58" s="47"/>
      <c r="B58" s="85"/>
      <c r="C58" s="138" t="s">
        <v>350</v>
      </c>
      <c r="D58" s="84">
        <v>1</v>
      </c>
      <c r="E58" s="84">
        <v>14.5</v>
      </c>
      <c r="F58" s="16">
        <f t="shared" si="0"/>
        <v>0.0261</v>
      </c>
      <c r="G58" s="4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="136" customFormat="1" ht="18" customHeight="1" spans="1:26">
      <c r="A59" s="48"/>
      <c r="B59" s="85"/>
      <c r="C59" s="138" t="s">
        <v>351</v>
      </c>
      <c r="D59" s="84">
        <v>2</v>
      </c>
      <c r="E59" s="84">
        <v>67.5</v>
      </c>
      <c r="F59" s="16">
        <f t="shared" si="0"/>
        <v>0.1215</v>
      </c>
      <c r="G59" s="48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="136" customFormat="1" ht="18" customHeight="1" spans="1:26">
      <c r="A60" s="47" t="s">
        <v>126</v>
      </c>
      <c r="B60" s="85"/>
      <c r="C60" s="138">
        <v>16</v>
      </c>
      <c r="D60" s="84">
        <f>SUM(D44:D59)</f>
        <v>63</v>
      </c>
      <c r="E60" s="84">
        <f>SUM(E44:E59)</f>
        <v>1094</v>
      </c>
      <c r="F60" s="16">
        <f t="shared" si="0"/>
        <v>1.9692</v>
      </c>
      <c r="G60" s="4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="136" customFormat="1" ht="18" customHeight="1" spans="1:26">
      <c r="A61" s="45">
        <v>8</v>
      </c>
      <c r="B61" s="85" t="s">
        <v>63</v>
      </c>
      <c r="C61" s="138" t="s">
        <v>323</v>
      </c>
      <c r="D61" s="14">
        <v>33</v>
      </c>
      <c r="E61" s="14">
        <v>1373.81</v>
      </c>
      <c r="F61" s="16">
        <f t="shared" si="0"/>
        <v>2.472858</v>
      </c>
      <c r="G61" s="45">
        <v>3.7494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="136" customFormat="1" ht="18" customHeight="1" spans="1:26">
      <c r="A62" s="47"/>
      <c r="B62" s="85"/>
      <c r="C62" s="138" t="s">
        <v>346</v>
      </c>
      <c r="D62" s="14">
        <v>28</v>
      </c>
      <c r="E62" s="14">
        <v>668.23</v>
      </c>
      <c r="F62" s="16">
        <f t="shared" si="0"/>
        <v>1.202814</v>
      </c>
      <c r="G62" s="4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="136" customFormat="1" ht="18" customHeight="1" spans="1:26">
      <c r="A63" s="48"/>
      <c r="B63" s="85"/>
      <c r="C63" s="138" t="s">
        <v>352</v>
      </c>
      <c r="D63" s="14">
        <v>3</v>
      </c>
      <c r="E63" s="14">
        <v>40.96</v>
      </c>
      <c r="F63" s="16">
        <f t="shared" si="0"/>
        <v>0.073728</v>
      </c>
      <c r="G63" s="48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="136" customFormat="1" ht="18" customHeight="1" spans="1:26">
      <c r="A64" s="47" t="s">
        <v>126</v>
      </c>
      <c r="B64" s="85"/>
      <c r="C64" s="138">
        <v>3</v>
      </c>
      <c r="D64" s="14">
        <f>SUM(D61:D63)</f>
        <v>64</v>
      </c>
      <c r="E64" s="14">
        <f>SUM(E61:E63)</f>
        <v>2083</v>
      </c>
      <c r="F64" s="16">
        <f t="shared" si="0"/>
        <v>3.7494</v>
      </c>
      <c r="G64" s="4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="136" customFormat="1" ht="18" customHeight="1" spans="1:26">
      <c r="A65" s="45">
        <v>9</v>
      </c>
      <c r="B65" s="84" t="s">
        <v>64</v>
      </c>
      <c r="C65" s="138" t="s">
        <v>353</v>
      </c>
      <c r="D65" s="84">
        <v>9</v>
      </c>
      <c r="E65" s="84">
        <v>199.22</v>
      </c>
      <c r="F65" s="16">
        <f t="shared" si="0"/>
        <v>0.358596</v>
      </c>
      <c r="G65" s="45">
        <v>6.6853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="136" customFormat="1" ht="18" customHeight="1" spans="1:26">
      <c r="A66" s="47"/>
      <c r="B66" s="84"/>
      <c r="C66" s="138" t="s">
        <v>354</v>
      </c>
      <c r="D66" s="84">
        <v>11</v>
      </c>
      <c r="E66" s="84">
        <v>187.61</v>
      </c>
      <c r="F66" s="16">
        <f t="shared" si="0"/>
        <v>0.337698</v>
      </c>
      <c r="G66" s="4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="136" customFormat="1" ht="18" customHeight="1" spans="1:26">
      <c r="A67" s="47"/>
      <c r="B67" s="84"/>
      <c r="C67" s="138" t="s">
        <v>313</v>
      </c>
      <c r="D67" s="84">
        <v>16</v>
      </c>
      <c r="E67" s="84">
        <v>263.74</v>
      </c>
      <c r="F67" s="16">
        <f t="shared" si="0"/>
        <v>0.474732</v>
      </c>
      <c r="G67" s="4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="136" customFormat="1" ht="18" customHeight="1" spans="1:26">
      <c r="A68" s="47"/>
      <c r="B68" s="84"/>
      <c r="C68" s="138" t="s">
        <v>314</v>
      </c>
      <c r="D68" s="84">
        <v>11</v>
      </c>
      <c r="E68" s="84">
        <v>90.26</v>
      </c>
      <c r="F68" s="16">
        <f t="shared" si="0"/>
        <v>0.162468</v>
      </c>
      <c r="G68" s="4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="136" customFormat="1" ht="18" customHeight="1" spans="1:26">
      <c r="A69" s="47"/>
      <c r="B69" s="84"/>
      <c r="C69" s="138" t="s">
        <v>341</v>
      </c>
      <c r="D69" s="84">
        <v>1</v>
      </c>
      <c r="E69" s="84">
        <v>19.22</v>
      </c>
      <c r="F69" s="16">
        <f t="shared" si="0"/>
        <v>0.034596</v>
      </c>
      <c r="G69" s="4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="136" customFormat="1" ht="18" customHeight="1" spans="1:26">
      <c r="A70" s="47"/>
      <c r="B70" s="84"/>
      <c r="C70" s="138" t="s">
        <v>335</v>
      </c>
      <c r="D70" s="84">
        <v>31</v>
      </c>
      <c r="E70" s="84">
        <v>645.39</v>
      </c>
      <c r="F70" s="16">
        <f t="shared" ref="F70:F91" si="1">E70*18/10000</f>
        <v>1.161702</v>
      </c>
      <c r="G70" s="4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="136" customFormat="1" ht="18" customHeight="1" spans="1:26">
      <c r="A71" s="47"/>
      <c r="B71" s="84"/>
      <c r="C71" s="138" t="s">
        <v>355</v>
      </c>
      <c r="D71" s="84">
        <v>1</v>
      </c>
      <c r="E71" s="84">
        <v>20</v>
      </c>
      <c r="F71" s="16">
        <f t="shared" si="1"/>
        <v>0.036</v>
      </c>
      <c r="G71" s="4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="136" customFormat="1" ht="18" customHeight="1" spans="1:26">
      <c r="A72" s="47"/>
      <c r="B72" s="84"/>
      <c r="C72" s="138" t="s">
        <v>356</v>
      </c>
      <c r="D72" s="84">
        <v>38</v>
      </c>
      <c r="E72" s="84">
        <v>631.61</v>
      </c>
      <c r="F72" s="16">
        <f t="shared" si="1"/>
        <v>1.136898</v>
      </c>
      <c r="G72" s="4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="136" customFormat="1" ht="18" customHeight="1" spans="1:26">
      <c r="A73" s="47"/>
      <c r="B73" s="84"/>
      <c r="C73" s="138" t="s">
        <v>317</v>
      </c>
      <c r="D73" s="84">
        <v>2</v>
      </c>
      <c r="E73" s="84">
        <v>37</v>
      </c>
      <c r="F73" s="16">
        <f t="shared" si="1"/>
        <v>0.0666</v>
      </c>
      <c r="G73" s="4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="136" customFormat="1" ht="18" customHeight="1" spans="1:26">
      <c r="A74" s="47"/>
      <c r="B74" s="84"/>
      <c r="C74" s="138" t="s">
        <v>357</v>
      </c>
      <c r="D74" s="84">
        <v>21</v>
      </c>
      <c r="E74" s="84">
        <v>339.74</v>
      </c>
      <c r="F74" s="16">
        <f t="shared" si="1"/>
        <v>0.611532</v>
      </c>
      <c r="G74" s="4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="136" customFormat="1" ht="18" customHeight="1" spans="1:7">
      <c r="A75" s="47"/>
      <c r="B75" s="84"/>
      <c r="C75" s="138" t="s">
        <v>358</v>
      </c>
      <c r="D75" s="84">
        <v>9</v>
      </c>
      <c r="E75" s="84">
        <v>290.78</v>
      </c>
      <c r="F75" s="16">
        <f t="shared" si="1"/>
        <v>0.523404</v>
      </c>
      <c r="G75" s="47"/>
    </row>
    <row r="76" s="136" customFormat="1" ht="18" customHeight="1" spans="1:26">
      <c r="A76" s="47"/>
      <c r="B76" s="84"/>
      <c r="C76" s="138" t="s">
        <v>352</v>
      </c>
      <c r="D76" s="84">
        <v>1</v>
      </c>
      <c r="E76" s="84">
        <v>18.7</v>
      </c>
      <c r="F76" s="16">
        <f t="shared" si="1"/>
        <v>0.03366</v>
      </c>
      <c r="G76" s="4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="136" customFormat="1" ht="18" customHeight="1" spans="1:26">
      <c r="A77" s="47"/>
      <c r="B77" s="84"/>
      <c r="C77" s="138" t="s">
        <v>344</v>
      </c>
      <c r="D77" s="84">
        <v>4</v>
      </c>
      <c r="E77" s="84">
        <v>59.3</v>
      </c>
      <c r="F77" s="16">
        <f t="shared" si="1"/>
        <v>0.10674</v>
      </c>
      <c r="G77" s="4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="136" customFormat="1" ht="18" customHeight="1" spans="1:26">
      <c r="A78" s="47"/>
      <c r="B78" s="84"/>
      <c r="C78" s="138" t="s">
        <v>347</v>
      </c>
      <c r="D78" s="84">
        <v>1</v>
      </c>
      <c r="E78" s="84">
        <v>69</v>
      </c>
      <c r="F78" s="16">
        <f t="shared" si="1"/>
        <v>0.1242</v>
      </c>
      <c r="G78" s="4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="136" customFormat="1" ht="18" customHeight="1" spans="1:26">
      <c r="A79" s="47"/>
      <c r="B79" s="84"/>
      <c r="C79" s="138" t="s">
        <v>359</v>
      </c>
      <c r="D79" s="84">
        <v>1</v>
      </c>
      <c r="E79" s="84">
        <v>54</v>
      </c>
      <c r="F79" s="16">
        <f t="shared" si="1"/>
        <v>0.0972</v>
      </c>
      <c r="G79" s="4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="136" customFormat="1" ht="18" customHeight="1" spans="1:26">
      <c r="A80" s="47"/>
      <c r="B80" s="84"/>
      <c r="C80" s="138" t="s">
        <v>360</v>
      </c>
      <c r="D80" s="84">
        <v>1</v>
      </c>
      <c r="E80" s="84">
        <v>20.65</v>
      </c>
      <c r="F80" s="16">
        <f t="shared" si="1"/>
        <v>0.03717</v>
      </c>
      <c r="G80" s="4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="136" customFormat="1" ht="18" customHeight="1" spans="1:26">
      <c r="A81" s="47"/>
      <c r="B81" s="84"/>
      <c r="C81" s="138" t="s">
        <v>361</v>
      </c>
      <c r="D81" s="84">
        <v>8</v>
      </c>
      <c r="E81" s="84">
        <v>122.61</v>
      </c>
      <c r="F81" s="16">
        <f t="shared" si="1"/>
        <v>0.220698</v>
      </c>
      <c r="G81" s="4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="136" customFormat="1" ht="18" customHeight="1" spans="1:26">
      <c r="A82" s="47"/>
      <c r="B82" s="84"/>
      <c r="C82" s="138" t="s">
        <v>362</v>
      </c>
      <c r="D82" s="84">
        <v>6</v>
      </c>
      <c r="E82" s="84">
        <v>140.88</v>
      </c>
      <c r="F82" s="16">
        <f t="shared" si="1"/>
        <v>0.253584</v>
      </c>
      <c r="G82" s="4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="136" customFormat="1" ht="18" customHeight="1" spans="1:26">
      <c r="A83" s="47"/>
      <c r="B83" s="84"/>
      <c r="C83" s="138" t="s">
        <v>363</v>
      </c>
      <c r="D83" s="84">
        <v>1</v>
      </c>
      <c r="E83" s="84">
        <v>14.42</v>
      </c>
      <c r="F83" s="16">
        <f t="shared" si="1"/>
        <v>0.025956</v>
      </c>
      <c r="G83" s="4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="136" customFormat="1" ht="18" customHeight="1" spans="1:26">
      <c r="A84" s="47"/>
      <c r="B84" s="84"/>
      <c r="C84" s="138" t="s">
        <v>364</v>
      </c>
      <c r="D84" s="84">
        <v>27</v>
      </c>
      <c r="E84" s="84">
        <v>406.71</v>
      </c>
      <c r="F84" s="16">
        <f t="shared" si="1"/>
        <v>0.732078</v>
      </c>
      <c r="G84" s="4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="136" customFormat="1" ht="18" customHeight="1" spans="1:26">
      <c r="A85" s="48"/>
      <c r="B85" s="84"/>
      <c r="C85" s="138" t="s">
        <v>365</v>
      </c>
      <c r="D85" s="84">
        <v>4</v>
      </c>
      <c r="E85" s="84">
        <v>83.16</v>
      </c>
      <c r="F85" s="16">
        <f t="shared" si="1"/>
        <v>0.149688</v>
      </c>
      <c r="G85" s="48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="136" customFormat="1" ht="18" customHeight="1" spans="1:26">
      <c r="A86" s="47" t="s">
        <v>126</v>
      </c>
      <c r="B86" s="84"/>
      <c r="C86" s="138">
        <v>21</v>
      </c>
      <c r="D86" s="84">
        <f>SUM(D65:D85)</f>
        <v>204</v>
      </c>
      <c r="E86" s="84">
        <f>SUM(E65:E85)</f>
        <v>3714</v>
      </c>
      <c r="F86" s="16">
        <f t="shared" si="1"/>
        <v>6.6852</v>
      </c>
      <c r="G86" s="4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="136" customFormat="1" ht="18" customHeight="1" spans="1:26">
      <c r="A87" s="45">
        <v>10</v>
      </c>
      <c r="B87" s="140" t="s">
        <v>68</v>
      </c>
      <c r="C87" s="138" t="s">
        <v>364</v>
      </c>
      <c r="D87" s="84">
        <v>4</v>
      </c>
      <c r="E87" s="84">
        <v>89</v>
      </c>
      <c r="F87" s="16">
        <f t="shared" si="1"/>
        <v>0.1602</v>
      </c>
      <c r="G87" s="45">
        <v>0.8658</v>
      </c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="136" customFormat="1" ht="18" customHeight="1" spans="1:26">
      <c r="A88" s="47"/>
      <c r="B88" s="140"/>
      <c r="C88" s="138" t="s">
        <v>366</v>
      </c>
      <c r="D88" s="84">
        <v>2</v>
      </c>
      <c r="E88" s="84">
        <v>71</v>
      </c>
      <c r="F88" s="16">
        <f t="shared" si="1"/>
        <v>0.1278</v>
      </c>
      <c r="G88" s="4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="136" customFormat="1" ht="18" customHeight="1" spans="1:7">
      <c r="A89" s="47"/>
      <c r="B89" s="140"/>
      <c r="C89" s="138" t="s">
        <v>365</v>
      </c>
      <c r="D89" s="84">
        <v>10</v>
      </c>
      <c r="E89" s="84">
        <v>229</v>
      </c>
      <c r="F89" s="16">
        <f t="shared" si="1"/>
        <v>0.4122</v>
      </c>
      <c r="G89" s="47"/>
    </row>
    <row r="90" s="136" customFormat="1" ht="18" customHeight="1" spans="1:7">
      <c r="A90" s="48"/>
      <c r="B90" s="140"/>
      <c r="C90" s="138" t="s">
        <v>363</v>
      </c>
      <c r="D90" s="84">
        <v>3</v>
      </c>
      <c r="E90" s="84">
        <v>92</v>
      </c>
      <c r="F90" s="16">
        <f t="shared" si="1"/>
        <v>0.1656</v>
      </c>
      <c r="G90" s="48"/>
    </row>
    <row r="91" s="136" customFormat="1" ht="18" customHeight="1" spans="1:7">
      <c r="A91" s="48" t="s">
        <v>126</v>
      </c>
      <c r="B91" s="140"/>
      <c r="C91" s="138">
        <v>4</v>
      </c>
      <c r="D91" s="84">
        <f>SUM(D87:D90)</f>
        <v>19</v>
      </c>
      <c r="E91" s="84">
        <f>SUM(E87:E90)</f>
        <v>481</v>
      </c>
      <c r="F91" s="16">
        <f t="shared" si="1"/>
        <v>0.8658</v>
      </c>
      <c r="G91" s="48"/>
    </row>
    <row r="92" s="94" customFormat="1" ht="18" customHeight="1" spans="1:7">
      <c r="A92" s="14" t="s">
        <v>248</v>
      </c>
      <c r="B92" s="84"/>
      <c r="C92" s="84"/>
      <c r="D92" s="84">
        <v>785</v>
      </c>
      <c r="E92" s="84">
        <f>SUM(E8,E13,E23,E32,E33,E43,E60,E64,E86,E91)</f>
        <v>16528</v>
      </c>
      <c r="F92" s="84">
        <v>29.7504</v>
      </c>
      <c r="G92" s="14">
        <f>SUM(G6:G90)</f>
        <v>29.7504</v>
      </c>
    </row>
    <row r="93" s="67" customFormat="1" ht="43" customHeight="1" spans="1:7">
      <c r="A93" s="142" t="s">
        <v>367</v>
      </c>
      <c r="B93" s="142"/>
      <c r="C93" s="142"/>
      <c r="D93" s="142"/>
      <c r="E93" s="142"/>
      <c r="F93" s="142"/>
      <c r="G93" s="142"/>
    </row>
  </sheetData>
  <autoFilter ref="A5:G97">
    <extLst/>
  </autoFilter>
  <mergeCells count="37">
    <mergeCell ref="A2:G2"/>
    <mergeCell ref="E4:G4"/>
    <mergeCell ref="A8:B8"/>
    <mergeCell ref="A13:B13"/>
    <mergeCell ref="A23:B23"/>
    <mergeCell ref="A93:G93"/>
    <mergeCell ref="A4:A5"/>
    <mergeCell ref="A6:A7"/>
    <mergeCell ref="A9:A12"/>
    <mergeCell ref="A14:A22"/>
    <mergeCell ref="A24:A31"/>
    <mergeCell ref="A35:A42"/>
    <mergeCell ref="A44:A59"/>
    <mergeCell ref="A61:A63"/>
    <mergeCell ref="A65:A85"/>
    <mergeCell ref="A87:A90"/>
    <mergeCell ref="B4:B5"/>
    <mergeCell ref="B6:B7"/>
    <mergeCell ref="B9:B12"/>
    <mergeCell ref="B14:B22"/>
    <mergeCell ref="B24:B31"/>
    <mergeCell ref="B35:B42"/>
    <mergeCell ref="B44:B59"/>
    <mergeCell ref="B61:B63"/>
    <mergeCell ref="B65:B85"/>
    <mergeCell ref="B87:B90"/>
    <mergeCell ref="C4:C5"/>
    <mergeCell ref="D4:D5"/>
    <mergeCell ref="G6:G7"/>
    <mergeCell ref="G9:G12"/>
    <mergeCell ref="G14:G22"/>
    <mergeCell ref="G24:G31"/>
    <mergeCell ref="G35:G42"/>
    <mergeCell ref="G44:G59"/>
    <mergeCell ref="G61:G63"/>
    <mergeCell ref="G65:G85"/>
    <mergeCell ref="G87:G90"/>
  </mergeCells>
  <printOptions horizontalCentered="1"/>
  <pageMargins left="0.554861111111111" right="0.357638888888889" top="0.393055555555556" bottom="0.275" header="0.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环县补助汇总（第一批）</vt:lpstr>
      <vt:lpstr>车道</vt:lpstr>
      <vt:lpstr>毛井</vt:lpstr>
      <vt:lpstr>小南沟</vt:lpstr>
      <vt:lpstr>虎洞 </vt:lpstr>
      <vt:lpstr>合道</vt:lpstr>
      <vt:lpstr>天池</vt:lpstr>
      <vt:lpstr>演武</vt:lpstr>
      <vt:lpstr>环城</vt:lpstr>
      <vt:lpstr>曲子 </vt:lpstr>
      <vt:lpstr>罗山</vt:lpstr>
      <vt:lpstr>洪德镇</vt:lpstr>
      <vt:lpstr>山城乡</vt:lpstr>
      <vt:lpstr>南湫</vt:lpstr>
      <vt:lpstr>秦团庄</vt:lpstr>
      <vt:lpstr>耿湾乡</vt:lpstr>
      <vt:lpstr>樊家川镇</vt:lpstr>
      <vt:lpstr>八珠乡</vt:lpstr>
      <vt:lpstr>木钵镇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紫气东来</cp:lastModifiedBy>
  <dcterms:created xsi:type="dcterms:W3CDTF">2021-08-18T05:00:00Z</dcterms:created>
  <cp:lastPrinted>2022-02-17T04:31:00Z</cp:lastPrinted>
  <dcterms:modified xsi:type="dcterms:W3CDTF">2022-03-07T09:12:04Z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945610F014814C6BB46551A432092FA2</vt:lpwstr>
  </property>
  <property fmtid="{D5CDD505-2E9C-101B-9397-08002B2CF9AE}" pid="3" name="KSOProductBuildVer">
    <vt:lpwstr>2052-11.1.0.11551</vt:lpwstr>
  </property>
</Properties>
</file>