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tabRatio="748"/>
  </bookViews>
  <sheets>
    <sheet name="项目计划表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项目计划表!$2:$4</definedName>
    <definedName name="_xlnm._FilterDatabase" localSheetId="0" hidden="1">项目计划表!$A$1:$L$176</definedName>
  </definedNames>
  <calcPr calcId="144525"/>
</workbook>
</file>

<file path=xl/sharedStrings.xml><?xml version="1.0" encoding="utf-8"?>
<sst xmlns="http://schemas.openxmlformats.org/spreadsheetml/2006/main" count="1233" uniqueCount="355">
  <si>
    <t>附件</t>
  </si>
  <si>
    <t>2020年第一批县级财政专项扶贫资金项目计划表</t>
  </si>
  <si>
    <t>序号</t>
  </si>
  <si>
    <t>项目名称</t>
  </si>
  <si>
    <r>
      <rPr>
        <sz val="9"/>
        <color indexed="8"/>
        <rFont val="黑体"/>
        <charset val="134"/>
      </rPr>
      <t>建设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性质</t>
    </r>
  </si>
  <si>
    <r>
      <rPr>
        <sz val="9"/>
        <color indexed="8"/>
        <rFont val="黑体"/>
        <charset val="134"/>
      </rPr>
      <t>建设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地点</t>
    </r>
  </si>
  <si>
    <t>建设内容与规模</t>
  </si>
  <si>
    <t>投资规模
（万元）</t>
  </si>
  <si>
    <t>绩效目标</t>
  </si>
  <si>
    <r>
      <rPr>
        <sz val="9"/>
        <rFont val="黑体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主管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</si>
  <si>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r>
      <rPr>
        <sz val="9"/>
        <rFont val="黑体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实施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</si>
  <si>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t>扶贫效益</t>
  </si>
  <si>
    <t>受益
村数
(个)</t>
  </si>
  <si>
    <r>
      <rPr>
        <sz val="9"/>
        <rFont val="黑体"/>
        <charset val="134"/>
      </rPr>
      <t>受益贫
困户数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(万户)</t>
    </r>
  </si>
  <si>
    <r>
      <rPr>
        <sz val="9"/>
        <rFont val="黑体"/>
        <charset val="134"/>
      </rPr>
      <t>受益贫
困人数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(万人)</t>
    </r>
  </si>
  <si>
    <t>合计</t>
  </si>
  <si>
    <t>一</t>
  </si>
  <si>
    <t>可能致贫户安全饮水巩固提升工程（场窖、小电井）合计</t>
  </si>
  <si>
    <t>新建</t>
  </si>
  <si>
    <t>20个乡镇</t>
  </si>
  <si>
    <t>新建一场一窖449处，每处补助0.5万元，共补助224.5万元；新建集流场83处，每处补助0.2万元，共补助16.6万元；新建砖砌窖236处，每处补助0.3万元，共补助70.8万元；新打小电井117眼，每眼补助0.4万元，共补助46.8万元</t>
  </si>
  <si>
    <t>解决175个行政村885贫困户户3833人的饮水问题</t>
  </si>
  <si>
    <t>水务局</t>
  </si>
  <si>
    <t>乡镇、村</t>
  </si>
  <si>
    <t>可能致贫户安全饮水巩固提升工程（场窖、小电井）</t>
  </si>
  <si>
    <t>八珠乡</t>
  </si>
  <si>
    <t>新建一场一窖20处、砖砌窖14眼，其中：八珠原村一场一窖1处、砖砌窖2眼，白原村一场一窖2处、砖砌窖10眼，曹塬村一场一窖2处，冯家湾一场一窖3处，苟塬村一场一窖5处、砖砌窖1眼，马莲掌村一场一窖3处、砖砌窖1眼，湫坝沟村一场一窖2处，塔儿咀村一场一窖1处，杏树沟村一场一窖1处</t>
  </si>
  <si>
    <t>解决9个行政村34户135人的饮水问题</t>
  </si>
  <si>
    <t>乡、村</t>
  </si>
  <si>
    <t>演武乡</t>
  </si>
  <si>
    <t>新建一场一窖16处、小电井47眼，其中：黄山村一场一窖3处、小电井3眼，黒泉河村一场一窖2处、小电井5眼，佛岔村一场一窖3处、小电井6眼，路家塬村一场一窖5处、小电井5眼，吴家塬村一场一窖2处、小电井3眼，杨家洼村一场一窖1处、小电井14眼，走马硷村小电井11眼</t>
  </si>
  <si>
    <t>解决7个行政村63户277人的饮水问题</t>
  </si>
  <si>
    <t>车道镇</t>
  </si>
  <si>
    <t>新建一场一窖16处、集流场4处、砖砌窖5眼，其中：陈掌村一场一窖1处，安掌村一场一窖3处、集流场1处、砖砌窖2眼，刘园子村一场一窖1处、砖砌窖2眼，魏洼村一场一窖处1，杨掌村一场一窖5处，元峁村一场一窖2处、集流场2处，苦水掌村一场一窖1处，双庙村一场一窖1处、集流场1处，刘渠村一场一窖1处，红台村砖砌窖1眼</t>
  </si>
  <si>
    <t>解决10个行政村25户104人的饮水问题</t>
  </si>
  <si>
    <t>镇、村</t>
  </si>
  <si>
    <t>樊家川镇</t>
  </si>
  <si>
    <t>新建一场一窖18处、小电井1眼、集流场3处、砖砌窖22眼，其中：郝集村一场一窖2处，李崾岘村一场一窖4处、集流场1处、砖砌窖1眼，马骏滩村一场一窖2处、小电井1眼、砖砌窖1眼，马驿沟村一场一窖4处，慕家河村一场一窖3处、砖砌窖13眼，闫塬村一场一窖1处、砖砌窖3眼，长城村一场一窖1处、集流场1处，樊家川村一场一窖1处、集流场1处、砖砌窖4眼</t>
  </si>
  <si>
    <t>解决8个行政村44户193人的饮水问题</t>
  </si>
  <si>
    <t>耿湾乡</t>
  </si>
  <si>
    <t>新建一场一窖38处、集流场2处、砖砌窖17眼，其中：郜庄村一场一窖1处，韩老庄村一场一窖2处，郝东掌村一场一窖2处，黑城岔村一场一窖4处、砖砌窖2眼，潘掌村一场一窖3处，四合原村一场一窖2处，桃树掌村一场一窖5处、砖砌窖2眼，天桥村一场一窖4处、砖砌窖5眼，许掌村一场一窖2处、砖砌窖1眼，张台村一场一窖11处、集流场2处，耿河村一场一窖2处、砖砌窖7眼</t>
  </si>
  <si>
    <t>解决11个行政村57户243人的饮水问题</t>
  </si>
  <si>
    <t>合道镇</t>
  </si>
  <si>
    <t>新建一场一窖39处、小电井10眼、集流场2处、砖砌窖19眼，其中：常崾岘村一场一窖2处、砖砌窖1眼，大路洼村一场一窖2处，合坪村一场一窖4处，红崖洼村一场一窖1处，梁坪村一场一窖5处、小电井3眼、集流场1处、砖砌窖9眼，尚西坪村一场一窖1处、小电井2眼、砖砌窖1眼，沈家岭村一场一窖3处、砖砌窖2眼，唐台子村一场一窖1处、小电井2眼，陶洼子村一场一窖1处、小电井1眼，瓦天沟村一场一窖1处、砖砌窖1眼，杨坪沟村一场一窖1处，寨子坪村一场一窖6处、集流场1处，赵塬村一场一窖1处，赵台村村一场一窖10处、砖砌窖4眼，辛坪村小电井1眼、砖砌窖1眼，杨坪沟村小电井1眼</t>
  </si>
  <si>
    <t>解决16个行政村70户312人的饮水问题</t>
  </si>
  <si>
    <t>洪德镇</t>
  </si>
  <si>
    <t>新建一场一窖15处、集流场3处、砖砌窖4眼，其中：丁阳渠子村一场一窖3处，耿塬畔村一场一窖2处，寇河村一场一窖2处，马塬村一场一窖2处、集流场1处、砖砌窖4眼，私盐路村一场一窖1处，苏长沟村一场一窖3处，新集子村一场一窖1处，赵洼村一场一窖1处，许旗村集流场2处</t>
  </si>
  <si>
    <t>解决9个行政村22户104人的饮水问题</t>
  </si>
  <si>
    <t>环城镇</t>
  </si>
  <si>
    <t>新建一场一窖79处、小电井1眼、集流场5处、砖砌窖14眼，其中：北郭塬村一场一窖2处、砖砌窖2眼，高龚塬村一场一窖4处，耿家沟村一场一窖1处，马坊塬村一场一窖5处，漫塬村一场一窖2处，宁老庄村一场一窖1处、集流场1处，冉旗寨村一场一窖11处，十八里村一场一窖3处、小电井1眼，唐塬村一场一窖12处，西川村一场一窖5处、集流场3处、砖砌窖3眼，肖川村一场一窖16处、集流场1处、砖砌窖7眼，杨庙掌村一场一窖7处，张滩滩村一场一窖5处、砖砌窖1眼，张趟村一场一窖2处，赵小掌村一场一窖2处，城东塬村一场一窖1处，鸳鸯沟村砖砌窖1眼</t>
  </si>
  <si>
    <t>解决17个行政村99户448人的饮水问题</t>
  </si>
  <si>
    <t>芦家湾乡</t>
  </si>
  <si>
    <t>新建一场一窖8处、集流场2处，其中：花儿掌村一场一窖2处，盘龙村一场一窖2处，桃李湾村一场一窖1处，王庄村一场一窖2处、井川村一场一窖1处、集流场1处，庙儿掌村集流场1处</t>
  </si>
  <si>
    <t>解决6个行政村10户38人的饮水问题</t>
  </si>
  <si>
    <t>毛井镇</t>
  </si>
  <si>
    <t>新建一场一窖4处、集流场1处，其中：二条俭村一场一窖1处，高家洼村一场一窖1处、集流场1处，丁连掌村一场一窖1处，大户掌村一场一窖1处</t>
  </si>
  <si>
    <t>解决4个行政村5户16人的饮水问题</t>
  </si>
  <si>
    <t>南湫乡</t>
  </si>
  <si>
    <t>新建一场一窖1处（洪涝池村）</t>
  </si>
  <si>
    <t>解决1个行政村1户4人的饮水问题</t>
  </si>
  <si>
    <t>甜水镇</t>
  </si>
  <si>
    <t>新建一场一窖2处（狼儿滩村）</t>
  </si>
  <si>
    <t>解决1个行政村2户7人的饮水问题</t>
  </si>
  <si>
    <t>木钵镇</t>
  </si>
  <si>
    <t>新建一场一窖35处、集流场4处、砖砌窖10眼，其中：白家掌村一场一窖9处，高楼塬村一场一窖3处、集流场2处、砖砌窖4眼，高寨村一场一窖4处，关营村一场一窖3处、集流场1处，郭西掌村一场一窖1处，井儿岔村一场一窖1处、集流场1处、砖砌窖3眼，罗家沟村一场一窖2处，坪子塬村一场一窖11处、砖砌窖2眼，周湾村一场一窖1处，曹旗村砖砌窖1眼</t>
  </si>
  <si>
    <t>解决10个行政村49户223人的饮水问题</t>
  </si>
  <si>
    <t>秦团庄乡</t>
  </si>
  <si>
    <t>新建一场一窖3处，其中：大天子处1处，新峁村1处，贾塬村1处</t>
  </si>
  <si>
    <t>解决3个行政村3户9人的饮水问题</t>
  </si>
  <si>
    <t>曲子镇</t>
  </si>
  <si>
    <t>新建一场一窖72处、小电井3眼、集流场48处、砖砌窖97眼，其中：董家塬一场一窖2处，高李湾村一场一窖7处、砖砌窖1眼，金村寺村一场一窖2处、集流场1处、砖砌窖13眼，金盆掌村一场一窖4处、集流场1处、砖砌窖2眼，刘旗村一场一窖7处、集流场6处，砖砌窖13眼，楼房子村一场一窖5处、小电井2眼、集流场3处、砖砌窖6眼，马家河村一场一窖6处，孟家寨村一场一窖3处、砖砌窖16眼，双城村一场一窖1处，宋家塬村一场一窖1处，砖砌窖1眼，五里桥村一场一窖9处、集流场2处、砖砌窖2眼，西沟村一场一窖5处、小电井1眼、砖砌窖1眼，小庄子村一场一窖5处、集流场12处、砖砌窖6眼，许家塬村一场一窖9处、集流场5处、砖砌窖32眼，油坊塬村一场一窖6处、集流场18处、砖砌窖4眼</t>
  </si>
  <si>
    <t>解决15个行政村220户988人的饮水问题</t>
  </si>
  <si>
    <t>虎洞镇</t>
  </si>
  <si>
    <t>新建一场一窖26处、集流场3处、砖砌窖13眼，其中：半个城村一场一窖6处、集流场1处，常兆台村一场一窖1处、砖砌窖5处，高庙湾村集流场1处、砖砌窖1处，贾驿村一场一窖3处，金庄塬村一场一窖2处、砖砌窖1眼，刘解掌村一场一窖2处、砖砌窖1眼，砂井子村一场一窖4处，张大掌村一场一窖3处、集流场1处，张家湾村一场一窖5处、砖砌窖5眼</t>
  </si>
  <si>
    <t>解决9个行政村42户168人的饮水问题</t>
  </si>
  <si>
    <t>山城乡</t>
  </si>
  <si>
    <t>新建一场一窖10处、集流场1处、砖砌窖5眼，其中：冯家沟村一场一窖2处，郝掌村一场一窖3处、砖砌窖1眼，山城堡村一场一窖1处，王山口子村一场一窖1处，寨柯村一场一窖3处、集流场1处、砖砌窖1眼，谢庄村砖砌窖3眼</t>
  </si>
  <si>
    <t>解决6个行政村16户72人的饮水问题</t>
  </si>
  <si>
    <t>天池乡</t>
  </si>
  <si>
    <t>新建一场一窖20处、小电井55眼、集流场2处、砖砌窖8眼，其中：曹李川村小电井1眼，大庄台村一场一窖1处、小电井4眼，井渠淌村小电井6眼，老庄湾村小电井7眼，梁河村一场一窖1处、小电井4眼、砖砌窖2眼，碾盘岭村一场一窖2处、小电井1眼、集流场1处，潘老庄村一场一窖2处、小电井9眼、集流场1处、砖砌窖1眼，四合掌村一场一窖3处、小电井5眼、砖砌窖1眼，苏北岔村一场一窖1处、小电井3眼、砖砌窖4眼，天池村小电井1眼，吴城子村小电井5眼，喜家坪村一场一窖1处、小电井2眼，鲜岔村一场一窖1处、小电井6眼，殷屈河村一场一窖7处、小电井1眼，张邓塬村一场一窖1处</t>
  </si>
  <si>
    <t>解决15个行政村85户350人的饮水问题</t>
  </si>
  <si>
    <t>小南沟乡</t>
  </si>
  <si>
    <t>新建一场一窖12处、集流场3处、砖砌窖2眼，其中：丁寨柯村一场一窖1处，李塬村一场一窖3处，天子渠村一场一窖1处，汪天子村一场一窖1处，许掌村一场一窖1处，燕麦掌村一场一窖2处，杨胡套子村一场一窖1处、砖砌窖1眼，粉子山村一场一窖1处、集流场2处、砖砌窖1眼，小南沟村一场一窖1处，连川村集流场1处</t>
  </si>
  <si>
    <t>解决10个行政村17户64人的饮水问题</t>
  </si>
  <si>
    <t>罗山川乡</t>
  </si>
  <si>
    <t>新建一场一窖15处、砖砌窖6眼，其中：陈渠子村一场一窖1处、砖砌窖2眼，大树塬村一场一窖1处，光明村一场一窖1处、砖砌窖1眼，兰家掌村一场一窖5处，龙柏山村一场一窖2处，苇芝城村一场一窖4处、砖砌窖1眼，西阳洼村一场一窖1处、砖砌窖1眼，山水湾村砖砌窖1眼</t>
  </si>
  <si>
    <t>解决8个行政村21户78人的饮水问题</t>
  </si>
  <si>
    <t>二</t>
  </si>
  <si>
    <t>可能致贫户安全饮水巩固提升工程（窖水净化设施）合计</t>
  </si>
  <si>
    <t>8个乡镇</t>
  </si>
  <si>
    <t>安装窖水水质净化设施835套，每套补助2960.38元</t>
  </si>
  <si>
    <t>解决835户3781人窖水水质净化问题</t>
  </si>
  <si>
    <t>可能致贫户安全饮水巩固提升工程（窖水净化设施）</t>
  </si>
  <si>
    <t>安装窖水水质净化设施1套（高家洼村）</t>
  </si>
  <si>
    <t>解决1个行政村1户2人的窖水水质净化问题</t>
  </si>
  <si>
    <t>樊家川乡</t>
  </si>
  <si>
    <t>安装窖水水质净化设施43套（郝集村）</t>
  </si>
  <si>
    <t>解决1个行政村43户191人的窖水水质净化问题</t>
  </si>
  <si>
    <t>安装窖水水质净化设施45套（冯家湾村）</t>
  </si>
  <si>
    <t>解决1个行政村45户198人的窖水水质净化问题</t>
  </si>
  <si>
    <t>安装窖水水质净化设施130套，其中：韩老庄村32套，桃树掌村23套，天桥村47套，早流渠村28套</t>
  </si>
  <si>
    <t>解决4个行政村130户592人的窖水水质净化问题</t>
  </si>
  <si>
    <t>安装窖水水质净化设施50套，其中：高庙湾村18套，贾驿村11套，沙井子村21套</t>
  </si>
  <si>
    <t>解决3个行政村50户213人的窖水水质净化问题</t>
  </si>
  <si>
    <t>安装窖水水质净化设施304套，其中：北郭塬村190套，城东塬村23套，肖川村91套</t>
  </si>
  <si>
    <t>解决3个行政村304户1439人的窖水水质净化问题</t>
  </si>
  <si>
    <t>安装窖水水质净化设施92套，其中：二合塬村66套，井儿岔村11套，周湾村15套</t>
  </si>
  <si>
    <t>解决3个行政村92户415人的窖水水质净化问题</t>
  </si>
  <si>
    <t>安装窖水水质净化设施170套，其中：双城村55套，五里桥村91套，小庄子村24套</t>
  </si>
  <si>
    <t>解决3个行政村170户731人的窖水水质净化问题</t>
  </si>
  <si>
    <t>三</t>
  </si>
  <si>
    <t>贫困户危房改造通电工程</t>
  </si>
  <si>
    <t>全县20个乡镇</t>
  </si>
  <si>
    <t>为266户危房改造贫困户实施通电工程，补助资金150万元</t>
  </si>
  <si>
    <t>解决266户危房改造户通电问题</t>
  </si>
  <si>
    <t>住建局</t>
  </si>
  <si>
    <t>供电公司、乡镇、村</t>
  </si>
  <si>
    <t>四</t>
  </si>
  <si>
    <t>小杂粮种植</t>
  </si>
  <si>
    <t>贫困户小杂粮订单种植27.017万亩，每亩补助30元，补助资金58.01万元（总投资810.51万元，已安排752.5万元）</t>
  </si>
  <si>
    <t>带动10739户贫困户发展小杂粮产业，提高收入水平，实现产业增收</t>
  </si>
  <si>
    <t>农业
农村局</t>
  </si>
  <si>
    <t>五</t>
  </si>
  <si>
    <t>五小产业
（小买卖）  合计</t>
  </si>
  <si>
    <t>20乡镇</t>
  </si>
  <si>
    <t>扶持建档立卡贫困户发展小买卖314处，其中：小超市每处补助5000元，小吃店每处补助4000元，小菜店每处补助3000元，小网店每处补助5000元</t>
  </si>
  <si>
    <t>扶持贫困户发展壮大小买卖产业</t>
  </si>
  <si>
    <t>农业农村局、商务局</t>
  </si>
  <si>
    <t>五小产业
（小买卖）</t>
  </si>
  <si>
    <t>扶持建档立卡贫困户发展小买卖44处，其中：白家掌村2处，曹旗村5处，高楼塬4处，高寨沟村5处，关营村1处，韩洼子村7处，罗家沟村2处，木钵街村4处，殷家桥村10处，周湾村4处</t>
  </si>
  <si>
    <t>扶持建档立卡贫困户发展小买卖13处，其中：慕家河村4处，樊家川村7处</t>
  </si>
  <si>
    <t>扶持建档立卡贫困户发展小买卖30处，其中：常崾岘村7处，大路洼村3处，何家坪村20处</t>
  </si>
  <si>
    <t>扶持建档立卡贫困户发展小买卖12处，其中：张家湾村7处，魏家河村5处</t>
  </si>
  <si>
    <t>扶持建档立卡贫困户发展小买卖27处，其中：高龚塬村10处，龚淌村4处，漫塬村7处，周塬村6处</t>
  </si>
  <si>
    <t>扶持建档立卡贫困户发展小买卖8处，其中：桃李湾村3处，宋掌村3处，王庄村2处</t>
  </si>
  <si>
    <t>扶持建档立卡贫困户发展小买卖24处，其中：新峁村13处，新集子村11处</t>
  </si>
  <si>
    <t>扶持建档立卡贫困户发展小买卖10处，其中：楼房子村1处，双城村4处，宋家塬村1处，许家塬村1处，西沟村1处，五里桥村1处，孟家寨村1处</t>
  </si>
  <si>
    <t>扶持八里铺村建档立卡贫困户发展小买卖1处</t>
  </si>
  <si>
    <t>扶持建档立卡贫困户发展小买卖14处，其中：天池村2处，殷屈河村7处，张邓塬村5处</t>
  </si>
  <si>
    <t>扶持建档立卡贫困户发展小买卖33处，其中：甜水街23处，张铁村7处，高崾岘村3处</t>
  </si>
  <si>
    <t>扶持建档立卡贫困户发展小买卖19处，其中：八珠塬村9处，曹塬村2处，杏树沟村3处，塔尔咀村5处</t>
  </si>
  <si>
    <t>扶持建档立卡贫困户发展小买卖9处，其中：西阳洼村3处，苇之城村6处</t>
  </si>
  <si>
    <t>扶持建档立卡贫困户发展小买卖13处，其中：二条俭3处，砖城子6处，山西掌2处，杨东掌2处</t>
  </si>
  <si>
    <t>扶持建档立卡贫困户发展小买卖3处，其中：李上山村1处，连川村1处，燕麦掌村1处</t>
  </si>
  <si>
    <t>扶持建档立卡贫困户发展小买卖23处，其中：张台村4处，潘掌村3处，万湾村6处，郝东掌村2处，许掌村8处</t>
  </si>
  <si>
    <t>扶持建档立卡贫困户发展小买卖10处，其中：党家洼村5处，洪涝池村3处，花儿山村1处，杨兴堡村1处</t>
  </si>
  <si>
    <t>扶持建档立卡贫困户发展小买卖12处，其中：双庙村4处，陈掌村3处，刘园子村1处，苦水掌村1处，吊渠村1处，樱桃掌村1处，安掌村1处</t>
  </si>
  <si>
    <t>扶持李塬村建档立卡贫困户发展小买卖1处</t>
  </si>
  <si>
    <t>扶持建档立卡贫困户发展小买卖8处，其中佛岔村5处，黑泉河村1处，路家村1处，曳郭咀村1处</t>
  </si>
  <si>
    <t>六</t>
  </si>
  <si>
    <t>饲草机械
购置合计</t>
  </si>
  <si>
    <t>樊家川等17个乡镇</t>
  </si>
  <si>
    <t>可能致贫户购置铡草揉丝一体机337台，补助资金108.53万元，其中：柴油机型170台，每台补助3830元，共补助65.11万元；电动机型167台，每台补助2600元，共补助43.42万元</t>
  </si>
  <si>
    <t>提高饲草加工效率，增加养殖收入</t>
  </si>
  <si>
    <t>农业机械化服务中心</t>
  </si>
  <si>
    <t>饲草机械
购置</t>
  </si>
  <si>
    <t>为闫塬村4户可能致贫户投放铡草揉丝一体机4台</t>
  </si>
  <si>
    <t>为王庄村1户可能致贫户投放铡草揉丝一体机1台（电动机型)</t>
  </si>
  <si>
    <t>为陈渠子村37户可能致贫户投放铡草揉丝一体机37台（柴油机型18台，电动机型19台）</t>
  </si>
  <si>
    <t>为69户可能致贫户投放铡草揉丝一体机69台（柴油机型），其中：龚淌村2台，高龚塬村31台，宁老庄村36台</t>
  </si>
  <si>
    <t>为红土咀村2户可能致贫户投放铡草揉丝一体机2台（柴油机型1台，电动机型1台）</t>
  </si>
  <si>
    <t>为薛塬村1户可能致贫户投放铡草揉丝一体机1台（柴油机型）</t>
  </si>
  <si>
    <t>为坪子塬村5户可能致贫户投放铡草揉丝一体机5台（柴油机型1台，电动机型4台）</t>
  </si>
  <si>
    <t>为张铁村13户可能致贫户投放铡草揉丝一体机13台（柴油机型）</t>
  </si>
  <si>
    <t>为黑泉河村5户可能致贫户投放铡草揉丝一体机5台（柴油机型3台，电动机型2台）</t>
  </si>
  <si>
    <t>为新峁村5户可能致贫户投放铡草揉丝一体机5台（柴油机型）</t>
  </si>
  <si>
    <t>为潘掌村46户可能致贫户投放铡草揉丝一体机46台（电动机型）</t>
  </si>
  <si>
    <t>为汪天子村17户可能致贫户投放铡草揉丝一体机17台（柴油机型）</t>
  </si>
  <si>
    <t>为刘渠村33户可能致贫困户投放铡草揉丝一体机33台（柴油机16台，电动机型17台）</t>
  </si>
  <si>
    <t>为党家洼村4户可能致贫户投放多功能铡草揉丝机4台（柴油机型）</t>
  </si>
  <si>
    <t>为许家塬村54户可能致贫户投放铡草揉丝一体机54台（电动机型）</t>
  </si>
  <si>
    <t>为苏北岔村38户可能致贫户投放铡草揉丝一体机38台（柴油机型18台，电动机型20台）</t>
  </si>
  <si>
    <t>为赵台村3户可能致贫户投放铡草揉丝一体机3台（电动机型）</t>
  </si>
  <si>
    <t>七</t>
  </si>
  <si>
    <t>中盛千只湖羊标准化扶贫示范合作社技术管理人员培训</t>
  </si>
  <si>
    <t>中盛千只湖羊标准化扶贫示范合作社技术管理人员培训315人，每人补助1万元，共补助315万元</t>
  </si>
  <si>
    <t>培养一批专业化、科学化饲养团队，服务合作社建设和全县肉羊产业发展</t>
  </si>
  <si>
    <t>畜牧局</t>
  </si>
  <si>
    <t>八</t>
  </si>
  <si>
    <t>可能致贫户
羊棚建设合计</t>
  </si>
  <si>
    <t>环城镇等20个乡镇</t>
  </si>
  <si>
    <t>扶持143户可能致贫户每户新建“50+50”平方米暖棚1座，每座补助1.2万元；135户可能致贫户每户维修改造100平方米羊棚1座，每座补助3000元；22户可能致贫户每户新建“75+75”羊畜暖棚1座，每座补助1.8万元</t>
  </si>
  <si>
    <t>改善养殖环境，提升养殖效益，增加养殖收入</t>
  </si>
  <si>
    <t>可能致贫户
羊棚建设</t>
  </si>
  <si>
    <t>为5户可能致贫户每户新建100平方米羊棚1座，其中：张淌村2座，陈汤塬村1座，高龚塬村1座，宁老庄村1座</t>
  </si>
  <si>
    <t>为19户可能致贫户每户维修改造100平方米羊棚1座（大户塬村1座，河连湾村2座，寇河村2座，李达掌村3座，李塬村1座，马塬村1座，私盐路村3座，苏长沟村4座，肖关村1座，许旗村1座），为耿塬畔村2户可能致贫户每户新建100平方米羊棚1座，为洪德街村1户可能致贫户新建150平方米羊棚1座</t>
  </si>
  <si>
    <t>为4户可能致贫户每户新建100平方米羊棚1座，其中：大良洼村1座，何塬村1座，座狼儿滩村2座</t>
  </si>
  <si>
    <t>为14户可能致贫户每户维修改造100平方米羊棚1座（双庙村1座，樱桃掌村5座，安掌村2座，代掌村1座，刘渠村3座，刘园子村2座），为2户可能致贫户每户新建100平方米羊棚1座（杨掌村1座，刘渠村1座），为2户可能致贫户每户新建150平方米羊棚1座（双庙村1座，杨掌村1座）</t>
  </si>
  <si>
    <t>为2户可能致贫户每户维修改造100平方米羊棚1座，其中：二条俭村1座，杨东掌村1座</t>
  </si>
  <si>
    <t>为5户可能致贫户每户维修改造100平方米羊棚1座（周湾村2座，白家掌村1座，邓寨子村1座，郭西掌村1座），为6户可能致贫户每户新建100平方米羊棚1座（韩洼子村2座，井儿岔村2座，刘家原村1座，木钵街村1座），为坪子原村1户可能致贫户新建150平方米羊棚1座</t>
  </si>
  <si>
    <t>为10户可能致贫户每户维修改造100平方米羊棚1座（王团庄村3座，贾塬村4座，大天子村2座，新峁村1座），为11户可能致贫户每户新建100平方米羊棚1座（秦团庄村1座，贾塬村2座，大天子村1座，新集子村5座，新峁村2座）</t>
  </si>
  <si>
    <t>为4户可能致贫户每户维修改造100平方米羊棚1座（辛坪村3座，朱家塬村1座），为20户可能致贫户每户新建100平方米羊棚1座（沈岭村1座，赵家塬村2座，唐台子村3座，寨子坪村1座，尚西坪村8座，大路洼村1座，瓦天沟村1座，赵台村3座），为2户可能致贫户每户新建150平方米羊棚1座（沈岭村1座，赵台村1座）</t>
  </si>
  <si>
    <t>为4户可能致贫户每户新建100平方米羊棚1座（五里桥村1座，西沟村1座，楼房子村2座），为西沟村1户可能致贫户新建150平方米羊棚1座</t>
  </si>
  <si>
    <t>为长城村1户可能致贫户维修改造100平方米羊棚1座，为3户可能致贫户每户新建100平方米羊棚1座（长城村1座，闫塬村1座，李崾岘村1座）</t>
  </si>
  <si>
    <t>为8户可能致贫户每户维修改造100平方米羊棚1座（王山口子村3座，谢庄村1座，山城堡村1座，冯家沟村2座，郝掌村1座），为薛塬村1户可能致贫户新建150平方米羊棚1座</t>
  </si>
  <si>
    <t>为13户可能致贫户每户新建100平方米羊棚1座（西阳洼村5座，兰家掌村3座，苇芝城村1座，山水湾村村2座，光明村2座)，为陈渠子村1户可能致贫户新建150平方米羊棚1座</t>
  </si>
  <si>
    <t>为12户可能致贫户每户新建100平方米羊棚1座，其中：路家塬村2座，黑泉河村1座，刘坪村3座，黄山村1座，走马硷村2座，杨家洼村2座，佛岔村1座</t>
  </si>
  <si>
    <t>为23户可能致贫户每户维修改造100平方米羊棚1座（半个城村6座，常兆台村3座，贾驿村4座，金庄原村6座，砂井子村2座，张大掌村2座），为17户可能致贫户每户新建100平方米羊棚1座（高庙湾村8座，张大掌村3座，张家湾村1座，刘解掌村5座），为刘解掌村2户可能致贫户每户新建150平方米羊棚1座</t>
  </si>
  <si>
    <t>为16户可能致贫户每户维修改造100平方米羊棚1座，其中：李上山村2座，陈掌村1座，丁寨柯村3座，天子渠村1座，李塬村2座，小南沟村6座，许掌村1座</t>
  </si>
  <si>
    <t>为9户可能致贫户每户维修改造100平方米羊棚1座（大堡条村1座，庙儿掌村3座，井川村1座，花儿掌村2座，小堡条村2座），为3户可能致贫户每户新建100平方米羊棚1座（庙儿掌村2座，盘龙村1座）</t>
  </si>
  <si>
    <t>为8户可能致贫户每户维修改造100平方米羊棚1座（冯家湾村7座，湫坝沟村1座），为17户可能致贫户每户新建100平方米羊棚1座（曹塬村1座，瓦崾岘村2座，塔尔咀村2座，马连掌村6座，苟塬村5座，湫坝沟村1座），为5户可能致贫户每户新建150平方米羊棚1座（曹塬村3座，白塬村2座）</t>
  </si>
  <si>
    <t>为14户可能致贫户每户维修改造100平方米羊棚1座（桃树掌村1座，天桥2座，万湾村4座，郜庄村1座，许掌村3座，郝东掌村3座），为2户可能致贫户每户新建100平方米羊棚1座（万湾村1座，耿河村1座），为潘掌村5户可能致贫户每户新建150平方米羊棚1座</t>
  </si>
  <si>
    <t>为5户可能致贫户每户维修改造100平方米羊棚1座（岳后渠村2座，杨兴堡村1座，代家洼村2座）</t>
  </si>
  <si>
    <t>为碾盘岭村2户可能致贫户每户维修改造100平方米羊棚1座，为17户可能致贫户每户新建100平方米羊棚1座（梁河村3座，苏北岔村1座，四合掌村2座，老庄湾村2座，井渠淌村4座，曹李川村1座，吴城子村4座），为张邓塬村1户可能致贫户新建150平方米羊棚1座</t>
  </si>
  <si>
    <t>九</t>
  </si>
  <si>
    <t>可能致贫户
草棚建设合计</t>
  </si>
  <si>
    <t>扶持20个乡镇302户可能致贫户每户新建草棚1座，每座补助7000元</t>
  </si>
  <si>
    <t>可能致贫户
草棚建设</t>
  </si>
  <si>
    <t>扶持6户可能致贫户每户新建草棚1座，其中：张淌村2座，杨庙掌村2座，高龚塬村1座，宁老庄村1座</t>
  </si>
  <si>
    <t>扶持28户可能致贫户每户新建草棚1座，其中：大户塬村1座，河连湾村2座，寇河村1座，李达掌村3座，李塬村1座，梁岔村1座，苗河村3座，私盐路村3座，苏长沟村4座，许旗村3座，洪德街村2座，耿塬畔村2座，张塬村2座</t>
  </si>
  <si>
    <t>扶持4户可能致贫户每户新建草棚1座，其中：大良洼村1座，何塬村1座，座狼儿滩村2座</t>
  </si>
  <si>
    <t>扶持14户可能致贫户每户新建草棚1座，其中：双庙村2座，杨掌村2座，魏洼村3座，樱桃掌村1座，安掌村2座，刘渠村4座</t>
  </si>
  <si>
    <t>扶持18户可能致贫户每户新建草棚1座，其中：大堡条村4座，井川村1座，杨新庄村1座，花儿掌村5座，庙儿掌村3座，桃李湾村1座，小堡条村2座，盘龙村1座</t>
  </si>
  <si>
    <t>扶持30户可能致贫户每户新建草棚1座，其中：曹塬村9座，瓦崾岘村2座，马连掌村5座，冯家湾村6座，苟塬村4座，湫坝沟村2座，白塬村2座</t>
  </si>
  <si>
    <t>扶持19户可能致贫户每户新建草棚1座，其中：桃树掌村1座，早流渠村1座，万湾村6座，潘掌村4座，许掌村3座，郝东掌3座，韩老庄1座</t>
  </si>
  <si>
    <t>扶持5户可能致贫户每户新建草棚1座，每座补助0.7万元，其中：杨兴堡村1座，代家洼村3座，党家洼村1座</t>
  </si>
  <si>
    <t>扶持14户可能致贫户每户新建草棚1座，每座补助0.7万元，其中：张邓塬村2座，梁河村2座，潘老庄村1座，大庄台村1座，老庄湾村1座，井渠淌村3座，碾盘岭村2座，曹李川村1座，吴城子村1座</t>
  </si>
  <si>
    <t>扶持1户红土咀村可能致贫户新建草棚1座，每座补助7000元</t>
  </si>
  <si>
    <t>扶持9户可能致贫户每户新建草棚1座，其中：井儿岔村2座，周湾村2座，白家掌村1座，邓寨子村1座，高寨村1座，郭西掌村2座</t>
  </si>
  <si>
    <t>扶持17户可能致贫户每户新建草棚1座，其中：王团庄村2座，秦团庄村1座，贾塬村5座，大天子村2座，新集子村5座，新峁村2座</t>
  </si>
  <si>
    <t>扶持30户可能致贫户每户新建草棚1座，其中：沈家岭2座，辛坪村1座，赵家塬村2座，唐台子村6座，梁坪村1座，何家坪村2座，寨子坪村3座，尚西坪村7座，大路洼村1座，瓦天沟村3座，赵台村2座</t>
  </si>
  <si>
    <t>扶持7户可能致贫户每户新建草棚1座，其中：冯家沟村1座，山城堡村1座，薛塬村1座，寨柯村1座，郝掌村1座，谢庄村2座</t>
  </si>
  <si>
    <t>扶持21户可能致贫户每户新建草棚1座，其中：陈掌村2座，粉子山村2座，丁寨柯村3座，李上山村2座，连川村1座，天子渠村1座，汪天子村2座，李塬村2座，小南沟村4座，许掌村2座</t>
  </si>
  <si>
    <t>扶持11户可能致贫户每户新建草棚1座，其中：西阳洼村5座，陈渠子村2座，山水湾村2座，光明村2座</t>
  </si>
  <si>
    <t>扶持3户可能致贫户每户新建草棚1座，其中：西沟村3座</t>
  </si>
  <si>
    <t>扶持3户可能致贫户每户新建草棚1座，其中：长城村1座，闫塬村2座，李崾岘村1座</t>
  </si>
  <si>
    <t>扶持13户可能致贫户每户新建草棚1座，其中：路家塬村2座，黑泉河村1座，吴家塬村1座，刘坪村2座，黄山村2座，走马硷村1座，杨家洼村2座，佛岔村2座</t>
  </si>
  <si>
    <t>扶持49户可能致贫户每户新建草棚1座，其中：半个城村5座，常兆台村4座，高庙湾村7座，贾驿村3座，金庄原村5座，砂井子村3座，魏家河村3座，张大掌村7座，张家湾村2座，刘解掌村10座</t>
  </si>
  <si>
    <t>十</t>
  </si>
  <si>
    <t>可能致贫户
湖羊基础母羊
补贴合计</t>
  </si>
  <si>
    <t>环城镇18个乡镇</t>
  </si>
  <si>
    <t>扶持145户可能致贫户发展湖羊养殖，养殖湖羊1389只，每只湖羊基础母羊补助500元，每户最多不超过5000元</t>
  </si>
  <si>
    <t>培育养殖示范户发展湖羊养殖，增加养殖效益</t>
  </si>
  <si>
    <t>可能致贫户
湖羊基础母羊
补贴</t>
  </si>
  <si>
    <t>扶持2户可能致贫户养殖湖羊，每户按“10+1”购进，每只补助500元，每户补助5000元，其中：高龚塬村1户，宁老庄村1户</t>
  </si>
  <si>
    <t>扶持8户可能致贫户养殖湖羊，每户按“10+1”购进，每只补助500元，每户补助5000元，其中：大户塬村1户，河连湾村1户，洪德街村2户，寇河村1户，苗河村2户，苏长沟村1户</t>
  </si>
  <si>
    <t>扶持11户可能致贫户养殖湖羊，每户按“10+1”购进，每只补助500元，每户补助5000元，其中：双庙村2户，杨掌村2户，魏洼村2户，樱桃掌村1户，刘渠村4户</t>
  </si>
  <si>
    <t>扶持1户可能致贫户养殖湖羊，每户按“10+1”购进，每只补助500元，每户补助5000元，其中：红土咀村1户</t>
  </si>
  <si>
    <t>扶持7户可能致贫户养殖湖羊，每户按“10+1”购进，每只补助500元，每户补助5000元，其中：韩洼子村2户，井儿岔村1户，木钵街村1户，周湾村2户，白家掌村1户；扶持井儿岔村1户可能致贫户养殖湖羊5只，每只补助500元，共计2500元</t>
  </si>
  <si>
    <t>扶持8户可能致贫户养殖湖羊，每户按“10+1”购进，每只补助500元，每户补助5000元，其中：王团庄村1座，秦团庄村1户，贾塬村1户，大天子村3户，新集子村2户</t>
  </si>
  <si>
    <t>扶持9户可能致贫户养殖湖羊，每户按“10+1”购进，每只补助500元，每户补助5000元，其中：沈家岭2户，赵家塬村1户，唐台子村1户，梁坪村1户，何家坪村1户，寨子坪村1户，大路洼村1户，赵台村1户；扶持8户可能致贫户养殖湖羊5只，每只补助500元，每户补助2500元其中：何家坪村1户，尚西坪村7户；扶持朱家塬村1户可能致贫户养殖湖羊，每户按“10+1”购进，每只补助500元，补助4只，总共2000元</t>
  </si>
  <si>
    <t>扶持5户可能致贫户养殖湖羊，每户按“10+1”购进，每只补助500元，每户补助5000元，其中：五里桥村2户，西沟村1户，楼房子村2户；扶持楼房子村1户可能致贫户养殖湖羊5只，每只补助500元，共计2500元</t>
  </si>
  <si>
    <t>扶持3户可能致贫户养殖湖羊，每户按“10+1”购进，每只补助500元，每户补助5000元，其中：长城村1户，闫塬村2户</t>
  </si>
  <si>
    <t>扶持9户可能致贫户养殖湖羊，每户按“10+1”购进，每只补助500元，每户补助5000元，其中：王山口子村3户，谢庄村1户，山城堡村1户，薛塬村1户，冯家沟村2户，郝掌村1户</t>
  </si>
  <si>
    <t>扶持9户可能致贫户养殖湖羊，每户按“10+1”购进，每只补助500元，每户补助5000元，其中：西阳洼村4户，兰家掌村2户，山水湾村2户，光明村1户</t>
  </si>
  <si>
    <t>扶持4户可能致贫户养殖湖羊，每户按“10+1”购进，每只补助500元，每户补助5000元，其中：杨家洼村3户，佛岔村1户</t>
  </si>
  <si>
    <t>扶持5户可能致贫户养殖湖羊，每户按“10+1”购进，每只补助500元，每户补助5000元，其中：金庄原村1户，张大掌村2户，刘解掌村2座</t>
  </si>
  <si>
    <t>扶持3户可能致贫户养殖湖羊，每户按“10+1”购进，每只补助500元，每户补助5000元，其中：陈掌村1户，汪天子村2户；扶持陈掌村1户可能致贫户养殖湖羊5只，每只补助500元，每户补助2500元</t>
  </si>
  <si>
    <t>扶持5户可能致贫户养殖湖羊，每户按“10+1”购进，每只补助500元，每户补助5000元，其中：杨新庄村1户，庙儿掌村4座</t>
  </si>
  <si>
    <t>扶持21户可能致贫户养殖湖羊，每户按“10+1”购进，每只补助500元，每户补助5000元，其中：曹塬村6户，瓦崾岘村2户，塔尔咀村2户，马连掌村5户，苟塬村3户，白塬村2户，湫坝沟村1户</t>
  </si>
  <si>
    <t>扶持20户可能致贫户养殖湖羊，每户按“10+1”购进，每只补助500元，每户补助5000元，其中：早流渠村1户，天桥村2户，张台村1户，万湾村5户，潘掌村5户，郜庄村1户，郝东掌2户，韩老庄1户，耿河村1户，四合原村1户</t>
  </si>
  <si>
    <t>扶持3户可能致贫户养殖湖羊，每户按“10+1”购进，每只补助500元，每户补助5000元，其中：张邓塬村2户，苏北岔村1户</t>
  </si>
  <si>
    <t>十一</t>
  </si>
  <si>
    <t>养羊专业村建设
（可能致贫户）</t>
  </si>
  <si>
    <t>木钵镇坪子塬村等26个养羊专业村</t>
  </si>
  <si>
    <t>新建“50㎡+50㎡”暖棚269座，新建“75㎡+75㎡”暖棚369座，新建草棚806座，新建“63㎡+45㎡”暖棚49座，改扩建“50㎡+50㎡”暖棚4座，需补助资金2.4万元；改扩建“75㎡+75㎡”暖棚6座，需补助资金7.5万元；发展684户贫困户养殖湖羊“10+1”只；计划购买电动机型铡草揉丝机87台，每台补贴2600元；购置柴油机型铡草揉丝机108台，每台补贴3830元</t>
  </si>
  <si>
    <t>培育示范户发展湖羊养殖，提升整村群众养羊水平，增加收入</t>
  </si>
  <si>
    <t>木钵镇
坪子塬村</t>
  </si>
  <si>
    <t>新建“50㎡+50㎡”暖棚16座，新建“75㎡+75㎡”暖棚12座，新建草棚24座，发展31户可能致贫户养殖湖羊“10+1”只，购置柴油机型铡草揉丝机3台</t>
  </si>
  <si>
    <t>天池乡
苏北岔村</t>
  </si>
  <si>
    <t>新建“50㎡+50㎡”暖棚31座，新建“75㎡+75㎡”暖棚21座，新建草棚38座，发展20户可能致贫户养殖湖羊“10+1”只，购置电动机型铡草揉丝机21台，购置柴油机型铡草揉丝机18台</t>
  </si>
  <si>
    <t>八珠乡
瓦崾岘村</t>
  </si>
  <si>
    <t>新建“75㎡+75㎡”暖棚21座，新建草棚28座，发展28户可能致贫户养殖湖羊“10+1”只</t>
  </si>
  <si>
    <t>八珠乡
白塬村</t>
  </si>
  <si>
    <t>新建“75㎡+75㎡”暖棚22座，新建草棚22座，发展22户可能致贫户养殖湖羊“10+1”只</t>
  </si>
  <si>
    <t>演武乡
黑泉河村</t>
  </si>
  <si>
    <t>新建“50㎡+50㎡”暖棚5座，新建“75㎡+75㎡”暖棚6座，新建“63㎡+45㎡”暖棚15座，新建草棚26座，发展26户可能致贫户养殖湖羊“10+1”只，购置电动机型铡草揉丝机6台</t>
  </si>
  <si>
    <t>车道镇
刘渠村</t>
  </si>
  <si>
    <t>新建“50㎡+50㎡”暖棚24座，新建“75㎡+75㎡”暖棚15座，新建草棚36座，发展32户可能致贫户养殖湖羊“10+1”只，购置电动机型铡草揉丝机14台，购置柴油机型铡草揉丝机13台</t>
  </si>
  <si>
    <t>山城乡
薛塬村</t>
  </si>
  <si>
    <r>
      <t>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”暖棚1座，新建草棚1座，发展1户农户养殖湖羊“10+1”只</t>
    </r>
  </si>
  <si>
    <t>罗山川乡
陈渠子村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</si>
  <si>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”暖棚19座，新建“75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”暖棚34座，新建“63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+45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”暖棚3座，新建草棚49座，发展52户可能致贫户养殖湖羊“10+1”只，购置电动机型铡草揉丝机5台，购置柴油机型铡草揉丝机3台</t>
    </r>
  </si>
  <si>
    <t>甜水镇
张铁村</t>
  </si>
  <si>
    <r>
      <t>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”暖棚9座，新建草棚14座，发展15户可能致贫户养殖湖羊“10+1”只，购置柴油机型铡草揉丝机16台</t>
    </r>
  </si>
  <si>
    <t>秦团庄乡
新峁村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</si>
  <si>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”暖棚6座，新建“75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”暖棚12座，新建草棚24座，改扩建“50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”暖棚4座，发展18户养殖湖羊“10+1”只，购置柴油机型铡草揉丝机7台</t>
    </r>
  </si>
  <si>
    <t>小南沟乡
汪天子村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</si>
  <si>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”暖棚6座，新建“63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+45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”暖棚0座，新建草棚16座，发展20户可能致贫户养殖湖羊“10+1”只，购置柴油机型铡草揉丝机15台</t>
    </r>
  </si>
  <si>
    <t>芦家湾乡
王庄村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</si>
  <si>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”暖棚9座，新建草棚11座，发展9户可能致贫户养殖湖羊“10+1”只，购置电动机型铡草揉丝机4台，购置柴油机型铡草揉丝机1台</t>
    </r>
  </si>
  <si>
    <t>虎洞镇
张家湾村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</si>
  <si>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”暖棚1座，新建草棚2座</t>
    </r>
  </si>
  <si>
    <t>毛井镇
红土咀村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</si>
  <si>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”暖棚2座，新建“75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”暖棚10座，新建草棚18座，发展25户可能致贫户养殖湖羊“10+1”只，购置电动机型铡草揉丝机5台，购置柴油机型铡草揉丝机4台</t>
    </r>
  </si>
  <si>
    <t>毛井镇
施家滩村</t>
  </si>
  <si>
    <r>
      <t>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”暖棚12座，新建草棚13座，发展15户可能致贫户养殖湖羊“10+1”只，购置电动机型铡草揉丝机2台，购置柴油机型铡草揉丝机3台</t>
    </r>
  </si>
  <si>
    <t>樊家川镇
闫塬村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</si>
  <si>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”暖棚7座，新建“75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”暖棚6座，新建草棚8座，发展20户可能致贫户养殖湖羊“10+1”只，购置电动机型铡草揉丝机2台，购置柴油机型铡草揉丝机5台</t>
    </r>
  </si>
  <si>
    <t>合道镇
沈家岭村</t>
  </si>
  <si>
    <t>新建“50㎡+50㎡”暖棚9座，新建“75㎡+75㎡”暖棚20座，新建草棚28座，发展29户可能致贫户养殖湖羊“10+1”只；计划购买电动机型铡草揉丝机0台，每台补贴2600元；购买柴油机型铡草揉丝机3台，每台补贴3830元</t>
  </si>
  <si>
    <t>合道镇
赵台村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</si>
  <si>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”暖棚13座，新建“75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”暖棚3座，新建草棚24座，发展24户可能致贫户养殖湖羊“10+1”只，购置电动机型铡草揉丝机14台</t>
    </r>
  </si>
  <si>
    <t>秦团庄乡
新集子村</t>
  </si>
  <si>
    <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”暖棚11座，新建“75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”暖棚14座，新建草棚27座，发展34户可能致贫户养殖湖羊“10+1”只，购置电动机型铡草揉丝机1台，购置柴油机型铡草揉丝机3台</t>
    </r>
  </si>
  <si>
    <t>洪德镇
丁阳渠子村</t>
  </si>
  <si>
    <t>新建“50㎡+50㎡”暖棚1座，新建“75㎡+75㎡”暖棚23座，新建草棚24座，发展24户可能致贫户养殖湖羊“10+1”只</t>
  </si>
  <si>
    <t>耿湾乡
潘掌村</t>
  </si>
  <si>
    <t>新建“50㎡+50㎡”暖棚42座，新建“75㎡+75㎡”暖棚33座，新建“63㎡+45㎡”暖棚1座，新建草棚66座，发展77户可能致贫户专业户养殖湖羊“10+1”只，购置电动机型铡草揉丝机6台</t>
  </si>
  <si>
    <t>环城镇
高龚塬村</t>
  </si>
  <si>
    <t>新建“75㎡+75㎡”暖棚45座，新建草棚51座，改扩建“75㎡+75㎡”暖棚5座，改扩建“75㎡+75㎡”暖棚1座发展51户可能致贫户养殖湖羊“10+1”只，购置柴油机型铡草揉丝机4台</t>
  </si>
  <si>
    <t>环城镇
宁老庄村</t>
  </si>
  <si>
    <t>新建“50㎡+50㎡”暖棚19座，新建“75㎡+75㎡”暖棚44座，新建草棚63座，发展63户可能致贫户养殖湖羊“10+1”只</t>
  </si>
  <si>
    <t>曲子镇
许家塬村</t>
  </si>
  <si>
    <t>新建“50㎡+50㎡”暖棚28座，新建“75㎡+75㎡”暖棚5座，新建草棚25座，发展33户可能致贫户养殖湖羊“10+1”只，购置电动机型铡草揉丝机7台，购置柴油机型铡草揉丝机6台</t>
  </si>
  <si>
    <t>曲子镇
西沟村</t>
  </si>
  <si>
    <t>新建“50㎡+50㎡”暖棚20座，新建“75㎡+75㎡”暖棚1座，新建“63㎡+45㎡”暖棚30座，新建草棚167座，发展15户可能致贫户养殖湖羊“10+1”只</t>
  </si>
  <si>
    <t>南湫乡
党家洼村</t>
  </si>
  <si>
    <t>新建草棚1座，购置柴油机型铡草揉丝机4台</t>
  </si>
  <si>
    <t>十二</t>
  </si>
  <si>
    <t>养殖保险</t>
  </si>
  <si>
    <t>为建档立卡贫困户畜禽购买保险106.75万只（头、羽）</t>
  </si>
  <si>
    <t>抵御养殖风险，保障养殖户收益</t>
  </si>
  <si>
    <t>十三</t>
  </si>
  <si>
    <t>养羊专业村
建设合计</t>
  </si>
  <si>
    <t>演武、车道2个乡镇</t>
  </si>
  <si>
    <t>新建“50㎡+50㎡”羊畜暖棚59座，每座补助1.2万元；新建“75㎡+75㎡”暖棚41座，每座补助1.8万元；新建“63㎡+45㎡”暖棚9座；每座补助1.8万元</t>
  </si>
  <si>
    <t>培育养殖示范户发展湖羊养殖，提升整村群众养羊水平，增加收入</t>
  </si>
  <si>
    <t>养羊专业村建设</t>
  </si>
  <si>
    <t>演武乡黑泉河村</t>
  </si>
  <si>
    <r>
      <rPr>
        <sz val="9"/>
        <color rgb="FF000000"/>
        <rFont val="仿宋_GB2312"/>
        <charset val="134"/>
      </rP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”暖棚30座，新建“75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”暖棚5座，新建“63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+45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”暖棚9座</t>
    </r>
  </si>
  <si>
    <r>
      <rPr>
        <sz val="9"/>
        <color rgb="FF000000"/>
        <rFont val="仿宋_GB2312"/>
        <charset val="134"/>
      </rPr>
      <t>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”暖棚29座，新建“75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”暖棚36座</t>
    </r>
  </si>
  <si>
    <t>十四</t>
  </si>
  <si>
    <t>合道镇陶洼子村钻洞子组蔬菜基地续建工程</t>
  </si>
  <si>
    <t>续建</t>
  </si>
  <si>
    <t>合道镇陶洼子村钻洞子组蔬菜基地续建工程，补助资金3.3万元（总投资63.3万元，已安排60万元）</t>
  </si>
  <si>
    <t>发展设施瓜菜产业，增加收入</t>
  </si>
  <si>
    <t>扶贫办</t>
  </si>
  <si>
    <t>十五</t>
  </si>
  <si>
    <t>合道镇陶洼子村钻洞子组至陶坷崂组砂砾路续建工程</t>
  </si>
  <si>
    <t>合道镇陶洼子村钻洞子组至陶坷崂组砂砾路续建工程6.5公里，补助资金3万元（总投资77.4万元，已安排74.4万元）</t>
  </si>
  <si>
    <t>解决197户贫困户出行及农产品运输困难</t>
  </si>
  <si>
    <t>十六</t>
  </si>
  <si>
    <t>八珠乡八珠塬村乡村旅游停车场续建工程</t>
  </si>
  <si>
    <t>八珠乡八珠塬村乡村旅游停车场续建工程，补助资金10.5万元（总投资70.5万元，已安排60万元）</t>
  </si>
  <si>
    <t>发展乡村旅游，增加贫困村和贫困户收入</t>
  </si>
  <si>
    <t>十七</t>
  </si>
  <si>
    <t>八珠乡白塬村垃圾填埋场续建工程</t>
  </si>
  <si>
    <t>八珠乡白塬村垃圾填埋场续建工程，补助资金7.7万元（总投资67.7万元，已安排60万元）</t>
  </si>
  <si>
    <t>解决白塬村垃圾处理问题，改善贫困群众生活环境</t>
  </si>
  <si>
    <t>十八</t>
  </si>
  <si>
    <t>小南沟乡丁寨柯村羊路渠组姚湾拐沟沟头治理续建工程</t>
  </si>
  <si>
    <t>小南沟乡丁寨柯村羊路渠组姚湾拐沟沟头治理续建工程，补助资金50万元（总投资224万元，已安排174万元）</t>
  </si>
  <si>
    <t>治理沟头塌陷，确保贫困群众生命财产安全</t>
  </si>
  <si>
    <t>水保局</t>
  </si>
  <si>
    <t>十九</t>
  </si>
  <si>
    <t>八珠乡白塬村李咀组砂砾路续建工程</t>
  </si>
  <si>
    <t>八珠乡白塬村李咀组砂砾路续建工程12.9公里，补助资金77.7万元（总投资162.7万元，2018年已安排85万元）</t>
  </si>
  <si>
    <t>解决220户贫困户出行及农产品运输困难</t>
  </si>
  <si>
    <t>交运局</t>
  </si>
  <si>
    <t>公路局</t>
  </si>
  <si>
    <t>二十</t>
  </si>
  <si>
    <t>村组道路建设</t>
  </si>
  <si>
    <t>村组道路2条13.987公里，其中：环城镇张淌村梁阳山至转咀塬砂砾路3.987公里（总投资126.9705万元，已安排29万元，本次安排43.4万元），木钵镇韩洼子至八珠乡苟塬砂砾路10公里（总投资350万元，本次安排77.7万元），项目实施结束后，根据实际决算金额，可在以上道路之间相互调剂使用。</t>
  </si>
  <si>
    <t>解决2个行政村73户贫困户出行及农产品运输困难</t>
  </si>
</sst>
</file>

<file path=xl/styles.xml><?xml version="1.0" encoding="utf-8"?>
<styleSheet xmlns="http://schemas.openxmlformats.org/spreadsheetml/2006/main">
  <numFmts count="53">
    <numFmt numFmtId="176" formatCode="\$#,##0;\(\$#,##0\)"/>
    <numFmt numFmtId="177" formatCode="_-#,##0%_-;\(#,##0%\);_-\ &quot;-&quot;_-"/>
    <numFmt numFmtId="178" formatCode="_-#0&quot;.&quot;0,_-;\(#0&quot;.&quot;0,\);_-\ \ &quot;-&quot;_-;_-@_-"/>
    <numFmt numFmtId="179" formatCode="yy\.mm\.dd"/>
    <numFmt numFmtId="180" formatCode="_-#,##0.00_-;\(#,##0.00\);_-\ \ &quot;-&quot;_-;_-@_-"/>
    <numFmt numFmtId="181" formatCode="&quot;$&quot;#,##0_);\(&quot;$&quot;#,##0\)"/>
    <numFmt numFmtId="182" formatCode="#,##0.00\¥;\-#,##0.00\¥"/>
    <numFmt numFmtId="183" formatCode="0.0%"/>
    <numFmt numFmtId="184" formatCode="_([$€-2]* #,##0.00_);_([$€-2]* \(#,##0.00\);_([$€-2]* &quot;-&quot;??_)"/>
    <numFmt numFmtId="185" formatCode="_-* #,##0\¥_-;\-* #,##0\¥_-;_-* &quot;-&quot;\¥_-;_-@_-"/>
    <numFmt numFmtId="186" formatCode="_-* #,##0.00&quot;$&quot;_-;\-* #,##0.00&quot;$&quot;_-;_-* &quot;-&quot;??&quot;$&quot;_-;_-@_-"/>
    <numFmt numFmtId="43" formatCode="_ * #,##0.00_ ;_ * \-#,##0.00_ ;_ * &quot;-&quot;??_ ;_ @_ "/>
    <numFmt numFmtId="41" formatCode="_ * #,##0_ ;_ * \-#,##0_ ;_ * &quot;-&quot;_ ;_ @_ "/>
    <numFmt numFmtId="187" formatCode="_-* #,##0_-;\-* #,##0_-;_-* &quot;-&quot;??_-;_-@_-"/>
    <numFmt numFmtId="188" formatCode="mmm/yyyy;_-\ &quot;N/A&quot;_-;_-\ &quot;-&quot;_-"/>
    <numFmt numFmtId="189" formatCode="&quot;$&quot;#,##0;\-&quot;$&quot;#,##0"/>
    <numFmt numFmtId="190" formatCode="#\ ??/??"/>
    <numFmt numFmtId="191" formatCode="#,##0;\(#,##0\)"/>
    <numFmt numFmtId="192" formatCode="_-&quot;$&quot;\ * #,##0.00_-;_-&quot;$&quot;\ * #,##0.00\-;_-&quot;$&quot;\ * &quot;-&quot;??_-;_-@_-"/>
    <numFmt numFmtId="193" formatCode="_(&quot;$&quot;* #,##0_);_(&quot;$&quot;* \(#,##0\);_(&quot;$&quot;* &quot;-&quot;_);_(@_)"/>
    <numFmt numFmtId="42" formatCode="_ &quot;￥&quot;* #,##0_ ;_ &quot;￥&quot;* \-#,##0_ ;_ &quot;￥&quot;* &quot;-&quot;_ ;_ @_ "/>
    <numFmt numFmtId="194" formatCode="_-&quot;$&quot;\ * #,##0_-;_-&quot;$&quot;\ * #,##0\-;_-&quot;$&quot;\ * &quot;-&quot;_-;_-@_-"/>
    <numFmt numFmtId="195" formatCode="_-* #,##0_$_-;\-* #,##0_$_-;_-* &quot;-&quot;_$_-;_-@_-"/>
    <numFmt numFmtId="196" formatCode="#,##0.0"/>
    <numFmt numFmtId="197" formatCode="_-#,##0_-;\(#,##0\);_-\ \ &quot;-&quot;_-;_-@_-"/>
    <numFmt numFmtId="198" formatCode="\$#,##0.00;\(\$#,##0.00\)"/>
    <numFmt numFmtId="199" formatCode="0.0"/>
    <numFmt numFmtId="200" formatCode="_-#,###,_-;\(#,###,\);_-\ \ &quot;-&quot;_-;_-@_-"/>
    <numFmt numFmtId="201" formatCode="_-* #,##0.00\ _k_r_-;\-* #,##0.00\ _k_r_-;_-* &quot;-&quot;??\ _k_r_-;_-@_-"/>
    <numFmt numFmtId="202" formatCode="&quot;$&quot;#,##0.00_);[Red]\(&quot;$&quot;#,##0.00\)"/>
    <numFmt numFmtId="203" formatCode="&quot;?\t#,##0_);[Red]\(&quot;&quot;?&quot;\t#,##0\)"/>
    <numFmt numFmtId="204" formatCode="_ \¥* #,##0.00_ ;_ \¥* \-#,##0.00_ ;_ \¥* &quot;-&quot;??_ ;_ @_ "/>
    <numFmt numFmtId="205" formatCode="#,##0\ &quot; &quot;;\(#,##0\)\ ;&quot;—&quot;&quot; &quot;&quot; &quot;&quot; &quot;&quot; &quot;"/>
    <numFmt numFmtId="206" formatCode="_-#0&quot;.&quot;0000_-;\(#0&quot;.&quot;0000\);_-\ \ &quot;-&quot;_-;_-@_-"/>
    <numFmt numFmtId="207" formatCode="&quot;$&quot;\ #,##0.00_-;[Red]&quot;$&quot;\ #,##0.00\-"/>
    <numFmt numFmtId="208" formatCode="_-* #,##0\ _k_r_-;\-* #,##0\ _k_r_-;_-* &quot;-&quot;\ _k_r_-;_-@_-"/>
    <numFmt numFmtId="209" formatCode="0.000%"/>
    <numFmt numFmtId="210" formatCode="&quot;$&quot;#,##0_);[Red]\(&quot;$&quot;#,##0\)"/>
    <numFmt numFmtId="44" formatCode="_ &quot;￥&quot;* #,##0.00_ ;_ &quot;￥&quot;* \-#,##0.00_ ;_ &quot;￥&quot;* &quot;-&quot;??_ ;_ @_ "/>
    <numFmt numFmtId="211" formatCode="_-* #,##0.00_$_-;\-* #,##0.00_$_-;_-* &quot;-&quot;??_$_-;_-@_-"/>
    <numFmt numFmtId="212" formatCode="_-&quot;$&quot;* #,##0_-;\-&quot;$&quot;* #,##0_-;_-&quot;$&quot;* &quot;-&quot;_-;_-@_-"/>
    <numFmt numFmtId="213" formatCode="_-* #,##0_-;\-* #,##0_-;_-* &quot;-&quot;_-;_-@_-"/>
    <numFmt numFmtId="214" formatCode="_-* #,##0.00\¥_-;\-* #,##0.00\¥_-;_-* &quot;-&quot;??\¥_-;_-@_-"/>
    <numFmt numFmtId="215" formatCode="_-* #,##0&quot;$&quot;_-;\-* #,##0&quot;$&quot;_-;_-* &quot;-&quot;&quot;$&quot;_-;_-@_-"/>
    <numFmt numFmtId="216" formatCode="&quot;\&quot;#,##0;[Red]&quot;\&quot;&quot;\&quot;&quot;\&quot;&quot;\&quot;&quot;\&quot;&quot;\&quot;&quot;\&quot;\-#,##0"/>
    <numFmt numFmtId="217" formatCode="&quot;綅&quot;\t#,##0_);[Red]\(&quot;綅&quot;\t#,##0\)"/>
    <numFmt numFmtId="218" formatCode="_-#,###.00,_-;\(#,###.00,\);_-\ \ &quot;-&quot;_-;_-@_-"/>
    <numFmt numFmtId="219" formatCode="_(&quot;$&quot;* #,##0.00_);_(&quot;$&quot;* \(#,##0.00\);_(&quot;$&quot;* &quot;-&quot;??_);_(@_)"/>
    <numFmt numFmtId="220" formatCode="mmm/dd/yyyy;_-\ &quot;N/A&quot;_-;_-\ &quot;-&quot;_-"/>
    <numFmt numFmtId="221" formatCode="_-&quot;$&quot;* #,##0.00_-;\-&quot;$&quot;* #,##0.00_-;_-&quot;$&quot;* &quot;-&quot;??_-;_-@_-"/>
    <numFmt numFmtId="222" formatCode="0.0000_ "/>
    <numFmt numFmtId="223" formatCode="_-* #,##0.00_-;\-* #,##0.00_-;_-* &quot;-&quot;??_-;_-@_-"/>
    <numFmt numFmtId="224" formatCode="0.00_ "/>
  </numFmts>
  <fonts count="133">
    <font>
      <sz val="11"/>
      <color theme="1"/>
      <name val="宋体"/>
      <charset val="134"/>
      <scheme val="minor"/>
    </font>
    <font>
      <sz val="9"/>
      <color indexed="8"/>
      <name val="黑体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黑体"/>
      <charset val="134"/>
    </font>
    <font>
      <sz val="9"/>
      <name val="仿宋_GB2312"/>
      <charset val="134"/>
    </font>
    <font>
      <sz val="8"/>
      <color indexed="8"/>
      <name val="黑体"/>
      <charset val="134"/>
    </font>
    <font>
      <sz val="9"/>
      <color rgb="FF000000"/>
      <name val="仿宋_GB2312"/>
      <charset val="134"/>
    </font>
    <font>
      <sz val="9"/>
      <color theme="1"/>
      <name val="黑体"/>
      <charset val="134"/>
    </font>
    <font>
      <sz val="12"/>
      <name val="宋体"/>
      <charset val="134"/>
    </font>
    <font>
      <sz val="12"/>
      <color indexed="9"/>
      <name val="宋体"/>
      <charset val="134"/>
    </font>
    <font>
      <b/>
      <sz val="10"/>
      <name val="Tms Rmn"/>
      <charset val="134"/>
    </font>
    <font>
      <sz val="12"/>
      <color indexed="8"/>
      <name val="楷体_GB2312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宋体"/>
      <charset val="134"/>
    </font>
    <font>
      <sz val="10"/>
      <color indexed="17"/>
      <name val="宋体"/>
      <charset val="134"/>
    </font>
    <font>
      <sz val="11"/>
      <color indexed="20"/>
      <name val="宋体"/>
      <charset val="134"/>
    </font>
    <font>
      <sz val="10"/>
      <name val="Geneva"/>
      <charset val="134"/>
    </font>
    <font>
      <b/>
      <sz val="13"/>
      <color indexed="56"/>
      <name val="楷体_GB2312"/>
      <charset val="134"/>
    </font>
    <font>
      <b/>
      <sz val="10"/>
      <name val="MS Sans Serif"/>
      <charset val="134"/>
    </font>
    <font>
      <sz val="8"/>
      <name val="Times New Roman"/>
      <charset val="134"/>
    </font>
    <font>
      <sz val="10"/>
      <name val="Times New Roman"/>
      <charset val="134"/>
    </font>
    <font>
      <u val="singleAccounting"/>
      <vertAlign val="subscript"/>
      <sz val="10"/>
      <name val="Times New Roman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2"/>
      <name val="Times New Roman"/>
      <charset val="134"/>
    </font>
    <font>
      <b/>
      <sz val="13"/>
      <color theme="3"/>
      <name val="宋体"/>
      <charset val="134"/>
      <scheme val="minor"/>
    </font>
    <font>
      <sz val="12"/>
      <color indexed="9"/>
      <name val="楷体_GB2312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MS Sans Serif"/>
      <charset val="134"/>
    </font>
    <font>
      <b/>
      <sz val="12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b/>
      <sz val="13"/>
      <color indexed="56"/>
      <name val="宋体"/>
      <charset val="134"/>
    </font>
    <font>
      <sz val="10"/>
      <name val="楷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ourier"/>
      <charset val="134"/>
    </font>
    <font>
      <b/>
      <sz val="12"/>
      <name val="Arial"/>
      <charset val="134"/>
    </font>
    <font>
      <sz val="12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sz val="12"/>
      <color indexed="17"/>
      <name val="楷体_GB2312"/>
      <charset val="134"/>
    </font>
    <font>
      <b/>
      <sz val="18"/>
      <color theme="3"/>
      <name val="宋体"/>
      <charset val="134"/>
      <scheme val="minor"/>
    </font>
    <font>
      <sz val="10"/>
      <name val="Tms Rmn"/>
      <charset val="134"/>
    </font>
    <font>
      <u/>
      <sz val="11"/>
      <color rgb="FF0000FF"/>
      <name val="宋体"/>
      <charset val="0"/>
      <scheme val="minor"/>
    </font>
    <font>
      <sz val="8"/>
      <name val="Arial"/>
      <charset val="134"/>
    </font>
    <font>
      <sz val="12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9"/>
      <name val="Arial"/>
      <charset val="134"/>
    </font>
    <font>
      <sz val="10.5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name val="Arial"/>
      <charset val="134"/>
    </font>
    <font>
      <sz val="10"/>
      <color indexed="8"/>
      <name val="MS Sans Serif"/>
      <charset val="134"/>
    </font>
    <font>
      <sz val="12"/>
      <name val="???"/>
      <charset val="134"/>
    </font>
    <font>
      <sz val="11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2"/>
      <color indexed="52"/>
      <name val="楷体_GB2312"/>
      <charset val="134"/>
    </font>
    <font>
      <sz val="10"/>
      <color indexed="16"/>
      <name val="MS Serif"/>
      <charset val="134"/>
    </font>
    <font>
      <sz val="10"/>
      <color indexed="8"/>
      <name val="Arial"/>
      <charset val="134"/>
    </font>
    <font>
      <b/>
      <sz val="8"/>
      <name val="Arial"/>
      <charset val="134"/>
    </font>
    <font>
      <sz val="10"/>
      <color indexed="20"/>
      <name val="宋体"/>
      <charset val="134"/>
    </font>
    <font>
      <sz val="12"/>
      <color indexed="10"/>
      <name val="楷体_GB2312"/>
      <charset val="134"/>
    </font>
    <font>
      <sz val="11"/>
      <color rgb="FF9C6500"/>
      <name val="宋体"/>
      <charset val="0"/>
      <scheme val="minor"/>
    </font>
    <font>
      <u/>
      <sz val="7.5"/>
      <color indexed="12"/>
      <name val="Arial"/>
      <charset val="134"/>
    </font>
    <font>
      <b/>
      <sz val="12"/>
      <color indexed="63"/>
      <name val="楷体_GB2312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name val="Times New Roman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b/>
      <sz val="12"/>
      <name val="宋体"/>
      <charset val="134"/>
    </font>
    <font>
      <sz val="10.5"/>
      <color indexed="20"/>
      <name val="宋体"/>
      <charset val="134"/>
    </font>
    <font>
      <b/>
      <sz val="11"/>
      <color indexed="63"/>
      <name val="宋体"/>
      <charset val="134"/>
    </font>
    <font>
      <b/>
      <sz val="12"/>
      <color indexed="9"/>
      <name val="楷体_GB2312"/>
      <charset val="134"/>
    </font>
    <font>
      <b/>
      <sz val="12"/>
      <name val="Helv"/>
      <charset val="134"/>
    </font>
    <font>
      <sz val="12"/>
      <color indexed="60"/>
      <name val="楷体_GB2312"/>
      <charset val="134"/>
    </font>
    <font>
      <sz val="18"/>
      <name val="Times New Roman"/>
      <charset val="134"/>
    </font>
    <font>
      <b/>
      <i/>
      <sz val="12"/>
      <name val="Times New Roman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name val="Times New Roman"/>
      <charset val="134"/>
    </font>
    <font>
      <sz val="7"/>
      <name val="Helv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sz val="11"/>
      <color indexed="60"/>
      <name val="宋体"/>
      <charset val="134"/>
    </font>
    <font>
      <sz val="10"/>
      <name val="MS Serif"/>
      <charset val="134"/>
    </font>
    <font>
      <b/>
      <sz val="11"/>
      <color indexed="52"/>
      <name val="宋体"/>
      <charset val="134"/>
    </font>
    <font>
      <b/>
      <sz val="11"/>
      <name val="Helv"/>
      <charset val="134"/>
    </font>
    <font>
      <sz val="12"/>
      <name val="Arial"/>
      <charset val="134"/>
    </font>
    <font>
      <sz val="12"/>
      <color indexed="16"/>
      <name val="宋体"/>
      <charset val="134"/>
    </font>
    <font>
      <i/>
      <sz val="11"/>
      <color indexed="23"/>
      <name val="宋体"/>
      <charset val="134"/>
    </font>
    <font>
      <u/>
      <sz val="7.5"/>
      <color indexed="36"/>
      <name val="Arial"/>
      <charset val="134"/>
    </font>
    <font>
      <sz val="12"/>
      <color indexed="52"/>
      <name val="楷体_GB2312"/>
      <charset val="134"/>
    </font>
    <font>
      <b/>
      <sz val="11"/>
      <color indexed="56"/>
      <name val="楷体_GB2312"/>
      <charset val="134"/>
    </font>
    <font>
      <b/>
      <sz val="15"/>
      <color indexed="56"/>
      <name val="楷体_GB2312"/>
      <charset val="134"/>
    </font>
    <font>
      <sz val="7"/>
      <name val="Small Fonts"/>
      <charset val="134"/>
    </font>
    <font>
      <sz val="11"/>
      <color indexed="17"/>
      <name val="Tahoma"/>
      <charset val="134"/>
    </font>
    <font>
      <sz val="12"/>
      <name val="Helv"/>
      <charset val="134"/>
    </font>
    <font>
      <b/>
      <sz val="12"/>
      <color indexed="8"/>
      <name val="楷体_GB2312"/>
      <charset val="134"/>
    </font>
    <font>
      <sz val="7"/>
      <color indexed="10"/>
      <name val="Helv"/>
      <charset val="134"/>
    </font>
    <font>
      <b/>
      <sz val="14"/>
      <name val="楷体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sz val="11"/>
      <color indexed="20"/>
      <name val="Tahoma"/>
      <charset val="134"/>
    </font>
    <font>
      <b/>
      <sz val="8"/>
      <color indexed="8"/>
      <name val="Helv"/>
      <charset val="134"/>
    </font>
    <font>
      <u/>
      <sz val="12"/>
      <color indexed="12"/>
      <name val="宋体"/>
      <charset val="134"/>
    </font>
    <font>
      <sz val="12"/>
      <name val="바탕체"/>
      <charset val="134"/>
    </font>
    <font>
      <sz val="12"/>
      <name val="Courier"/>
      <charset val="134"/>
    </font>
    <font>
      <b/>
      <sz val="18"/>
      <color indexed="62"/>
      <name val="宋体"/>
      <charset val="134"/>
    </font>
    <font>
      <sz val="12"/>
      <color indexed="62"/>
      <name val="楷体_GB2312"/>
      <charset val="134"/>
    </font>
    <font>
      <sz val="10"/>
      <name val="宋体"/>
      <charset val="134"/>
    </font>
    <font>
      <i/>
      <sz val="12"/>
      <color indexed="23"/>
      <name val="楷体_GB2312"/>
      <charset val="134"/>
    </font>
    <font>
      <sz val="12"/>
      <name val="官帕眉"/>
      <charset val="134"/>
    </font>
    <font>
      <sz val="9"/>
      <color rgb="FF000000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0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2" fillId="22" borderId="11" applyNumberFormat="0" applyAlignment="0" applyProtection="0">
      <alignment vertical="center"/>
    </xf>
    <xf numFmtId="0" fontId="67" fillId="0" borderId="0"/>
    <xf numFmtId="0" fontId="30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20" fillId="35" borderId="0" applyNumberFormat="0" applyBorder="0" applyAlignment="0" applyProtection="0"/>
    <xf numFmtId="0" fontId="22" fillId="42" borderId="0" applyNumberFormat="0" applyBorder="0" applyAlignment="0" applyProtection="0">
      <alignment vertical="center"/>
    </xf>
    <xf numFmtId="0" fontId="72" fillId="35" borderId="20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179" fontId="71" fillId="0" borderId="12" applyFill="0" applyProtection="0">
      <alignment horizontal="right"/>
    </xf>
    <xf numFmtId="0" fontId="17" fillId="3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8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45" fillId="0" borderId="0"/>
    <xf numFmtId="0" fontId="33" fillId="0" borderId="0" applyNumberFormat="0" applyFill="0" applyBorder="0" applyAlignment="0" applyProtection="0">
      <alignment vertical="center"/>
    </xf>
    <xf numFmtId="0" fontId="85" fillId="17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73" fillId="0" borderId="0" applyNumberFormat="0" applyAlignment="0">
      <alignment horizontal="left"/>
    </xf>
    <xf numFmtId="0" fontId="4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9" fontId="16" fillId="0" borderId="0" applyFont="0" applyFill="0" applyBorder="0" applyAlignment="0" applyProtection="0"/>
    <xf numFmtId="0" fontId="38" fillId="18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4" fillId="16" borderId="10" applyNumberFormat="0" applyAlignment="0" applyProtection="0">
      <alignment vertical="center"/>
    </xf>
    <xf numFmtId="0" fontId="54" fillId="16" borderId="11" applyNumberFormat="0" applyAlignment="0" applyProtection="0">
      <alignment vertical="center"/>
    </xf>
    <xf numFmtId="0" fontId="81" fillId="29" borderId="2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5" fillId="40" borderId="18" applyNumberFormat="0" applyAlignment="0" applyProtection="0">
      <alignment vertical="center"/>
    </xf>
    <xf numFmtId="0" fontId="74" fillId="0" borderId="0">
      <alignment vertical="top"/>
    </xf>
    <xf numFmtId="0" fontId="22" fillId="48" borderId="0" applyNumberFormat="0" applyBorder="0" applyAlignment="0" applyProtection="0">
      <alignment vertical="center"/>
    </xf>
    <xf numFmtId="0" fontId="71" fillId="0" borderId="0">
      <protection locked="0"/>
    </xf>
    <xf numFmtId="212" fontId="16" fillId="0" borderId="0" applyFont="0" applyFill="0" applyBorder="0" applyAlignment="0" applyProtection="0"/>
    <xf numFmtId="0" fontId="38" fillId="49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87" fillId="13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0" fillId="35" borderId="22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71" fillId="0" borderId="0"/>
    <xf numFmtId="0" fontId="16" fillId="0" borderId="0" applyNumberFormat="0" applyFont="0" applyFill="0" applyBorder="0" applyAlignment="0" applyProtection="0">
      <alignment horizontal="left"/>
    </xf>
    <xf numFmtId="0" fontId="38" fillId="5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6" fillId="0" borderId="0"/>
    <xf numFmtId="0" fontId="91" fillId="5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16" fillId="6" borderId="0" applyNumberFormat="0" applyFont="0" applyBorder="0" applyAlignment="0" applyProtection="0">
      <alignment horizontal="right"/>
    </xf>
    <xf numFmtId="0" fontId="56" fillId="21" borderId="0" applyNumberFormat="0" applyBorder="0" applyAlignment="0" applyProtection="0">
      <alignment vertical="center"/>
    </xf>
    <xf numFmtId="0" fontId="68" fillId="0" borderId="0"/>
    <xf numFmtId="49" fontId="31" fillId="0" borderId="0" applyProtection="0">
      <alignment horizontal="left"/>
    </xf>
    <xf numFmtId="0" fontId="16" fillId="0" borderId="0" applyFont="0" applyFill="0" applyBorder="0" applyAlignment="0" applyProtection="0"/>
    <xf numFmtId="0" fontId="17" fillId="35" borderId="0" applyNumberFormat="0" applyBorder="0" applyAlignment="0" applyProtection="0"/>
    <xf numFmtId="219" fontId="1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71" fillId="0" borderId="0" applyNumberFormat="0" applyBorder="0" applyAlignment="0" applyProtection="0">
      <alignment vertical="center"/>
    </xf>
    <xf numFmtId="0" fontId="86" fillId="0" borderId="0" applyNumberFormat="0" applyFill="0" applyBorder="0">
      <alignment vertical="center"/>
    </xf>
    <xf numFmtId="0" fontId="52" fillId="0" borderId="24">
      <alignment horizontal="left" vertical="center"/>
    </xf>
    <xf numFmtId="0" fontId="27" fillId="0" borderId="0"/>
    <xf numFmtId="0" fontId="20" fillId="60" borderId="0" applyNumberFormat="0" applyBorder="0" applyAlignment="0" applyProtection="0"/>
    <xf numFmtId="49" fontId="16" fillId="0" borderId="0" applyFont="0" applyFill="0" applyBorder="0" applyAlignment="0" applyProtection="0"/>
    <xf numFmtId="0" fontId="94" fillId="0" borderId="25" applyNumberFormat="0" applyFill="0" applyAlignment="0" applyProtection="0">
      <alignment vertical="center"/>
    </xf>
    <xf numFmtId="0" fontId="20" fillId="5" borderId="0" applyNumberFormat="0" applyBorder="0" applyAlignment="0" applyProtection="0"/>
    <xf numFmtId="0" fontId="82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205" fontId="83" fillId="0" borderId="0">
      <alignment horizontal="right"/>
    </xf>
    <xf numFmtId="0" fontId="37" fillId="61" borderId="0" applyNumberFormat="0" applyBorder="0" applyAlignment="0" applyProtection="0">
      <alignment vertical="center"/>
    </xf>
    <xf numFmtId="198" fontId="31" fillId="0" borderId="0"/>
    <xf numFmtId="218" fontId="31" fillId="0" borderId="0" applyFill="0" applyBorder="0" applyProtection="0">
      <alignment horizontal="right"/>
    </xf>
    <xf numFmtId="0" fontId="37" fillId="3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210" fontId="16" fillId="0" borderId="0" applyFont="0" applyFill="0" applyBorder="0" applyAlignment="0" applyProtection="0"/>
    <xf numFmtId="215" fontId="16" fillId="0" borderId="0" applyFont="0" applyFill="0" applyBorder="0" applyAlignment="0" applyProtection="0"/>
    <xf numFmtId="0" fontId="31" fillId="0" borderId="0">
      <protection locked="0"/>
    </xf>
    <xf numFmtId="0" fontId="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60" fillId="59" borderId="1"/>
    <xf numFmtId="190" fontId="16" fillId="0" borderId="0" applyFont="0" applyFill="0" applyProtection="0"/>
    <xf numFmtId="0" fontId="9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horizontal="left"/>
    </xf>
    <xf numFmtId="208" fontId="16" fillId="0" borderId="0" applyFont="0" applyFill="0" applyBorder="0" applyAlignment="0" applyProtection="0"/>
    <xf numFmtId="38" fontId="96" fillId="0" borderId="0"/>
    <xf numFmtId="0" fontId="26" fillId="13" borderId="0" applyNumberFormat="0" applyBorder="0" applyAlignment="0" applyProtection="0">
      <alignment vertical="center"/>
    </xf>
    <xf numFmtId="197" fontId="31" fillId="0" borderId="0" applyFill="0" applyBorder="0" applyProtection="0">
      <alignment horizontal="right"/>
    </xf>
    <xf numFmtId="180" fontId="31" fillId="0" borderId="0" applyFill="0" applyBorder="0" applyProtection="0">
      <alignment horizontal="right"/>
    </xf>
    <xf numFmtId="220" fontId="32" fillId="0" borderId="0" applyFill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8" fontId="32" fillId="0" borderId="0" applyFill="0" applyBorder="0" applyProtection="0">
      <alignment horizontal="center"/>
    </xf>
    <xf numFmtId="0" fontId="24" fillId="34" borderId="0" applyNumberFormat="0" applyBorder="0" applyAlignment="0" applyProtection="0">
      <alignment vertical="center"/>
    </xf>
    <xf numFmtId="14" fontId="30" fillId="0" borderId="0">
      <alignment horizontal="center" wrapText="1"/>
      <protection locked="0"/>
    </xf>
    <xf numFmtId="3" fontId="16" fillId="0" borderId="0" applyFont="0" applyFill="0" applyBorder="0" applyAlignment="0" applyProtection="0"/>
    <xf numFmtId="200" fontId="31" fillId="0" borderId="0" applyFill="0" applyBorder="0" applyProtection="0">
      <alignment horizontal="right"/>
    </xf>
    <xf numFmtId="177" fontId="98" fillId="0" borderId="0" applyFill="0" applyBorder="0" applyProtection="0">
      <alignment horizontal="right"/>
    </xf>
    <xf numFmtId="178" fontId="31" fillId="0" borderId="0" applyFill="0" applyBorder="0" applyProtection="0">
      <alignment horizontal="right"/>
    </xf>
    <xf numFmtId="206" fontId="31" fillId="0" borderId="0" applyFill="0" applyBorder="0" applyProtection="0">
      <alignment horizontal="right"/>
    </xf>
    <xf numFmtId="0" fontId="16" fillId="0" borderId="0"/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94" fontId="16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39" fontId="16" fillId="0" borderId="0"/>
    <xf numFmtId="0" fontId="77" fillId="0" borderId="0" applyNumberFormat="0" applyFill="0" applyBorder="0" applyAlignment="0" applyProtection="0">
      <alignment vertical="center"/>
    </xf>
    <xf numFmtId="3" fontId="97" fillId="0" borderId="0"/>
    <xf numFmtId="0" fontId="4" fillId="6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9" fillId="6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48" fillId="0" borderId="12" applyNumberFormat="0" applyFill="0" applyProtection="0">
      <alignment horizontal="center"/>
    </xf>
    <xf numFmtId="0" fontId="0" fillId="0" borderId="0"/>
    <xf numFmtId="0" fontId="41" fillId="37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24" fillId="61" borderId="0" applyNumberFormat="0" applyBorder="0" applyAlignment="0" applyProtection="0">
      <alignment vertical="center"/>
    </xf>
    <xf numFmtId="0" fontId="18" fillId="4" borderId="3">
      <protection locked="0"/>
    </xf>
    <xf numFmtId="0" fontId="4" fillId="0" borderId="0"/>
    <xf numFmtId="0" fontId="37" fillId="15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71" fillId="0" borderId="21" applyNumberFormat="0" applyFill="0" applyProtection="0">
      <alignment horizontal="left"/>
    </xf>
    <xf numFmtId="0" fontId="4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00" fillId="5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6" fillId="0" borderId="0">
      <protection locked="0"/>
    </xf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24" fillId="39" borderId="0" applyNumberFormat="0" applyBorder="0" applyAlignment="0" applyProtection="0">
      <alignment vertical="center"/>
    </xf>
    <xf numFmtId="216" fontId="71" fillId="0" borderId="0"/>
    <xf numFmtId="209" fontId="16" fillId="0" borderId="0" applyFont="0" applyFill="0" applyBorder="0" applyAlignment="0" applyProtection="0"/>
    <xf numFmtId="0" fontId="20" fillId="21" borderId="0" applyNumberFormat="0" applyBorder="0" applyAlignment="0" applyProtection="0"/>
    <xf numFmtId="207" fontId="16" fillId="0" borderId="0" applyFont="0" applyFill="0" applyBorder="0" applyAlignment="0" applyProtection="0"/>
    <xf numFmtId="0" fontId="24" fillId="27" borderId="0" applyNumberFormat="0" applyBorder="0" applyAlignment="0" applyProtection="0">
      <alignment vertical="center"/>
    </xf>
    <xf numFmtId="181" fontId="29" fillId="0" borderId="9" applyAlignment="0" applyProtection="0"/>
    <xf numFmtId="0" fontId="52" fillId="0" borderId="14" applyNumberFormat="0" applyAlignment="0" applyProtection="0">
      <alignment horizontal="left" vertical="center"/>
    </xf>
    <xf numFmtId="0" fontId="17" fillId="19" borderId="0" applyNumberFormat="0" applyBorder="0" applyAlignment="0" applyProtection="0"/>
    <xf numFmtId="0" fontId="17" fillId="61" borderId="0" applyNumberFormat="0" applyBorder="0" applyAlignment="0" applyProtection="0"/>
    <xf numFmtId="0" fontId="20" fillId="29" borderId="0" applyNumberFormat="0" applyBorder="0" applyAlignment="0" applyProtection="0"/>
    <xf numFmtId="0" fontId="17" fillId="29" borderId="0" applyNumberFormat="0" applyBorder="0" applyAlignment="0" applyProtection="0"/>
    <xf numFmtId="185" fontId="16" fillId="0" borderId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187" fontId="45" fillId="0" borderId="0" applyFill="0" applyBorder="0" applyAlignment="0"/>
    <xf numFmtId="0" fontId="102" fillId="35" borderId="20" applyNumberFormat="0" applyAlignment="0" applyProtection="0">
      <alignment vertical="center"/>
    </xf>
    <xf numFmtId="0" fontId="29" fillId="0" borderId="26">
      <alignment horizontal="center"/>
    </xf>
    <xf numFmtId="0" fontId="105" fillId="17" borderId="0" applyNumberFormat="0" applyBorder="0" applyAlignment="0" applyProtection="0"/>
    <xf numFmtId="0" fontId="99" fillId="0" borderId="0"/>
    <xf numFmtId="0" fontId="55" fillId="33" borderId="15" applyNumberFormat="0" applyAlignment="0" applyProtection="0">
      <alignment vertical="center"/>
    </xf>
    <xf numFmtId="0" fontId="35" fillId="0" borderId="0" applyFill="0" applyBorder="0">
      <alignment horizontal="right"/>
    </xf>
    <xf numFmtId="223" fontId="16" fillId="0" borderId="0" applyFont="0" applyFill="0" applyBorder="0" applyAlignment="0" applyProtection="0"/>
    <xf numFmtId="0" fontId="45" fillId="0" borderId="0" applyFill="0" applyBorder="0">
      <alignment horizontal="right"/>
    </xf>
    <xf numFmtId="0" fontId="103" fillId="0" borderId="26"/>
    <xf numFmtId="0" fontId="60" fillId="35" borderId="0" applyNumberFormat="0" applyBorder="0" applyAlignment="0" applyProtection="0"/>
    <xf numFmtId="0" fontId="75" fillId="0" borderId="2">
      <alignment horizontal="center"/>
    </xf>
    <xf numFmtId="0" fontId="28" fillId="0" borderId="8" applyNumberFormat="0" applyFill="0" applyAlignment="0" applyProtection="0">
      <alignment vertical="center"/>
    </xf>
    <xf numFmtId="191" fontId="31" fillId="0" borderId="0"/>
    <xf numFmtId="196" fontId="31" fillId="0" borderId="0"/>
    <xf numFmtId="195" fontId="16" fillId="0" borderId="0" applyFont="0" applyFill="0" applyBorder="0" applyAlignment="0" applyProtection="0"/>
    <xf numFmtId="0" fontId="101" fillId="0" borderId="0" applyNumberFormat="0" applyAlignment="0">
      <alignment horizontal="left"/>
    </xf>
    <xf numFmtId="0" fontId="51" fillId="0" borderId="0" applyNumberFormat="0" applyAlignment="0"/>
    <xf numFmtId="192" fontId="16" fillId="0" borderId="0" applyFont="0" applyFill="0" applyBorder="0" applyAlignment="0" applyProtection="0"/>
    <xf numFmtId="0" fontId="60" fillId="35" borderId="1"/>
    <xf numFmtId="0" fontId="63" fillId="0" borderId="0" applyNumberFormat="0" applyFill="0" applyBorder="0" applyAlignment="0" applyProtection="0"/>
    <xf numFmtId="15" fontId="40" fillId="0" borderId="0"/>
    <xf numFmtId="20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31" fillId="0" borderId="0"/>
    <xf numFmtId="184" fontId="16" fillId="0" borderId="0" applyFont="0" applyFill="0" applyBorder="0" applyAlignment="0" applyProtection="0"/>
    <xf numFmtId="0" fontId="61" fillId="13" borderId="0" applyNumberFormat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2" fontId="104" fillId="0" borderId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41" fillId="63" borderId="0" applyNumberFormat="0" applyBorder="0" applyAlignment="0" applyProtection="0"/>
    <xf numFmtId="0" fontId="90" fillId="0" borderId="0">
      <alignment horizontal="left"/>
    </xf>
    <xf numFmtId="0" fontId="66" fillId="0" borderId="0" applyProtection="0"/>
    <xf numFmtId="0" fontId="52" fillId="0" borderId="0" applyProtection="0"/>
    <xf numFmtId="0" fontId="60" fillId="64" borderId="1" applyNumberFormat="0" applyBorder="0" applyAlignment="0" applyProtection="0"/>
    <xf numFmtId="182" fontId="16" fillId="65" borderId="0"/>
    <xf numFmtId="38" fontId="92" fillId="0" borderId="0"/>
    <xf numFmtId="38" fontId="93" fillId="0" borderId="0"/>
    <xf numFmtId="38" fontId="35" fillId="0" borderId="0"/>
    <xf numFmtId="0" fontId="83" fillId="0" borderId="0"/>
    <xf numFmtId="0" fontId="16" fillId="0" borderId="0" applyFont="0" applyFill="0">
      <alignment horizontal="fill"/>
    </xf>
    <xf numFmtId="0" fontId="0" fillId="0" borderId="0">
      <alignment vertical="center"/>
    </xf>
    <xf numFmtId="0" fontId="70" fillId="0" borderId="19" applyNumberFormat="0" applyFill="0" applyAlignment="0" applyProtection="0">
      <alignment vertical="center"/>
    </xf>
    <xf numFmtId="0" fontId="89" fillId="33" borderId="15" applyNumberFormat="0" applyAlignment="0" applyProtection="0">
      <alignment vertical="center"/>
    </xf>
    <xf numFmtId="182" fontId="16" fillId="53" borderId="0"/>
    <xf numFmtId="38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214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31" fillId="0" borderId="0"/>
    <xf numFmtId="37" fontId="111" fillId="0" borderId="0"/>
    <xf numFmtId="0" fontId="51" fillId="0" borderId="0"/>
    <xf numFmtId="0" fontId="113" fillId="0" borderId="0"/>
    <xf numFmtId="0" fontId="16" fillId="60" borderId="27" applyNumberFormat="0" applyFont="0" applyAlignment="0" applyProtection="0">
      <alignment vertical="center"/>
    </xf>
    <xf numFmtId="213" fontId="16" fillId="0" borderId="0" applyFont="0" applyFill="0" applyBorder="0" applyAlignment="0" applyProtection="0"/>
    <xf numFmtId="0" fontId="88" fillId="35" borderId="22" applyNumberFormat="0" applyAlignment="0" applyProtection="0">
      <alignment vertical="center"/>
    </xf>
    <xf numFmtId="189" fontId="58" fillId="0" borderId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16" fillId="66" borderId="0" applyNumberFormat="0" applyFont="0" applyBorder="0" applyAlignment="0" applyProtection="0"/>
    <xf numFmtId="3" fontId="115" fillId="0" borderId="0"/>
    <xf numFmtId="0" fontId="117" fillId="31" borderId="0" applyNumberFormat="0"/>
    <xf numFmtId="0" fontId="118" fillId="0" borderId="1">
      <alignment horizontal="center"/>
    </xf>
    <xf numFmtId="0" fontId="118" fillId="0" borderId="0">
      <alignment horizontal="center" vertical="center"/>
    </xf>
    <xf numFmtId="0" fontId="119" fillId="0" borderId="0" applyNumberFormat="0" applyFill="0">
      <alignment horizontal="left" vertical="center"/>
    </xf>
    <xf numFmtId="0" fontId="121" fillId="0" borderId="0" applyNumberFormat="0" applyFill="0" applyBorder="0" applyAlignment="0" applyProtection="0">
      <alignment vertical="center"/>
    </xf>
    <xf numFmtId="186" fontId="16" fillId="0" borderId="0" applyFont="0" applyFill="0" applyBorder="0" applyAlignment="0" applyProtection="0"/>
    <xf numFmtId="0" fontId="103" fillId="0" borderId="0"/>
    <xf numFmtId="40" fontId="123" fillId="0" borderId="0" applyBorder="0">
      <alignment horizontal="right"/>
    </xf>
    <xf numFmtId="0" fontId="104" fillId="0" borderId="29" applyProtection="0"/>
    <xf numFmtId="201" fontId="16" fillId="0" borderId="0" applyFont="0" applyFill="0" applyBorder="0" applyAlignment="0" applyProtection="0"/>
    <xf numFmtId="0" fontId="125" fillId="0" borderId="0"/>
    <xf numFmtId="217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71" fillId="0" borderId="21" applyNumberFormat="0" applyFill="0" applyProtection="0">
      <alignment horizontal="right"/>
    </xf>
    <xf numFmtId="0" fontId="126" fillId="0" borderId="0"/>
    <xf numFmtId="0" fontId="110" fillId="0" borderId="25" applyNumberFormat="0" applyFill="0" applyAlignment="0" applyProtection="0">
      <alignment vertical="center"/>
    </xf>
    <xf numFmtId="0" fontId="109" fillId="0" borderId="23" applyNumberFormat="0" applyFill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6" fillId="0" borderId="21" applyNumberFormat="0" applyFill="0" applyProtection="0">
      <alignment horizontal="center"/>
    </xf>
    <xf numFmtId="0" fontId="127" fillId="0" borderId="0" applyNumberFormat="0" applyFill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87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122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28" fillId="29" borderId="20" applyNumberFormat="0" applyAlignment="0" applyProtection="0">
      <alignment vertical="center"/>
    </xf>
    <xf numFmtId="0" fontId="129" fillId="0" borderId="0" applyFill="0" applyBorder="0" applyAlignment="0"/>
    <xf numFmtId="0" fontId="53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2" fillId="21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14" fillId="0" borderId="28" applyNumberFormat="0" applyFill="0" applyAlignment="0" applyProtection="0">
      <alignment vertical="center"/>
    </xf>
    <xf numFmtId="221" fontId="16" fillId="0" borderId="0" applyFont="0" applyFill="0" applyBorder="0" applyAlignment="0" applyProtection="0"/>
    <xf numFmtId="0" fontId="130" fillId="0" borderId="0" applyNumberFormat="0" applyFill="0" applyBorder="0" applyAlignment="0" applyProtection="0">
      <alignment vertical="center"/>
    </xf>
    <xf numFmtId="0" fontId="48" fillId="0" borderId="12" applyNumberFormat="0" applyFill="0" applyProtection="0">
      <alignment horizontal="left"/>
    </xf>
    <xf numFmtId="0" fontId="108" fillId="0" borderId="19" applyNumberFormat="0" applyFill="0" applyAlignment="0" applyProtection="0">
      <alignment vertical="center"/>
    </xf>
    <xf numFmtId="211" fontId="16" fillId="0" borderId="0" applyFont="0" applyFill="0" applyBorder="0" applyAlignment="0" applyProtection="0"/>
    <xf numFmtId="0" fontId="131" fillId="0" borderId="0"/>
    <xf numFmtId="0" fontId="37" fillId="3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1" fontId="71" fillId="0" borderId="12" applyFill="0" applyProtection="0">
      <alignment horizontal="center"/>
    </xf>
    <xf numFmtId="1" fontId="69" fillId="0" borderId="1">
      <alignment vertical="center"/>
      <protection locked="0"/>
    </xf>
    <xf numFmtId="199" fontId="69" fillId="0" borderId="1">
      <alignment vertical="center"/>
      <protection locked="0"/>
    </xf>
    <xf numFmtId="0" fontId="40" fillId="0" borderId="0"/>
    <xf numFmtId="0" fontId="71" fillId="0" borderId="1" applyNumberFormat="0"/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232" applyNumberFormat="1" applyFont="1" applyFill="1" applyBorder="1" applyAlignment="1">
      <alignment vertical="center" wrapText="1"/>
    </xf>
    <xf numFmtId="0" fontId="2" fillId="0" borderId="0" xfId="232" applyNumberFormat="1" applyFont="1" applyFill="1" applyBorder="1" applyAlignment="1">
      <alignment vertical="center" wrapText="1"/>
    </xf>
    <xf numFmtId="0" fontId="3" fillId="0" borderId="0" xfId="232" applyNumberFormat="1" applyFont="1" applyFill="1" applyBorder="1" applyAlignment="1">
      <alignment vertical="center" wrapText="1"/>
    </xf>
    <xf numFmtId="0" fontId="4" fillId="0" borderId="0" xfId="232" applyNumberFormat="1" applyFont="1" applyFill="1" applyBorder="1" applyAlignment="1">
      <alignment horizontal="center" vertical="center" wrapText="1"/>
    </xf>
    <xf numFmtId="0" fontId="4" fillId="0" borderId="0" xfId="232" applyNumberFormat="1" applyFont="1" applyFill="1" applyBorder="1" applyAlignment="1">
      <alignment vertical="center" wrapText="1"/>
    </xf>
    <xf numFmtId="0" fontId="4" fillId="0" borderId="0" xfId="232" applyNumberFormat="1" applyFont="1" applyFill="1" applyBorder="1" applyAlignment="1">
      <alignment horizontal="left" vertical="center" wrapText="1"/>
    </xf>
    <xf numFmtId="0" fontId="5" fillId="0" borderId="0" xfId="232" applyNumberFormat="1" applyFont="1" applyFill="1" applyAlignment="1">
      <alignment horizontal="left" vertical="center" wrapText="1"/>
    </xf>
    <xf numFmtId="0" fontId="5" fillId="0" borderId="0" xfId="232" applyNumberFormat="1" applyFont="1" applyFill="1" applyAlignment="1">
      <alignment horizontal="center" vertical="center" wrapText="1"/>
    </xf>
    <xf numFmtId="0" fontId="3" fillId="0" borderId="0" xfId="232" applyNumberFormat="1" applyFont="1" applyFill="1" applyBorder="1" applyAlignment="1">
      <alignment horizontal="center" vertical="center" wrapText="1"/>
    </xf>
    <xf numFmtId="0" fontId="3" fillId="0" borderId="0" xfId="232" applyNumberFormat="1" applyFont="1" applyFill="1" applyBorder="1" applyAlignment="1">
      <alignment horizontal="left" vertical="center" wrapText="1"/>
    </xf>
    <xf numFmtId="0" fontId="6" fillId="0" borderId="0" xfId="232" applyNumberFormat="1" applyFont="1" applyFill="1" applyBorder="1" applyAlignment="1">
      <alignment horizontal="center" vertical="center" wrapText="1"/>
    </xf>
    <xf numFmtId="0" fontId="7" fillId="0" borderId="0" xfId="232" applyNumberFormat="1" applyFont="1" applyFill="1" applyBorder="1" applyAlignment="1">
      <alignment horizontal="center" vertical="center" wrapText="1"/>
    </xf>
    <xf numFmtId="0" fontId="7" fillId="0" borderId="0" xfId="232" applyNumberFormat="1" applyFont="1" applyFill="1" applyBorder="1" applyAlignment="1">
      <alignment horizontal="left" vertical="center" wrapText="1"/>
    </xf>
    <xf numFmtId="0" fontId="1" fillId="0" borderId="1" xfId="232" applyNumberFormat="1" applyFont="1" applyFill="1" applyBorder="1" applyAlignment="1">
      <alignment horizontal="center" vertical="center" wrapText="1"/>
    </xf>
    <xf numFmtId="0" fontId="8" fillId="0" borderId="2" xfId="232" applyNumberFormat="1" applyFont="1" applyFill="1" applyBorder="1" applyAlignment="1">
      <alignment horizontal="center" vertical="center" wrapText="1"/>
    </xf>
    <xf numFmtId="0" fontId="8" fillId="0" borderId="1" xfId="232" applyNumberFormat="1" applyFont="1" applyFill="1" applyBorder="1" applyAlignment="1">
      <alignment horizontal="center" vertical="center" wrapText="1"/>
    </xf>
    <xf numFmtId="0" fontId="9" fillId="0" borderId="1" xfId="232" applyNumberFormat="1" applyFont="1" applyFill="1" applyBorder="1" applyAlignment="1">
      <alignment horizontal="center" vertical="center" wrapText="1"/>
    </xf>
    <xf numFmtId="0" fontId="10" fillId="0" borderId="1" xfId="232" applyNumberFormat="1" applyFont="1" applyFill="1" applyBorder="1" applyAlignment="1">
      <alignment horizontal="center" vertical="center" wrapText="1"/>
    </xf>
    <xf numFmtId="0" fontId="9" fillId="0" borderId="3" xfId="23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" fillId="0" borderId="1" xfId="232" applyNumberFormat="1" applyFont="1" applyFill="1" applyBorder="1" applyAlignment="1">
      <alignment vertical="center" wrapText="1"/>
    </xf>
    <xf numFmtId="0" fontId="1" fillId="0" borderId="1" xfId="232" applyNumberFormat="1" applyFont="1" applyFill="1" applyBorder="1" applyAlignment="1">
      <alignment horizontal="left" vertical="center" wrapText="1"/>
    </xf>
    <xf numFmtId="0" fontId="2" fillId="0" borderId="1" xfId="232" applyNumberFormat="1" applyFont="1" applyFill="1" applyBorder="1" applyAlignment="1">
      <alignment horizontal="center" vertical="center" wrapText="1"/>
    </xf>
    <xf numFmtId="0" fontId="2" fillId="0" borderId="1" xfId="232" applyNumberFormat="1" applyFont="1" applyFill="1" applyBorder="1" applyAlignment="1">
      <alignment vertical="center" wrapText="1"/>
    </xf>
    <xf numFmtId="0" fontId="2" fillId="0" borderId="1" xfId="232" applyNumberFormat="1" applyFont="1" applyFill="1" applyBorder="1" applyAlignment="1">
      <alignment horizontal="left" vertical="center" wrapText="1"/>
    </xf>
    <xf numFmtId="0" fontId="12" fillId="0" borderId="1" xfId="232" applyNumberFormat="1" applyFont="1" applyFill="1" applyBorder="1" applyAlignment="1">
      <alignment horizontal="center" vertical="center" wrapText="1"/>
    </xf>
    <xf numFmtId="0" fontId="12" fillId="0" borderId="1" xfId="232" applyNumberFormat="1" applyFont="1" applyFill="1" applyBorder="1" applyAlignment="1">
      <alignment vertical="center" wrapText="1"/>
    </xf>
    <xf numFmtId="0" fontId="12" fillId="0" borderId="1" xfId="232" applyNumberFormat="1" applyFont="1" applyFill="1" applyBorder="1" applyAlignment="1">
      <alignment horizontal="left" vertical="center" wrapText="1"/>
    </xf>
    <xf numFmtId="224" fontId="2" fillId="0" borderId="1" xfId="232" applyNumberFormat="1" applyFont="1" applyFill="1" applyBorder="1" applyAlignment="1">
      <alignment horizontal="center" vertical="center" wrapText="1"/>
    </xf>
    <xf numFmtId="0" fontId="13" fillId="0" borderId="1" xfId="232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222" fontId="11" fillId="0" borderId="5" xfId="0" applyNumberFormat="1" applyFont="1" applyFill="1" applyBorder="1" applyAlignment="1">
      <alignment horizontal="center" vertical="center" wrapText="1"/>
    </xf>
    <xf numFmtId="222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232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232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</cellXfs>
  <cellStyles count="306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差_奖励补助测算5.23新" xfId="15"/>
    <cellStyle name="日期" xfId="16"/>
    <cellStyle name="Accent2 - 60%" xfId="17"/>
    <cellStyle name="60% - 强调文字颜色 3" xfId="18" builtinId="40"/>
    <cellStyle name="好_1003牟定县" xfId="19"/>
    <cellStyle name="百分比" xfId="20" builtinId="5"/>
    <cellStyle name="已访问的超链接" xfId="21" builtinId="9"/>
    <cellStyle name="注释" xfId="22" builtinId="10"/>
    <cellStyle name="_ET_STYLE_NoName_00__Sheet3" xfId="23"/>
    <cellStyle name="警告文本" xfId="24" builtinId="11"/>
    <cellStyle name="差_指标五" xfId="25"/>
    <cellStyle name="60% - 强调文字颜色 2" xfId="26" builtinId="36"/>
    <cellStyle name="Entered" xfId="27"/>
    <cellStyle name="标题 4" xfId="28" builtinId="19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百分比 5" xfId="34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Input" xfId="40"/>
    <cellStyle name="40% - 强调文字颜色 4 2" xfId="41"/>
    <cellStyle name="检查单元格" xfId="42" builtinId="23"/>
    <cellStyle name="_ET_STYLE_NoName_00__县公司" xfId="43"/>
    <cellStyle name="20% - 强调文字颜色 6" xfId="44" builtinId="50"/>
    <cellStyle name="_long term loan - others 300504" xfId="45"/>
    <cellStyle name="Currency [0]" xfId="46"/>
    <cellStyle name="强调文字颜色 2" xfId="47" builtinId="33"/>
    <cellStyle name="链接单元格" xfId="48" builtinId="24"/>
    <cellStyle name="差_Book2" xfId="49"/>
    <cellStyle name="汇总" xfId="50" builtinId="25"/>
    <cellStyle name="好" xfId="51" builtinId="26"/>
    <cellStyle name="Heading 3" xfId="52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千位分隔[0] 2" xfId="61"/>
    <cellStyle name="强调文字颜色 3" xfId="62" builtinId="37"/>
    <cellStyle name="_Part III.200406.Loan and Liabilities details.(Site Name)_Shenhua PBC package 050530" xfId="63"/>
    <cellStyle name="PSChar" xfId="64"/>
    <cellStyle name="强调文字颜色 4" xfId="65" builtinId="41"/>
    <cellStyle name="20% - 强调文字颜色 4" xfId="66" builtinId="42"/>
    <cellStyle name="40% - 强调文字颜色 4" xfId="67" builtinId="43"/>
    <cellStyle name="强调文字颜色 5" xfId="68" builtinId="45"/>
    <cellStyle name="40% - 强调文字颜色 5" xfId="69" builtinId="47"/>
    <cellStyle name="60% - 强调文字颜色 5" xfId="70" builtinId="48"/>
    <cellStyle name="强调文字颜色 6" xfId="71" builtinId="49"/>
    <cellStyle name="_弱电系统设备配置报价清单" xfId="72"/>
    <cellStyle name="适中 2" xfId="73"/>
    <cellStyle name="40% - 强调文字颜色 6" xfId="74" builtinId="51"/>
    <cellStyle name="60% - 强调文字颜色 6" xfId="75" builtinId="52"/>
    <cellStyle name="InputArea" xfId="76"/>
    <cellStyle name="好_2008年县级公安保障标准落实奖励经费分配测算" xfId="77"/>
    <cellStyle name="??_0N-HANDLING " xfId="78"/>
    <cellStyle name="@_text" xfId="79"/>
    <cellStyle name="??" xfId="80"/>
    <cellStyle name="Accent4 - 60%" xfId="81"/>
    <cellStyle name="捠壿 [0.00]_Region Orders (2)" xfId="82"/>
    <cellStyle name="ColLevel_0" xfId="83"/>
    <cellStyle name="?鹎%U龡&amp;H?_x005f_x0008__x005f_x001c__x005f_x001c_?_x005f_x0007__x005f_x0001__x005f_x0001_" xfId="84"/>
    <cellStyle name="@ET_Style?@font-face" xfId="85"/>
    <cellStyle name="Header2" xfId="86"/>
    <cellStyle name="_Book1_2" xfId="87"/>
    <cellStyle name="Accent2 - 20%" xfId="88"/>
    <cellStyle name="_Book1_3" xfId="89"/>
    <cellStyle name="Heading 1" xfId="90"/>
    <cellStyle name="Accent5 - 20%" xfId="91"/>
    <cellStyle name="好_11大理" xfId="92"/>
    <cellStyle name="40% - 强调文字颜色 3 2" xfId="93"/>
    <cellStyle name="Dezimal [0]_laroux" xfId="94"/>
    <cellStyle name="Format Number Column" xfId="95"/>
    <cellStyle name="60% - 强调文字颜色 6 2" xfId="96"/>
    <cellStyle name="Currency1" xfId="97"/>
    <cellStyle name="{Thousand}" xfId="98"/>
    <cellStyle name="强调文字颜色 4 2" xfId="99"/>
    <cellStyle name="60% - Accent5" xfId="100"/>
    <cellStyle name="20% - 强调文字颜色 6 2" xfId="101"/>
    <cellStyle name="Moneda [0]_96 Risk" xfId="102"/>
    <cellStyle name="烹拳 [0]_ +Foil &amp; -FOIL &amp; PAPER" xfId="103"/>
    <cellStyle name="0,0_x000d_&#10;NA_x000d_&#10;" xfId="104"/>
    <cellStyle name="20% - Accent1" xfId="105"/>
    <cellStyle name="Accent1 - 20%" xfId="106"/>
    <cellStyle name="entry box" xfId="107"/>
    <cellStyle name="Pourcentage_pldt" xfId="108"/>
    <cellStyle name="标题 5" xfId="109"/>
    <cellStyle name="RevList" xfId="110"/>
    <cellStyle name="Tusental (0)_pldt" xfId="111"/>
    <cellStyle name="KPMG Heading 2" xfId="112"/>
    <cellStyle name="差_0605石屏县" xfId="113"/>
    <cellStyle name="{Comma [0]}" xfId="114"/>
    <cellStyle name="{Comma}" xfId="115"/>
    <cellStyle name="{Date}" xfId="116"/>
    <cellStyle name="Hyperlink_AheadBehind.xls Chart 23" xfId="117"/>
    <cellStyle name="{Month}" xfId="118"/>
    <cellStyle name="60% - Accent4" xfId="119"/>
    <cellStyle name="per.style" xfId="120"/>
    <cellStyle name="PSInt" xfId="121"/>
    <cellStyle name="{Thousand [0]}" xfId="122"/>
    <cellStyle name="{Percent}" xfId="123"/>
    <cellStyle name="{Z'0000(1 dec)}" xfId="124"/>
    <cellStyle name="{Z'0000(4 dec)}" xfId="125"/>
    <cellStyle name="常规 2 2 2" xfId="126"/>
    <cellStyle name="20% - Accent2" xfId="127"/>
    <cellStyle name="20% - Accent3" xfId="128"/>
    <cellStyle name="20% - Accent4" xfId="129"/>
    <cellStyle name="20% - Accent5" xfId="130"/>
    <cellStyle name="20% - Accent6" xfId="131"/>
    <cellStyle name="20% - 强调文字颜色 1 2" xfId="132"/>
    <cellStyle name="20% - 强调文字颜色 2 2" xfId="133"/>
    <cellStyle name="20% - 强调文字颜色 3 2" xfId="134"/>
    <cellStyle name="Heading 2" xfId="135"/>
    <cellStyle name="好_03昭通" xfId="136"/>
    <cellStyle name="Mon閠aire_!!!GO" xfId="137"/>
    <cellStyle name="20% - 强调文字颜色 5 2" xfId="138"/>
    <cellStyle name="40% - Accent1" xfId="139"/>
    <cellStyle name="40% - Accent2" xfId="140"/>
    <cellStyle name="40% - Accent3" xfId="141"/>
    <cellStyle name="Normal - Style1" xfId="142"/>
    <cellStyle name="警告文本 2" xfId="143"/>
    <cellStyle name="Black" xfId="144"/>
    <cellStyle name="40% - Accent6" xfId="145"/>
    <cellStyle name="40% - 强调文字颜色 1 2" xfId="146"/>
    <cellStyle name="40% - 强调文字颜色 2 2" xfId="147"/>
    <cellStyle name="差_Book1_银行账户情况表_2010年12月" xfId="148"/>
    <cellStyle name="好_Book1_县公司" xfId="149"/>
    <cellStyle name="40% - 强调文字颜色 6 2" xfId="150"/>
    <cellStyle name="60% - Accent1" xfId="151"/>
    <cellStyle name="强调 2" xfId="152"/>
    <cellStyle name="60% - Accent2" xfId="153"/>
    <cellStyle name="部门" xfId="154"/>
    <cellStyle name="常规 2 2" xfId="155"/>
    <cellStyle name="强调 3" xfId="156"/>
    <cellStyle name="60% - Accent3" xfId="157"/>
    <cellStyle name="常规 2 3" xfId="158"/>
    <cellStyle name="60% - Accent6" xfId="159"/>
    <cellStyle name="t" xfId="160"/>
    <cellStyle name="常规 2 6" xfId="161"/>
    <cellStyle name="60% - 强调文字颜色 1 2" xfId="162"/>
    <cellStyle name="Heading 4" xfId="163"/>
    <cellStyle name="商品名称" xfId="164"/>
    <cellStyle name="常规 5" xfId="165"/>
    <cellStyle name="60% - 强调文字颜色 2 2" xfId="166"/>
    <cellStyle name="60% - 强调文字颜色 3 2" xfId="167"/>
    <cellStyle name="Neutral" xfId="168"/>
    <cellStyle name="60% - 强调文字颜色 5 2" xfId="169"/>
    <cellStyle name="6mal" xfId="170"/>
    <cellStyle name="Accent1" xfId="171"/>
    <cellStyle name="Accent1 - 60%" xfId="172"/>
    <cellStyle name="Accent1_公安安全支出补充表5.14" xfId="173"/>
    <cellStyle name="Percent [2]" xfId="174"/>
    <cellStyle name="Accent2" xfId="175"/>
    <cellStyle name="Accent2_公安安全支出补充表5.14" xfId="176"/>
    <cellStyle name="Comma  - Style2" xfId="177"/>
    <cellStyle name="Milliers_!!!GO" xfId="178"/>
    <cellStyle name="Accent3 - 40%" xfId="179"/>
    <cellStyle name="Mon閠aire [0]_!!!GO" xfId="180"/>
    <cellStyle name="Accent3_公安安全支出补充表5.14" xfId="181"/>
    <cellStyle name="Border" xfId="182"/>
    <cellStyle name="Header1" xfId="183"/>
    <cellStyle name="Accent5" xfId="184"/>
    <cellStyle name="Accent6" xfId="185"/>
    <cellStyle name="Accent6 - 40%" xfId="186"/>
    <cellStyle name="Accent6 - 60%" xfId="187"/>
    <cellStyle name="Monétaire [0]_!!!GO" xfId="188"/>
    <cellStyle name="Accent6_公安安全支出补充表5.14" xfId="189"/>
    <cellStyle name="Calc Currency (0)" xfId="190"/>
    <cellStyle name="Calculation" xfId="191"/>
    <cellStyle name="PSHeading" xfId="192"/>
    <cellStyle name="差_530623_2006年县级财政报表附表" xfId="193"/>
    <cellStyle name="category" xfId="194"/>
    <cellStyle name="Check Cell" xfId="195"/>
    <cellStyle name="Column Headings" xfId="196"/>
    <cellStyle name="Comma_!!!GO" xfId="197"/>
    <cellStyle name="Column$Headings" xfId="198"/>
    <cellStyle name="Model" xfId="199"/>
    <cellStyle name="Grey" xfId="200"/>
    <cellStyle name="Column_Title" xfId="201"/>
    <cellStyle name="标题 2 2" xfId="202"/>
    <cellStyle name="comma zerodec" xfId="203"/>
    <cellStyle name="comma-d" xfId="204"/>
    <cellStyle name="霓付 [0]_ +Foil &amp; -FOIL &amp; PAPER" xfId="205"/>
    <cellStyle name="Copied" xfId="206"/>
    <cellStyle name="COST1" xfId="207"/>
    <cellStyle name="Currency_!!!GO" xfId="208"/>
    <cellStyle name="Prefilled" xfId="209"/>
    <cellStyle name="分级显示列_1_Book1" xfId="210"/>
    <cellStyle name="Date" xfId="211"/>
    <cellStyle name="货币 2" xfId="212"/>
    <cellStyle name="Dezimal_laroux" xfId="213"/>
    <cellStyle name="Dollar (zero dec)" xfId="214"/>
    <cellStyle name="Euro" xfId="215"/>
    <cellStyle name="差_00省级(定稿)" xfId="216"/>
    <cellStyle name="Explanatory Text" xfId="217"/>
    <cellStyle name="强调文字颜色 1 2" xfId="218"/>
    <cellStyle name="Fixed" xfId="219"/>
    <cellStyle name="Followed Hyperlink_AheadBehind.xls Chart 23" xfId="220"/>
    <cellStyle name="强调 1" xfId="221"/>
    <cellStyle name="HEADER" xfId="222"/>
    <cellStyle name="HEADING1" xfId="223"/>
    <cellStyle name="HEADING2" xfId="224"/>
    <cellStyle name="Input [yellow]" xfId="225"/>
    <cellStyle name="Input Cells" xfId="226"/>
    <cellStyle name="KPMG Heading 1" xfId="227"/>
    <cellStyle name="KPMG Heading 3" xfId="228"/>
    <cellStyle name="KPMG Heading 4" xfId="229"/>
    <cellStyle name="KPMG Normal" xfId="230"/>
    <cellStyle name="Lines Fill" xfId="231"/>
    <cellStyle name="常规 2" xfId="232"/>
    <cellStyle name="Linked Cell" xfId="233"/>
    <cellStyle name="检查单元格 2" xfId="234"/>
    <cellStyle name="Linked Cells" xfId="235"/>
    <cellStyle name="Millares [0]_96 Risk" xfId="236"/>
    <cellStyle name="Valuta_pldt" xfId="237"/>
    <cellStyle name="Millares_96 Risk" xfId="238"/>
    <cellStyle name="Milliers [0]_!!!GO" xfId="239"/>
    <cellStyle name="Moneda_96 Risk" xfId="240"/>
    <cellStyle name="Monétaire_!!!GO" xfId="241"/>
    <cellStyle name="New Times Roman" xfId="242"/>
    <cellStyle name="no dec" xfId="243"/>
    <cellStyle name="Non défini" xfId="244"/>
    <cellStyle name="Norma,_laroux_4_营业在建 (2)_E21" xfId="245"/>
    <cellStyle name="Note" xfId="246"/>
    <cellStyle name="Œ…‹æØ‚è_Region Orders (2)" xfId="247"/>
    <cellStyle name="Output" xfId="248"/>
    <cellStyle name="pricing" xfId="249"/>
    <cellStyle name="PSDate" xfId="250"/>
    <cellStyle name="PSDec" xfId="251"/>
    <cellStyle name="PSSpacer" xfId="252"/>
    <cellStyle name="Red" xfId="253"/>
    <cellStyle name="Sheet Head" xfId="254"/>
    <cellStyle name="style" xfId="255"/>
    <cellStyle name="style1" xfId="256"/>
    <cellStyle name="style2" xfId="257"/>
    <cellStyle name="Warning Text" xfId="258"/>
    <cellStyle name="烹拳_ +Foil &amp; -FOIL &amp; PAPER" xfId="259"/>
    <cellStyle name="subhead" xfId="260"/>
    <cellStyle name="Subtotal" xfId="261"/>
    <cellStyle name="Total" xfId="262"/>
    <cellStyle name="Tusental_pldt" xfId="263"/>
    <cellStyle name="표준_0N-HANDLING " xfId="264"/>
    <cellStyle name="Valuta (0)_pldt" xfId="265"/>
    <cellStyle name="捠壿_Region Orders (2)" xfId="266"/>
    <cellStyle name="编号" xfId="267"/>
    <cellStyle name="未定义" xfId="268"/>
    <cellStyle name="标题 1 2" xfId="269"/>
    <cellStyle name="标题 3 2" xfId="270"/>
    <cellStyle name="千位分隔 3" xfId="271"/>
    <cellStyle name="标题 4 2" xfId="272"/>
    <cellStyle name="标题1" xfId="273"/>
    <cellStyle name="表标题" xfId="274"/>
    <cellStyle name="超级链接" xfId="275"/>
    <cellStyle name="差_530629_2006年县级财政报表附表" xfId="276"/>
    <cellStyle name="差_5334_2006年迪庆县级财政报表附表" xfId="277"/>
    <cellStyle name="差_Book1" xfId="278"/>
    <cellStyle name="差_Book1_甘南州" xfId="279"/>
    <cellStyle name="常规 100" xfId="280"/>
    <cellStyle name="强调文字颜色 6 2" xfId="281"/>
    <cellStyle name="分级显示行_1_13区汇总" xfId="282"/>
    <cellStyle name="输入 2" xfId="283"/>
    <cellStyle name="公司标准表" xfId="284"/>
    <cellStyle name="好_530623_2006年县级财政报表附表" xfId="285"/>
    <cellStyle name="好_530629_2006年县级财政报表附表" xfId="286"/>
    <cellStyle name="好_5334_2006年迪庆县级财政报表附表" xfId="287"/>
    <cellStyle name="好_Book1" xfId="288"/>
    <cellStyle name="好_Book1_甘南州" xfId="289"/>
    <cellStyle name="后继超级链接" xfId="290"/>
    <cellStyle name="汇总 2" xfId="291"/>
    <cellStyle name="貨幣_SGV" xfId="292"/>
    <cellStyle name="解释性文本 2" xfId="293"/>
    <cellStyle name="借出原因" xfId="294"/>
    <cellStyle name="链接单元格 2" xfId="295"/>
    <cellStyle name="霓付_ +Foil &amp; -FOIL &amp; PAPER" xfId="296"/>
    <cellStyle name="钎霖_4岿角利" xfId="297"/>
    <cellStyle name="强调文字颜色 2 2" xfId="298"/>
    <cellStyle name="强调文字颜色 3 2" xfId="299"/>
    <cellStyle name="数量" xfId="300"/>
    <cellStyle name="数字" xfId="301"/>
    <cellStyle name="小数" xfId="302"/>
    <cellStyle name="昗弨_Pacific Region P&amp;L" xfId="303"/>
    <cellStyle name="资产" xfId="304"/>
    <cellStyle name="常规 11" xfId="305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9525</xdr:colOff>
      <xdr:row>37</xdr:row>
      <xdr:rowOff>0</xdr:rowOff>
    </xdr:from>
    <xdr:to>
      <xdr:col>4</xdr:col>
      <xdr:colOff>95250</xdr:colOff>
      <xdr:row>37</xdr:row>
      <xdr:rowOff>124460</xdr:rowOff>
    </xdr:to>
    <xdr:sp>
      <xdr:nvSpPr>
        <xdr:cNvPr id="2" name="Text Box 1"/>
        <xdr:cNvSpPr txBox="1"/>
      </xdr:nvSpPr>
      <xdr:spPr>
        <a:xfrm>
          <a:off x="2108835" y="283260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37</xdr:row>
      <xdr:rowOff>0</xdr:rowOff>
    </xdr:from>
    <xdr:to>
      <xdr:col>4</xdr:col>
      <xdr:colOff>95250</xdr:colOff>
      <xdr:row>37</xdr:row>
      <xdr:rowOff>124460</xdr:rowOff>
    </xdr:to>
    <xdr:sp>
      <xdr:nvSpPr>
        <xdr:cNvPr id="3" name="Text Box 1"/>
        <xdr:cNvSpPr txBox="1"/>
      </xdr:nvSpPr>
      <xdr:spPr>
        <a:xfrm>
          <a:off x="2108835" y="283260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39</xdr:row>
      <xdr:rowOff>0</xdr:rowOff>
    </xdr:from>
    <xdr:to>
      <xdr:col>4</xdr:col>
      <xdr:colOff>95250</xdr:colOff>
      <xdr:row>39</xdr:row>
      <xdr:rowOff>124460</xdr:rowOff>
    </xdr:to>
    <xdr:sp>
      <xdr:nvSpPr>
        <xdr:cNvPr id="4" name="Text Box 1"/>
        <xdr:cNvSpPr txBox="1"/>
      </xdr:nvSpPr>
      <xdr:spPr>
        <a:xfrm>
          <a:off x="2108835" y="293420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5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6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7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123825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08835" y="37444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9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10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11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123825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8835" y="37444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13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14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15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123825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08835" y="37952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17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18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19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123825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8835" y="37952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21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22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23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123825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08835" y="38460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25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26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27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123825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08835" y="38460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39</xdr:row>
      <xdr:rowOff>0</xdr:rowOff>
    </xdr:from>
    <xdr:to>
      <xdr:col>4</xdr:col>
      <xdr:colOff>95250</xdr:colOff>
      <xdr:row>39</xdr:row>
      <xdr:rowOff>124460</xdr:rowOff>
    </xdr:to>
    <xdr:sp>
      <xdr:nvSpPr>
        <xdr:cNvPr id="29" name="Text Box 1"/>
        <xdr:cNvSpPr txBox="1"/>
      </xdr:nvSpPr>
      <xdr:spPr>
        <a:xfrm>
          <a:off x="2108835" y="293420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30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31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32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123825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08835" y="37444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34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35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124460</xdr:rowOff>
    </xdr:to>
    <xdr:sp>
      <xdr:nvSpPr>
        <xdr:cNvPr id="36" name="Text Box 1"/>
        <xdr:cNvSpPr txBox="1"/>
      </xdr:nvSpPr>
      <xdr:spPr>
        <a:xfrm>
          <a:off x="2108835" y="37444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55</xdr:row>
      <xdr:rowOff>0</xdr:rowOff>
    </xdr:from>
    <xdr:to>
      <xdr:col>4</xdr:col>
      <xdr:colOff>95250</xdr:colOff>
      <xdr:row>55</xdr:row>
      <xdr:rowOff>123825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108835" y="37444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38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39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40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123825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108835" y="37952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42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43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124460</xdr:rowOff>
    </xdr:to>
    <xdr:sp>
      <xdr:nvSpPr>
        <xdr:cNvPr id="44" name="Text Box 1"/>
        <xdr:cNvSpPr txBox="1"/>
      </xdr:nvSpPr>
      <xdr:spPr>
        <a:xfrm>
          <a:off x="2108835" y="37952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56</xdr:row>
      <xdr:rowOff>0</xdr:rowOff>
    </xdr:from>
    <xdr:to>
      <xdr:col>4</xdr:col>
      <xdr:colOff>95250</xdr:colOff>
      <xdr:row>56</xdr:row>
      <xdr:rowOff>123825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108835" y="37952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46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47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48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123825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108835" y="38460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50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51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124460</xdr:rowOff>
    </xdr:to>
    <xdr:sp>
      <xdr:nvSpPr>
        <xdr:cNvPr id="52" name="Text Box 1"/>
        <xdr:cNvSpPr txBox="1"/>
      </xdr:nvSpPr>
      <xdr:spPr>
        <a:xfrm>
          <a:off x="2108835" y="384606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9525</xdr:colOff>
      <xdr:row>57</xdr:row>
      <xdr:rowOff>0</xdr:rowOff>
    </xdr:from>
    <xdr:to>
      <xdr:col>4</xdr:col>
      <xdr:colOff>95250</xdr:colOff>
      <xdr:row>57</xdr:row>
      <xdr:rowOff>123825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108835" y="38460680"/>
          <a:ext cx="85725" cy="1238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9525</xdr:colOff>
      <xdr:row>37</xdr:row>
      <xdr:rowOff>0</xdr:rowOff>
    </xdr:from>
    <xdr:to>
      <xdr:col>4</xdr:col>
      <xdr:colOff>95250</xdr:colOff>
      <xdr:row>37</xdr:row>
      <xdr:rowOff>124460</xdr:rowOff>
    </xdr:to>
    <xdr:sp>
      <xdr:nvSpPr>
        <xdr:cNvPr id="54" name="Text Box 1"/>
        <xdr:cNvSpPr txBox="1"/>
      </xdr:nvSpPr>
      <xdr:spPr>
        <a:xfrm>
          <a:off x="2108835" y="28326080"/>
          <a:ext cx="85725" cy="1244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48"/>
  <sheetViews>
    <sheetView tabSelected="1" zoomScale="120" zoomScaleNormal="120" workbookViewId="0">
      <pane ySplit="4" topLeftCell="A167" activePane="bottomLeft" state="frozen"/>
      <selection/>
      <selection pane="bottomLeft" activeCell="E169" sqref="E169"/>
    </sheetView>
  </sheetViews>
  <sheetFormatPr defaultColWidth="9" defaultRowHeight="14.4"/>
  <cols>
    <col min="1" max="1" width="4.44444444444444" style="4" customWidth="1"/>
    <col min="2" max="2" width="13" style="4" customWidth="1"/>
    <col min="3" max="3" width="4.77777777777778" style="4" customWidth="1"/>
    <col min="4" max="4" width="8.38888888888889" style="4" customWidth="1"/>
    <col min="5" max="5" width="50.9814814814815" style="5" customWidth="1"/>
    <col min="6" max="6" width="8" style="4" customWidth="1"/>
    <col min="7" max="7" width="16.8888888888889" style="6" customWidth="1"/>
    <col min="8" max="8" width="4.53703703703704" style="4" customWidth="1"/>
    <col min="9" max="10" width="6.77777777777778" style="4" customWidth="1"/>
    <col min="11" max="11" width="6.76851851851852" style="4" customWidth="1"/>
    <col min="12" max="12" width="7.16666666666667" style="4" customWidth="1"/>
    <col min="13" max="13" width="9" style="5"/>
    <col min="14" max="14" width="11.7777777777778" style="5"/>
    <col min="15" max="16384" width="9" style="5"/>
  </cols>
  <sheetData>
    <row r="1" ht="20.4" spans="1:12">
      <c r="A1" s="7" t="s">
        <v>0</v>
      </c>
      <c r="B1" s="8"/>
      <c r="C1" s="9"/>
      <c r="D1" s="9"/>
      <c r="E1" s="3"/>
      <c r="F1" s="9"/>
      <c r="G1" s="10"/>
      <c r="H1" s="9"/>
      <c r="I1" s="9"/>
      <c r="J1" s="9"/>
      <c r="K1" s="9"/>
      <c r="L1" s="9"/>
    </row>
    <row r="2" ht="25" customHeight="1" spans="1:12">
      <c r="A2" s="11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</row>
    <row r="3" s="1" customFormat="1" ht="13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7"/>
      <c r="I3" s="17"/>
      <c r="J3" s="17"/>
      <c r="K3" s="16" t="s">
        <v>9</v>
      </c>
      <c r="L3" s="16" t="s">
        <v>10</v>
      </c>
    </row>
    <row r="4" s="1" customFormat="1" ht="37" customHeight="1" spans="1:12">
      <c r="A4" s="18"/>
      <c r="B4" s="18"/>
      <c r="C4" s="18"/>
      <c r="D4" s="18"/>
      <c r="E4" s="19"/>
      <c r="F4" s="19"/>
      <c r="G4" s="16" t="s">
        <v>11</v>
      </c>
      <c r="H4" s="15" t="s">
        <v>12</v>
      </c>
      <c r="I4" s="16" t="s">
        <v>13</v>
      </c>
      <c r="J4" s="16" t="s">
        <v>14</v>
      </c>
      <c r="K4" s="17"/>
      <c r="L4" s="17"/>
    </row>
    <row r="5" s="1" customFormat="1" ht="28" customHeight="1" spans="1:12">
      <c r="A5" s="20" t="s">
        <v>15</v>
      </c>
      <c r="B5" s="21"/>
      <c r="C5" s="22"/>
      <c r="D5" s="23"/>
      <c r="E5" s="24"/>
      <c r="F5" s="23">
        <f>F6+F27+F36+F37+F38+F59+F77+F78+F99+F120+F139+F166+F167+F170+F171+F172+F173+F174+F175+F176</f>
        <v>6400</v>
      </c>
      <c r="G5" s="24"/>
      <c r="H5" s="25"/>
      <c r="I5" s="42"/>
      <c r="J5" s="43"/>
      <c r="K5" s="22"/>
      <c r="L5" s="23"/>
    </row>
    <row r="6" s="1" customFormat="1" ht="52" customHeight="1" spans="1:12">
      <c r="A6" s="14" t="s">
        <v>16</v>
      </c>
      <c r="B6" s="14" t="s">
        <v>17</v>
      </c>
      <c r="C6" s="14" t="s">
        <v>18</v>
      </c>
      <c r="D6" s="14" t="s">
        <v>19</v>
      </c>
      <c r="E6" s="26" t="s">
        <v>20</v>
      </c>
      <c r="F6" s="22">
        <f t="shared" ref="F6:J6" si="0">SUM(F7:F26)</f>
        <v>358.7</v>
      </c>
      <c r="G6" s="27" t="s">
        <v>21</v>
      </c>
      <c r="H6" s="22">
        <f t="shared" si="0"/>
        <v>175</v>
      </c>
      <c r="I6" s="22">
        <f t="shared" si="0"/>
        <v>0.0885</v>
      </c>
      <c r="J6" s="22">
        <f t="shared" si="0"/>
        <v>0.3833</v>
      </c>
      <c r="K6" s="22" t="s">
        <v>22</v>
      </c>
      <c r="L6" s="22" t="s">
        <v>23</v>
      </c>
    </row>
    <row r="7" s="2" customFormat="1" ht="64" customHeight="1" spans="1:12">
      <c r="A7" s="28">
        <v>1</v>
      </c>
      <c r="B7" s="28" t="s">
        <v>24</v>
      </c>
      <c r="C7" s="28" t="s">
        <v>18</v>
      </c>
      <c r="D7" s="28" t="s">
        <v>25</v>
      </c>
      <c r="E7" s="29" t="s">
        <v>26</v>
      </c>
      <c r="F7" s="28">
        <f>20*0.5+14*0.3</f>
        <v>14.2</v>
      </c>
      <c r="G7" s="30" t="s">
        <v>27</v>
      </c>
      <c r="H7" s="28">
        <v>9</v>
      </c>
      <c r="I7" s="28">
        <v>0.0034</v>
      </c>
      <c r="J7" s="28">
        <v>0.0135</v>
      </c>
      <c r="K7" s="39" t="s">
        <v>22</v>
      </c>
      <c r="L7" s="39" t="s">
        <v>28</v>
      </c>
    </row>
    <row r="8" s="2" customFormat="1" ht="61" customHeight="1" spans="1:12">
      <c r="A8" s="28">
        <v>2</v>
      </c>
      <c r="B8" s="28" t="s">
        <v>24</v>
      </c>
      <c r="C8" s="28" t="s">
        <v>18</v>
      </c>
      <c r="D8" s="28" t="s">
        <v>29</v>
      </c>
      <c r="E8" s="29" t="s">
        <v>30</v>
      </c>
      <c r="F8" s="28">
        <f>16*0.5+47*0.4</f>
        <v>26.8</v>
      </c>
      <c r="G8" s="30" t="s">
        <v>31</v>
      </c>
      <c r="H8" s="28">
        <v>7</v>
      </c>
      <c r="I8" s="28">
        <v>0.0063</v>
      </c>
      <c r="J8" s="28">
        <v>0.0277</v>
      </c>
      <c r="K8" s="39" t="s">
        <v>22</v>
      </c>
      <c r="L8" s="39" t="s">
        <v>28</v>
      </c>
    </row>
    <row r="9" s="2" customFormat="1" ht="67" customHeight="1" spans="1:12">
      <c r="A9" s="28">
        <v>3</v>
      </c>
      <c r="B9" s="28" t="s">
        <v>24</v>
      </c>
      <c r="C9" s="28" t="s">
        <v>18</v>
      </c>
      <c r="D9" s="28" t="s">
        <v>32</v>
      </c>
      <c r="E9" s="29" t="s">
        <v>33</v>
      </c>
      <c r="F9" s="28">
        <f>16*0.5+4*0.2+5*0.3</f>
        <v>10.3</v>
      </c>
      <c r="G9" s="30" t="s">
        <v>34</v>
      </c>
      <c r="H9" s="28">
        <v>10</v>
      </c>
      <c r="I9" s="28">
        <v>0.0025</v>
      </c>
      <c r="J9" s="28">
        <v>0.0104</v>
      </c>
      <c r="K9" s="39" t="s">
        <v>22</v>
      </c>
      <c r="L9" s="39" t="s">
        <v>35</v>
      </c>
    </row>
    <row r="10" s="2" customFormat="1" ht="71" customHeight="1" spans="1:12">
      <c r="A10" s="28">
        <v>4</v>
      </c>
      <c r="B10" s="28" t="s">
        <v>24</v>
      </c>
      <c r="C10" s="31" t="s">
        <v>18</v>
      </c>
      <c r="D10" s="31" t="s">
        <v>36</v>
      </c>
      <c r="E10" s="32" t="s">
        <v>37</v>
      </c>
      <c r="F10" s="31">
        <f>18*0.5+1*0.4+3*0.2+22*0.3</f>
        <v>16.6</v>
      </c>
      <c r="G10" s="33" t="s">
        <v>38</v>
      </c>
      <c r="H10" s="31">
        <v>8</v>
      </c>
      <c r="I10" s="31">
        <v>0.0044</v>
      </c>
      <c r="J10" s="31">
        <v>0.0193</v>
      </c>
      <c r="K10" s="39" t="s">
        <v>22</v>
      </c>
      <c r="L10" s="39" t="s">
        <v>35</v>
      </c>
    </row>
    <row r="11" s="2" customFormat="1" ht="72" customHeight="1" spans="1:12">
      <c r="A11" s="28">
        <v>5</v>
      </c>
      <c r="B11" s="28" t="s">
        <v>24</v>
      </c>
      <c r="C11" s="28" t="s">
        <v>18</v>
      </c>
      <c r="D11" s="28" t="s">
        <v>39</v>
      </c>
      <c r="E11" s="29" t="s">
        <v>40</v>
      </c>
      <c r="F11" s="28">
        <f>38*0.5+2*0.2+17*0.3</f>
        <v>24.5</v>
      </c>
      <c r="G11" s="30" t="s">
        <v>41</v>
      </c>
      <c r="H11" s="28">
        <v>11</v>
      </c>
      <c r="I11" s="28">
        <v>0.0057</v>
      </c>
      <c r="J11" s="28">
        <v>0.0243</v>
      </c>
      <c r="K11" s="39" t="s">
        <v>22</v>
      </c>
      <c r="L11" s="39" t="s">
        <v>28</v>
      </c>
    </row>
    <row r="12" s="2" customFormat="1" ht="111" customHeight="1" spans="1:12">
      <c r="A12" s="28">
        <v>6</v>
      </c>
      <c r="B12" s="28" t="s">
        <v>24</v>
      </c>
      <c r="C12" s="31" t="s">
        <v>18</v>
      </c>
      <c r="D12" s="31" t="s">
        <v>42</v>
      </c>
      <c r="E12" s="32" t="s">
        <v>43</v>
      </c>
      <c r="F12" s="31">
        <f>39*0.5+10*0.4+2*0.2+19*0.3</f>
        <v>29.6</v>
      </c>
      <c r="G12" s="33" t="s">
        <v>44</v>
      </c>
      <c r="H12" s="31">
        <v>16</v>
      </c>
      <c r="I12" s="31">
        <v>0.007</v>
      </c>
      <c r="J12" s="31">
        <v>0.0312</v>
      </c>
      <c r="K12" s="39" t="s">
        <v>22</v>
      </c>
      <c r="L12" s="39" t="s">
        <v>35</v>
      </c>
    </row>
    <row r="13" s="2" customFormat="1" ht="66" customHeight="1" spans="1:12">
      <c r="A13" s="28">
        <v>7</v>
      </c>
      <c r="B13" s="28" t="s">
        <v>24</v>
      </c>
      <c r="C13" s="28" t="s">
        <v>18</v>
      </c>
      <c r="D13" s="28" t="s">
        <v>45</v>
      </c>
      <c r="E13" s="29" t="s">
        <v>46</v>
      </c>
      <c r="F13" s="28">
        <f>15*0.5+3*0.2+4*0.3</f>
        <v>9.3</v>
      </c>
      <c r="G13" s="30" t="s">
        <v>47</v>
      </c>
      <c r="H13" s="28">
        <v>9</v>
      </c>
      <c r="I13" s="28">
        <v>0.0022</v>
      </c>
      <c r="J13" s="28">
        <v>0.0104</v>
      </c>
      <c r="K13" s="39" t="s">
        <v>22</v>
      </c>
      <c r="L13" s="39" t="s">
        <v>35</v>
      </c>
    </row>
    <row r="14" s="2" customFormat="1" ht="111" customHeight="1" spans="1:12">
      <c r="A14" s="28">
        <v>8</v>
      </c>
      <c r="B14" s="28" t="s">
        <v>24</v>
      </c>
      <c r="C14" s="28" t="s">
        <v>18</v>
      </c>
      <c r="D14" s="28" t="s">
        <v>48</v>
      </c>
      <c r="E14" s="29" t="s">
        <v>49</v>
      </c>
      <c r="F14" s="28">
        <f>79*0.5+1*0.4+5*0.2+14*0.3</f>
        <v>45.1</v>
      </c>
      <c r="G14" s="30" t="s">
        <v>50</v>
      </c>
      <c r="H14" s="28">
        <v>17</v>
      </c>
      <c r="I14" s="28">
        <v>0.0099</v>
      </c>
      <c r="J14" s="28">
        <v>0.0448</v>
      </c>
      <c r="K14" s="39" t="s">
        <v>22</v>
      </c>
      <c r="L14" s="39" t="s">
        <v>35</v>
      </c>
    </row>
    <row r="15" s="2" customFormat="1" ht="49" customHeight="1" spans="1:12">
      <c r="A15" s="28">
        <v>9</v>
      </c>
      <c r="B15" s="28" t="s">
        <v>24</v>
      </c>
      <c r="C15" s="28" t="s">
        <v>18</v>
      </c>
      <c r="D15" s="28" t="s">
        <v>51</v>
      </c>
      <c r="E15" s="29" t="s">
        <v>52</v>
      </c>
      <c r="F15" s="28">
        <f>8*0.5+2*0.2</f>
        <v>4.4</v>
      </c>
      <c r="G15" s="30" t="s">
        <v>53</v>
      </c>
      <c r="H15" s="28">
        <v>6</v>
      </c>
      <c r="I15" s="28">
        <v>0.001</v>
      </c>
      <c r="J15" s="28">
        <v>0.0038</v>
      </c>
      <c r="K15" s="39" t="s">
        <v>22</v>
      </c>
      <c r="L15" s="39" t="s">
        <v>28</v>
      </c>
    </row>
    <row r="16" s="2" customFormat="1" ht="49" customHeight="1" spans="1:12">
      <c r="A16" s="28">
        <v>10</v>
      </c>
      <c r="B16" s="28" t="s">
        <v>24</v>
      </c>
      <c r="C16" s="28" t="s">
        <v>18</v>
      </c>
      <c r="D16" s="28" t="s">
        <v>54</v>
      </c>
      <c r="E16" s="29" t="s">
        <v>55</v>
      </c>
      <c r="F16" s="28">
        <f>4*0.5+1*0.2</f>
        <v>2.2</v>
      </c>
      <c r="G16" s="30" t="s">
        <v>56</v>
      </c>
      <c r="H16" s="28">
        <v>4</v>
      </c>
      <c r="I16" s="28">
        <v>0.0005</v>
      </c>
      <c r="J16" s="28">
        <v>0.0016</v>
      </c>
      <c r="K16" s="39" t="s">
        <v>22</v>
      </c>
      <c r="L16" s="39" t="s">
        <v>35</v>
      </c>
    </row>
    <row r="17" s="2" customFormat="1" ht="49" customHeight="1" spans="1:12">
      <c r="A17" s="28">
        <v>11</v>
      </c>
      <c r="B17" s="28" t="s">
        <v>24</v>
      </c>
      <c r="C17" s="28" t="s">
        <v>18</v>
      </c>
      <c r="D17" s="28" t="s">
        <v>57</v>
      </c>
      <c r="E17" s="29" t="s">
        <v>58</v>
      </c>
      <c r="F17" s="28">
        <f>1*0.5</f>
        <v>0.5</v>
      </c>
      <c r="G17" s="30" t="s">
        <v>59</v>
      </c>
      <c r="H17" s="28">
        <v>1</v>
      </c>
      <c r="I17" s="28">
        <v>0.0001</v>
      </c>
      <c r="J17" s="28">
        <v>0.0004</v>
      </c>
      <c r="K17" s="39" t="s">
        <v>22</v>
      </c>
      <c r="L17" s="39" t="s">
        <v>28</v>
      </c>
    </row>
    <row r="18" s="2" customFormat="1" ht="51" customHeight="1" spans="1:12">
      <c r="A18" s="28">
        <v>12</v>
      </c>
      <c r="B18" s="28" t="s">
        <v>24</v>
      </c>
      <c r="C18" s="28" t="s">
        <v>18</v>
      </c>
      <c r="D18" s="28" t="s">
        <v>60</v>
      </c>
      <c r="E18" s="29" t="s">
        <v>61</v>
      </c>
      <c r="F18" s="28">
        <f>2*0.5</f>
        <v>1</v>
      </c>
      <c r="G18" s="30" t="s">
        <v>62</v>
      </c>
      <c r="H18" s="28">
        <v>1</v>
      </c>
      <c r="I18" s="28">
        <v>0.0002</v>
      </c>
      <c r="J18" s="28">
        <v>0.0007</v>
      </c>
      <c r="K18" s="39" t="s">
        <v>22</v>
      </c>
      <c r="L18" s="39" t="s">
        <v>35</v>
      </c>
    </row>
    <row r="19" s="2" customFormat="1" ht="76" customHeight="1" spans="1:12">
      <c r="A19" s="28">
        <v>13</v>
      </c>
      <c r="B19" s="28" t="s">
        <v>24</v>
      </c>
      <c r="C19" s="28" t="s">
        <v>18</v>
      </c>
      <c r="D19" s="28" t="s">
        <v>63</v>
      </c>
      <c r="E19" s="29" t="s">
        <v>64</v>
      </c>
      <c r="F19" s="28">
        <f>35*0.5+4*0.2+10*0.3</f>
        <v>21.3</v>
      </c>
      <c r="G19" s="30" t="s">
        <v>65</v>
      </c>
      <c r="H19" s="28">
        <v>10</v>
      </c>
      <c r="I19" s="28">
        <v>0.0049</v>
      </c>
      <c r="J19" s="28">
        <v>0.0223</v>
      </c>
      <c r="K19" s="39" t="s">
        <v>22</v>
      </c>
      <c r="L19" s="39" t="s">
        <v>35</v>
      </c>
    </row>
    <row r="20" s="2" customFormat="1" ht="50" customHeight="1" spans="1:12">
      <c r="A20" s="28">
        <v>14</v>
      </c>
      <c r="B20" s="28" t="s">
        <v>24</v>
      </c>
      <c r="C20" s="28" t="s">
        <v>18</v>
      </c>
      <c r="D20" s="28" t="s">
        <v>66</v>
      </c>
      <c r="E20" s="29" t="s">
        <v>67</v>
      </c>
      <c r="F20" s="28">
        <f>3*0.5</f>
        <v>1.5</v>
      </c>
      <c r="G20" s="30" t="s">
        <v>68</v>
      </c>
      <c r="H20" s="28">
        <v>3</v>
      </c>
      <c r="I20" s="28">
        <v>0.0003</v>
      </c>
      <c r="J20" s="28">
        <v>0.0009</v>
      </c>
      <c r="K20" s="39" t="s">
        <v>22</v>
      </c>
      <c r="L20" s="39" t="s">
        <v>28</v>
      </c>
    </row>
    <row r="21" s="2" customFormat="1" ht="133" customHeight="1" spans="1:12">
      <c r="A21" s="28">
        <v>15</v>
      </c>
      <c r="B21" s="28" t="s">
        <v>24</v>
      </c>
      <c r="C21" s="28" t="s">
        <v>18</v>
      </c>
      <c r="D21" s="28" t="s">
        <v>69</v>
      </c>
      <c r="E21" s="29" t="s">
        <v>70</v>
      </c>
      <c r="F21" s="28">
        <f>72*0.5+3*0.4+48*0.2+97*0.3</f>
        <v>75.9</v>
      </c>
      <c r="G21" s="30" t="s">
        <v>71</v>
      </c>
      <c r="H21" s="28">
        <v>15</v>
      </c>
      <c r="I21" s="28">
        <v>0.022</v>
      </c>
      <c r="J21" s="28">
        <v>0.0988</v>
      </c>
      <c r="K21" s="39" t="s">
        <v>22</v>
      </c>
      <c r="L21" s="39" t="s">
        <v>35</v>
      </c>
    </row>
    <row r="22" s="2" customFormat="1" ht="72" customHeight="1" spans="1:12">
      <c r="A22" s="28">
        <v>16</v>
      </c>
      <c r="B22" s="28" t="s">
        <v>24</v>
      </c>
      <c r="C22" s="28" t="s">
        <v>18</v>
      </c>
      <c r="D22" s="28" t="s">
        <v>72</v>
      </c>
      <c r="E22" s="29" t="s">
        <v>73</v>
      </c>
      <c r="F22" s="28">
        <f>26*0.5+3*0.2+13*0.3</f>
        <v>17.5</v>
      </c>
      <c r="G22" s="30" t="s">
        <v>74</v>
      </c>
      <c r="H22" s="28">
        <v>9</v>
      </c>
      <c r="I22" s="28">
        <v>0.0042</v>
      </c>
      <c r="J22" s="28">
        <v>0.0168</v>
      </c>
      <c r="K22" s="39" t="s">
        <v>22</v>
      </c>
      <c r="L22" s="39" t="s">
        <v>35</v>
      </c>
    </row>
    <row r="23" s="2" customFormat="1" ht="54" customHeight="1" spans="1:12">
      <c r="A23" s="28">
        <v>17</v>
      </c>
      <c r="B23" s="28" t="s">
        <v>24</v>
      </c>
      <c r="C23" s="28" t="s">
        <v>18</v>
      </c>
      <c r="D23" s="28" t="s">
        <v>75</v>
      </c>
      <c r="E23" s="29" t="s">
        <v>76</v>
      </c>
      <c r="F23" s="28">
        <f>10*0.5+1*0.2+5*0.3</f>
        <v>6.7</v>
      </c>
      <c r="G23" s="30" t="s">
        <v>77</v>
      </c>
      <c r="H23" s="28">
        <v>6</v>
      </c>
      <c r="I23" s="28">
        <v>0.0016</v>
      </c>
      <c r="J23" s="28">
        <v>0.0072</v>
      </c>
      <c r="K23" s="39" t="s">
        <v>22</v>
      </c>
      <c r="L23" s="39" t="s">
        <v>28</v>
      </c>
    </row>
    <row r="24" s="2" customFormat="1" ht="117" customHeight="1" spans="1:12">
      <c r="A24" s="28">
        <v>18</v>
      </c>
      <c r="B24" s="28" t="s">
        <v>24</v>
      </c>
      <c r="C24" s="28" t="s">
        <v>18</v>
      </c>
      <c r="D24" s="28" t="s">
        <v>78</v>
      </c>
      <c r="E24" s="29" t="s">
        <v>79</v>
      </c>
      <c r="F24" s="28">
        <f>20*0.5+55*0.4+2*0.2+8*0.3</f>
        <v>34.8</v>
      </c>
      <c r="G24" s="30" t="s">
        <v>80</v>
      </c>
      <c r="H24" s="28">
        <v>15</v>
      </c>
      <c r="I24" s="28">
        <v>0.0085</v>
      </c>
      <c r="J24" s="28">
        <v>0.035</v>
      </c>
      <c r="K24" s="39" t="s">
        <v>22</v>
      </c>
      <c r="L24" s="39" t="s">
        <v>28</v>
      </c>
    </row>
    <row r="25" s="2" customFormat="1" ht="75" customHeight="1" spans="1:12">
      <c r="A25" s="28">
        <v>19</v>
      </c>
      <c r="B25" s="28" t="s">
        <v>24</v>
      </c>
      <c r="C25" s="28" t="s">
        <v>18</v>
      </c>
      <c r="D25" s="28" t="s">
        <v>81</v>
      </c>
      <c r="E25" s="29" t="s">
        <v>82</v>
      </c>
      <c r="F25" s="28">
        <f>12*0.5+3*0.2+2*0.3</f>
        <v>7.2</v>
      </c>
      <c r="G25" s="30" t="s">
        <v>83</v>
      </c>
      <c r="H25" s="28">
        <v>10</v>
      </c>
      <c r="I25" s="28">
        <v>0.0017</v>
      </c>
      <c r="J25" s="28">
        <v>0.0064</v>
      </c>
      <c r="K25" s="39" t="s">
        <v>22</v>
      </c>
      <c r="L25" s="39" t="s">
        <v>28</v>
      </c>
    </row>
    <row r="26" s="2" customFormat="1" ht="64" customHeight="1" spans="1:12">
      <c r="A26" s="28">
        <v>20</v>
      </c>
      <c r="B26" s="28" t="s">
        <v>24</v>
      </c>
      <c r="C26" s="28" t="s">
        <v>18</v>
      </c>
      <c r="D26" s="28" t="s">
        <v>84</v>
      </c>
      <c r="E26" s="29" t="s">
        <v>85</v>
      </c>
      <c r="F26" s="28">
        <f>15*0.5+6*0.3</f>
        <v>9.3</v>
      </c>
      <c r="G26" s="30" t="s">
        <v>86</v>
      </c>
      <c r="H26" s="28">
        <v>8</v>
      </c>
      <c r="I26" s="28">
        <v>0.0021</v>
      </c>
      <c r="J26" s="28">
        <v>0.0078</v>
      </c>
      <c r="K26" s="39" t="s">
        <v>22</v>
      </c>
      <c r="L26" s="39" t="s">
        <v>28</v>
      </c>
    </row>
    <row r="27" s="1" customFormat="1" ht="57" customHeight="1" spans="1:12">
      <c r="A27" s="14" t="s">
        <v>87</v>
      </c>
      <c r="B27" s="14" t="s">
        <v>88</v>
      </c>
      <c r="C27" s="14" t="s">
        <v>18</v>
      </c>
      <c r="D27" s="14" t="s">
        <v>89</v>
      </c>
      <c r="E27" s="26" t="s">
        <v>90</v>
      </c>
      <c r="F27" s="14">
        <v>247.19</v>
      </c>
      <c r="G27" s="27" t="s">
        <v>91</v>
      </c>
      <c r="H27" s="22">
        <f t="shared" ref="F27:J27" si="1">SUM(H28:H35)</f>
        <v>19</v>
      </c>
      <c r="I27" s="22">
        <f t="shared" si="1"/>
        <v>0.0835</v>
      </c>
      <c r="J27" s="22">
        <f t="shared" si="1"/>
        <v>0.3781</v>
      </c>
      <c r="K27" s="22" t="s">
        <v>22</v>
      </c>
      <c r="L27" s="14" t="s">
        <v>22</v>
      </c>
    </row>
    <row r="28" s="2" customFormat="1" ht="57" customHeight="1" spans="1:12">
      <c r="A28" s="28">
        <v>1</v>
      </c>
      <c r="B28" s="28" t="s">
        <v>92</v>
      </c>
      <c r="C28" s="28" t="s">
        <v>18</v>
      </c>
      <c r="D28" s="28" t="s">
        <v>54</v>
      </c>
      <c r="E28" s="29" t="s">
        <v>93</v>
      </c>
      <c r="F28" s="34">
        <f>1*0.296038</f>
        <v>0.296038</v>
      </c>
      <c r="G28" s="30" t="s">
        <v>94</v>
      </c>
      <c r="H28" s="28">
        <v>1</v>
      </c>
      <c r="I28" s="28">
        <v>0.0001</v>
      </c>
      <c r="J28" s="28">
        <v>0.0002</v>
      </c>
      <c r="K28" s="39" t="s">
        <v>22</v>
      </c>
      <c r="L28" s="28" t="s">
        <v>22</v>
      </c>
    </row>
    <row r="29" s="2" customFormat="1" ht="57" customHeight="1" spans="1:12">
      <c r="A29" s="28">
        <v>2</v>
      </c>
      <c r="B29" s="28" t="s">
        <v>92</v>
      </c>
      <c r="C29" s="28" t="s">
        <v>18</v>
      </c>
      <c r="D29" s="28" t="s">
        <v>95</v>
      </c>
      <c r="E29" s="29" t="s">
        <v>96</v>
      </c>
      <c r="F29" s="34">
        <f>43*0.296038</f>
        <v>12.729634</v>
      </c>
      <c r="G29" s="30" t="s">
        <v>97</v>
      </c>
      <c r="H29" s="28">
        <v>1</v>
      </c>
      <c r="I29" s="28">
        <v>0.0043</v>
      </c>
      <c r="J29" s="28">
        <v>0.0191</v>
      </c>
      <c r="K29" s="39" t="s">
        <v>22</v>
      </c>
      <c r="L29" s="28" t="s">
        <v>22</v>
      </c>
    </row>
    <row r="30" s="2" customFormat="1" ht="57" customHeight="1" spans="1:12">
      <c r="A30" s="28">
        <v>3</v>
      </c>
      <c r="B30" s="28" t="s">
        <v>92</v>
      </c>
      <c r="C30" s="28" t="s">
        <v>18</v>
      </c>
      <c r="D30" s="28" t="s">
        <v>25</v>
      </c>
      <c r="E30" s="29" t="s">
        <v>98</v>
      </c>
      <c r="F30" s="34">
        <f>45*0.296038</f>
        <v>13.32171</v>
      </c>
      <c r="G30" s="30" t="s">
        <v>99</v>
      </c>
      <c r="H30" s="28">
        <v>1</v>
      </c>
      <c r="I30" s="28">
        <v>0.0045</v>
      </c>
      <c r="J30" s="28">
        <v>0.0198</v>
      </c>
      <c r="K30" s="39" t="s">
        <v>22</v>
      </c>
      <c r="L30" s="28" t="s">
        <v>22</v>
      </c>
    </row>
    <row r="31" s="2" customFormat="1" ht="57" customHeight="1" spans="1:12">
      <c r="A31" s="28">
        <v>4</v>
      </c>
      <c r="B31" s="28" t="s">
        <v>92</v>
      </c>
      <c r="C31" s="28" t="s">
        <v>18</v>
      </c>
      <c r="D31" s="28" t="s">
        <v>39</v>
      </c>
      <c r="E31" s="29" t="s">
        <v>100</v>
      </c>
      <c r="F31" s="34">
        <f>130*0.296038</f>
        <v>38.48494</v>
      </c>
      <c r="G31" s="30" t="s">
        <v>101</v>
      </c>
      <c r="H31" s="28">
        <v>4</v>
      </c>
      <c r="I31" s="28">
        <v>0.013</v>
      </c>
      <c r="J31" s="28">
        <v>0.0592</v>
      </c>
      <c r="K31" s="39" t="s">
        <v>22</v>
      </c>
      <c r="L31" s="28" t="s">
        <v>22</v>
      </c>
    </row>
    <row r="32" s="2" customFormat="1" ht="57" customHeight="1" spans="1:12">
      <c r="A32" s="28">
        <v>5</v>
      </c>
      <c r="B32" s="28" t="s">
        <v>92</v>
      </c>
      <c r="C32" s="28" t="s">
        <v>18</v>
      </c>
      <c r="D32" s="28" t="s">
        <v>72</v>
      </c>
      <c r="E32" s="29" t="s">
        <v>102</v>
      </c>
      <c r="F32" s="34">
        <f>50*0.296038</f>
        <v>14.8019</v>
      </c>
      <c r="G32" s="30" t="s">
        <v>103</v>
      </c>
      <c r="H32" s="28">
        <v>3</v>
      </c>
      <c r="I32" s="28">
        <v>0.005</v>
      </c>
      <c r="J32" s="28">
        <v>0.0213</v>
      </c>
      <c r="K32" s="39" t="s">
        <v>22</v>
      </c>
      <c r="L32" s="28" t="s">
        <v>22</v>
      </c>
    </row>
    <row r="33" s="2" customFormat="1" ht="57" customHeight="1" spans="1:12">
      <c r="A33" s="28">
        <v>6</v>
      </c>
      <c r="B33" s="28" t="s">
        <v>92</v>
      </c>
      <c r="C33" s="28" t="s">
        <v>18</v>
      </c>
      <c r="D33" s="28" t="s">
        <v>48</v>
      </c>
      <c r="E33" s="29" t="s">
        <v>104</v>
      </c>
      <c r="F33" s="34">
        <f>304*0.296038</f>
        <v>89.995552</v>
      </c>
      <c r="G33" s="30" t="s">
        <v>105</v>
      </c>
      <c r="H33" s="28">
        <v>3</v>
      </c>
      <c r="I33" s="28">
        <v>0.0304</v>
      </c>
      <c r="J33" s="28">
        <v>0.1439</v>
      </c>
      <c r="K33" s="39" t="s">
        <v>22</v>
      </c>
      <c r="L33" s="28" t="s">
        <v>22</v>
      </c>
    </row>
    <row r="34" s="2" customFormat="1" ht="57" customHeight="1" spans="1:12">
      <c r="A34" s="28">
        <v>7</v>
      </c>
      <c r="B34" s="28" t="s">
        <v>92</v>
      </c>
      <c r="C34" s="28" t="s">
        <v>18</v>
      </c>
      <c r="D34" s="28" t="s">
        <v>63</v>
      </c>
      <c r="E34" s="29" t="s">
        <v>106</v>
      </c>
      <c r="F34" s="34">
        <f>92*0.296038</f>
        <v>27.235496</v>
      </c>
      <c r="G34" s="30" t="s">
        <v>107</v>
      </c>
      <c r="H34" s="28">
        <v>3</v>
      </c>
      <c r="I34" s="28">
        <v>0.0092</v>
      </c>
      <c r="J34" s="28">
        <v>0.0415</v>
      </c>
      <c r="K34" s="39" t="s">
        <v>22</v>
      </c>
      <c r="L34" s="28" t="s">
        <v>22</v>
      </c>
    </row>
    <row r="35" s="2" customFormat="1" ht="57" customHeight="1" spans="1:12">
      <c r="A35" s="28">
        <v>8</v>
      </c>
      <c r="B35" s="28" t="s">
        <v>92</v>
      </c>
      <c r="C35" s="28" t="s">
        <v>18</v>
      </c>
      <c r="D35" s="28" t="s">
        <v>69</v>
      </c>
      <c r="E35" s="29" t="s">
        <v>108</v>
      </c>
      <c r="F35" s="34">
        <f>170*0.296038</f>
        <v>50.32646</v>
      </c>
      <c r="G35" s="30" t="s">
        <v>109</v>
      </c>
      <c r="H35" s="28">
        <v>3</v>
      </c>
      <c r="I35" s="28">
        <v>0.017</v>
      </c>
      <c r="J35" s="28">
        <v>0.0731</v>
      </c>
      <c r="K35" s="39" t="s">
        <v>22</v>
      </c>
      <c r="L35" s="28" t="s">
        <v>22</v>
      </c>
    </row>
    <row r="36" s="1" customFormat="1" ht="40" customHeight="1" spans="1:12">
      <c r="A36" s="14" t="s">
        <v>110</v>
      </c>
      <c r="B36" s="14" t="s">
        <v>111</v>
      </c>
      <c r="C36" s="14" t="s">
        <v>18</v>
      </c>
      <c r="D36" s="14" t="s">
        <v>112</v>
      </c>
      <c r="E36" s="26" t="s">
        <v>113</v>
      </c>
      <c r="F36" s="14">
        <v>150</v>
      </c>
      <c r="G36" s="35" t="s">
        <v>114</v>
      </c>
      <c r="H36" s="14"/>
      <c r="I36" s="14">
        <v>0.0266</v>
      </c>
      <c r="J36" s="14">
        <v>1117</v>
      </c>
      <c r="K36" s="14" t="s">
        <v>115</v>
      </c>
      <c r="L36" s="14" t="s">
        <v>116</v>
      </c>
    </row>
    <row r="37" s="1" customFormat="1" ht="40" customHeight="1" spans="1:12">
      <c r="A37" s="14" t="s">
        <v>117</v>
      </c>
      <c r="B37" s="14" t="s">
        <v>118</v>
      </c>
      <c r="C37" s="14" t="s">
        <v>18</v>
      </c>
      <c r="D37" s="14" t="s">
        <v>112</v>
      </c>
      <c r="E37" s="26" t="s">
        <v>119</v>
      </c>
      <c r="F37" s="14">
        <v>58.01</v>
      </c>
      <c r="G37" s="35" t="s">
        <v>120</v>
      </c>
      <c r="H37" s="14">
        <v>251</v>
      </c>
      <c r="I37" s="14">
        <v>10739</v>
      </c>
      <c r="J37" s="14">
        <v>4.5103</v>
      </c>
      <c r="K37" s="14" t="s">
        <v>121</v>
      </c>
      <c r="L37" s="14" t="s">
        <v>23</v>
      </c>
    </row>
    <row r="38" s="1" customFormat="1" ht="40" customHeight="1" spans="1:12">
      <c r="A38" s="36" t="s">
        <v>122</v>
      </c>
      <c r="B38" s="22" t="s">
        <v>123</v>
      </c>
      <c r="C38" s="22" t="s">
        <v>18</v>
      </c>
      <c r="D38" s="22" t="s">
        <v>124</v>
      </c>
      <c r="E38" s="37" t="s">
        <v>125</v>
      </c>
      <c r="F38" s="22">
        <v>140.4</v>
      </c>
      <c r="G38" s="38" t="s">
        <v>126</v>
      </c>
      <c r="H38" s="22">
        <f t="shared" ref="H38:J38" si="2">SUM(H39:H58)</f>
        <v>74</v>
      </c>
      <c r="I38" s="22">
        <f t="shared" si="2"/>
        <v>0.0314</v>
      </c>
      <c r="J38" s="22">
        <f t="shared" si="2"/>
        <v>0.1256</v>
      </c>
      <c r="K38" s="36" t="s">
        <v>127</v>
      </c>
      <c r="L38" s="22" t="s">
        <v>23</v>
      </c>
    </row>
    <row r="39" s="2" customFormat="1" ht="40" customHeight="1" spans="1:12">
      <c r="A39" s="39">
        <v>1</v>
      </c>
      <c r="B39" s="39" t="s">
        <v>128</v>
      </c>
      <c r="C39" s="39" t="s">
        <v>18</v>
      </c>
      <c r="D39" s="39" t="s">
        <v>63</v>
      </c>
      <c r="E39" s="40" t="s">
        <v>129</v>
      </c>
      <c r="F39" s="39">
        <v>20.4</v>
      </c>
      <c r="G39" s="41" t="s">
        <v>126</v>
      </c>
      <c r="H39" s="39">
        <v>10</v>
      </c>
      <c r="I39" s="39">
        <v>0.0044</v>
      </c>
      <c r="J39" s="39">
        <f t="shared" ref="J39:J58" si="3">I39*4</f>
        <v>0.0176</v>
      </c>
      <c r="K39" s="44" t="s">
        <v>127</v>
      </c>
      <c r="L39" s="39" t="s">
        <v>35</v>
      </c>
    </row>
    <row r="40" s="2" customFormat="1" ht="40" customHeight="1" spans="1:12">
      <c r="A40" s="39">
        <v>2</v>
      </c>
      <c r="B40" s="39" t="s">
        <v>128</v>
      </c>
      <c r="C40" s="39" t="s">
        <v>18</v>
      </c>
      <c r="D40" s="39" t="s">
        <v>36</v>
      </c>
      <c r="E40" s="40" t="s">
        <v>130</v>
      </c>
      <c r="F40" s="39">
        <v>5.9</v>
      </c>
      <c r="G40" s="41" t="s">
        <v>126</v>
      </c>
      <c r="H40" s="39">
        <v>2</v>
      </c>
      <c r="I40" s="39">
        <v>0.0013</v>
      </c>
      <c r="J40" s="39">
        <f t="shared" si="3"/>
        <v>0.0052</v>
      </c>
      <c r="K40" s="44" t="s">
        <v>127</v>
      </c>
      <c r="L40" s="39" t="s">
        <v>35</v>
      </c>
    </row>
    <row r="41" s="2" customFormat="1" ht="40" customHeight="1" spans="1:12">
      <c r="A41" s="39">
        <v>3</v>
      </c>
      <c r="B41" s="39" t="s">
        <v>128</v>
      </c>
      <c r="C41" s="39" t="s">
        <v>18</v>
      </c>
      <c r="D41" s="39" t="s">
        <v>42</v>
      </c>
      <c r="E41" s="40" t="s">
        <v>131</v>
      </c>
      <c r="F41" s="39">
        <v>13.7</v>
      </c>
      <c r="G41" s="41" t="s">
        <v>126</v>
      </c>
      <c r="H41" s="39">
        <v>3</v>
      </c>
      <c r="I41" s="39">
        <v>0.003</v>
      </c>
      <c r="J41" s="39">
        <f t="shared" si="3"/>
        <v>0.012</v>
      </c>
      <c r="K41" s="44" t="s">
        <v>127</v>
      </c>
      <c r="L41" s="39" t="s">
        <v>35</v>
      </c>
    </row>
    <row r="42" s="2" customFormat="1" ht="40" customHeight="1" spans="1:12">
      <c r="A42" s="39">
        <v>4</v>
      </c>
      <c r="B42" s="39" t="s">
        <v>128</v>
      </c>
      <c r="C42" s="39" t="s">
        <v>18</v>
      </c>
      <c r="D42" s="39" t="s">
        <v>72</v>
      </c>
      <c r="E42" s="40" t="s">
        <v>132</v>
      </c>
      <c r="F42" s="39">
        <v>5</v>
      </c>
      <c r="G42" s="41" t="s">
        <v>126</v>
      </c>
      <c r="H42" s="39">
        <v>2</v>
      </c>
      <c r="I42" s="39">
        <v>0.0012</v>
      </c>
      <c r="J42" s="39">
        <f t="shared" si="3"/>
        <v>0.0048</v>
      </c>
      <c r="K42" s="44" t="s">
        <v>127</v>
      </c>
      <c r="L42" s="39" t="s">
        <v>35</v>
      </c>
    </row>
    <row r="43" s="2" customFormat="1" ht="40" customHeight="1" spans="1:12">
      <c r="A43" s="39">
        <v>5</v>
      </c>
      <c r="B43" s="39" t="s">
        <v>128</v>
      </c>
      <c r="C43" s="39" t="s">
        <v>18</v>
      </c>
      <c r="D43" s="39" t="s">
        <v>48</v>
      </c>
      <c r="E43" s="40" t="s">
        <v>133</v>
      </c>
      <c r="F43" s="39">
        <v>12.1</v>
      </c>
      <c r="G43" s="41" t="s">
        <v>126</v>
      </c>
      <c r="H43" s="39">
        <v>4</v>
      </c>
      <c r="I43" s="39">
        <v>0.0027</v>
      </c>
      <c r="J43" s="39">
        <f t="shared" si="3"/>
        <v>0.0108</v>
      </c>
      <c r="K43" s="44" t="s">
        <v>127</v>
      </c>
      <c r="L43" s="39" t="s">
        <v>35</v>
      </c>
    </row>
    <row r="44" s="2" customFormat="1" ht="40" customHeight="1" spans="1:12">
      <c r="A44" s="39">
        <v>6</v>
      </c>
      <c r="B44" s="39" t="s">
        <v>128</v>
      </c>
      <c r="C44" s="39" t="s">
        <v>18</v>
      </c>
      <c r="D44" s="39" t="s">
        <v>51</v>
      </c>
      <c r="E44" s="40" t="s">
        <v>134</v>
      </c>
      <c r="F44" s="39">
        <v>3.1</v>
      </c>
      <c r="G44" s="41" t="s">
        <v>126</v>
      </c>
      <c r="H44" s="39">
        <v>3</v>
      </c>
      <c r="I44" s="39">
        <v>0.0008</v>
      </c>
      <c r="J44" s="39">
        <f t="shared" si="3"/>
        <v>0.0032</v>
      </c>
      <c r="K44" s="44" t="s">
        <v>127</v>
      </c>
      <c r="L44" s="39" t="s">
        <v>28</v>
      </c>
    </row>
    <row r="45" s="2" customFormat="1" ht="40" customHeight="1" spans="1:12">
      <c r="A45" s="39">
        <v>7</v>
      </c>
      <c r="B45" s="39" t="s">
        <v>128</v>
      </c>
      <c r="C45" s="39" t="s">
        <v>18</v>
      </c>
      <c r="D45" s="39" t="s">
        <v>66</v>
      </c>
      <c r="E45" s="40" t="s">
        <v>135</v>
      </c>
      <c r="F45" s="39">
        <v>10.4</v>
      </c>
      <c r="G45" s="41" t="s">
        <v>126</v>
      </c>
      <c r="H45" s="39">
        <v>2</v>
      </c>
      <c r="I45" s="39">
        <v>0.0024</v>
      </c>
      <c r="J45" s="39">
        <f t="shared" si="3"/>
        <v>0.0096</v>
      </c>
      <c r="K45" s="44" t="s">
        <v>127</v>
      </c>
      <c r="L45" s="39" t="s">
        <v>28</v>
      </c>
    </row>
    <row r="46" s="2" customFormat="1" ht="40" customHeight="1" spans="1:12">
      <c r="A46" s="39">
        <v>8</v>
      </c>
      <c r="B46" s="39" t="s">
        <v>128</v>
      </c>
      <c r="C46" s="39" t="s">
        <v>18</v>
      </c>
      <c r="D46" s="39" t="s">
        <v>69</v>
      </c>
      <c r="E46" s="40" t="s">
        <v>136</v>
      </c>
      <c r="F46" s="39">
        <v>4.6</v>
      </c>
      <c r="G46" s="41" t="s">
        <v>126</v>
      </c>
      <c r="H46" s="39">
        <v>7</v>
      </c>
      <c r="I46" s="39">
        <v>0.001</v>
      </c>
      <c r="J46" s="39">
        <f t="shared" si="3"/>
        <v>0.004</v>
      </c>
      <c r="K46" s="44" t="s">
        <v>127</v>
      </c>
      <c r="L46" s="39" t="s">
        <v>35</v>
      </c>
    </row>
    <row r="47" s="2" customFormat="1" ht="38" customHeight="1" spans="1:12">
      <c r="A47" s="39">
        <v>9</v>
      </c>
      <c r="B47" s="39" t="s">
        <v>128</v>
      </c>
      <c r="C47" s="39" t="s">
        <v>18</v>
      </c>
      <c r="D47" s="39" t="s">
        <v>75</v>
      </c>
      <c r="E47" s="40" t="s">
        <v>137</v>
      </c>
      <c r="F47" s="39">
        <v>0.5</v>
      </c>
      <c r="G47" s="41" t="s">
        <v>126</v>
      </c>
      <c r="H47" s="39">
        <v>1</v>
      </c>
      <c r="I47" s="39">
        <v>0.0001</v>
      </c>
      <c r="J47" s="39">
        <f t="shared" si="3"/>
        <v>0.0004</v>
      </c>
      <c r="K47" s="44" t="s">
        <v>127</v>
      </c>
      <c r="L47" s="39" t="s">
        <v>28</v>
      </c>
    </row>
    <row r="48" s="2" customFormat="1" ht="40" customHeight="1" spans="1:12">
      <c r="A48" s="39">
        <v>10</v>
      </c>
      <c r="B48" s="39" t="s">
        <v>128</v>
      </c>
      <c r="C48" s="39" t="s">
        <v>18</v>
      </c>
      <c r="D48" s="39" t="s">
        <v>78</v>
      </c>
      <c r="E48" s="40" t="s">
        <v>138</v>
      </c>
      <c r="F48" s="39">
        <v>6.8</v>
      </c>
      <c r="G48" s="41" t="s">
        <v>126</v>
      </c>
      <c r="H48" s="39">
        <v>3</v>
      </c>
      <c r="I48" s="39">
        <v>0.0014</v>
      </c>
      <c r="J48" s="39">
        <f t="shared" si="3"/>
        <v>0.0056</v>
      </c>
      <c r="K48" s="44" t="s">
        <v>127</v>
      </c>
      <c r="L48" s="39" t="s">
        <v>28</v>
      </c>
    </row>
    <row r="49" s="2" customFormat="1" ht="40" customHeight="1" spans="1:12">
      <c r="A49" s="39">
        <v>11</v>
      </c>
      <c r="B49" s="39" t="s">
        <v>128</v>
      </c>
      <c r="C49" s="39" t="s">
        <v>18</v>
      </c>
      <c r="D49" s="39" t="s">
        <v>60</v>
      </c>
      <c r="E49" s="40" t="s">
        <v>139</v>
      </c>
      <c r="F49" s="39">
        <v>15.2</v>
      </c>
      <c r="G49" s="41" t="s">
        <v>126</v>
      </c>
      <c r="H49" s="39">
        <v>3</v>
      </c>
      <c r="I49" s="39">
        <v>0.0033</v>
      </c>
      <c r="J49" s="39">
        <f t="shared" si="3"/>
        <v>0.0132</v>
      </c>
      <c r="K49" s="44" t="s">
        <v>127</v>
      </c>
      <c r="L49" s="39" t="s">
        <v>35</v>
      </c>
    </row>
    <row r="50" s="2" customFormat="1" ht="40" customHeight="1" spans="1:12">
      <c r="A50" s="39">
        <v>12</v>
      </c>
      <c r="B50" s="39" t="s">
        <v>128</v>
      </c>
      <c r="C50" s="39" t="s">
        <v>18</v>
      </c>
      <c r="D50" s="39" t="s">
        <v>25</v>
      </c>
      <c r="E50" s="40" t="s">
        <v>140</v>
      </c>
      <c r="F50" s="39">
        <v>8.8</v>
      </c>
      <c r="G50" s="41" t="s">
        <v>126</v>
      </c>
      <c r="H50" s="39">
        <v>4</v>
      </c>
      <c r="I50" s="39">
        <v>0.0019</v>
      </c>
      <c r="J50" s="39">
        <f t="shared" si="3"/>
        <v>0.0076</v>
      </c>
      <c r="K50" s="44" t="s">
        <v>127</v>
      </c>
      <c r="L50" s="39" t="s">
        <v>28</v>
      </c>
    </row>
    <row r="51" s="2" customFormat="1" ht="40" customHeight="1" spans="1:12">
      <c r="A51" s="39">
        <v>13</v>
      </c>
      <c r="B51" s="39" t="s">
        <v>128</v>
      </c>
      <c r="C51" s="39" t="s">
        <v>18</v>
      </c>
      <c r="D51" s="39" t="s">
        <v>84</v>
      </c>
      <c r="E51" s="40" t="s">
        <v>141</v>
      </c>
      <c r="F51" s="39">
        <v>4.2</v>
      </c>
      <c r="G51" s="41" t="s">
        <v>126</v>
      </c>
      <c r="H51" s="39">
        <v>2</v>
      </c>
      <c r="I51" s="39">
        <v>0.0009</v>
      </c>
      <c r="J51" s="39">
        <f t="shared" si="3"/>
        <v>0.0036</v>
      </c>
      <c r="K51" s="44" t="s">
        <v>127</v>
      </c>
      <c r="L51" s="39" t="s">
        <v>28</v>
      </c>
    </row>
    <row r="52" s="2" customFormat="1" ht="40" customHeight="1" spans="1:12">
      <c r="A52" s="39">
        <v>14</v>
      </c>
      <c r="B52" s="39" t="s">
        <v>128</v>
      </c>
      <c r="C52" s="39" t="s">
        <v>18</v>
      </c>
      <c r="D52" s="39" t="s">
        <v>54</v>
      </c>
      <c r="E52" s="40" t="s">
        <v>142</v>
      </c>
      <c r="F52" s="39">
        <v>5.3</v>
      </c>
      <c r="G52" s="41" t="s">
        <v>126</v>
      </c>
      <c r="H52" s="39">
        <v>4</v>
      </c>
      <c r="I52" s="39">
        <v>0.0013</v>
      </c>
      <c r="J52" s="39">
        <f t="shared" si="3"/>
        <v>0.0052</v>
      </c>
      <c r="K52" s="44" t="s">
        <v>127</v>
      </c>
      <c r="L52" s="39" t="s">
        <v>35</v>
      </c>
    </row>
    <row r="53" s="2" customFormat="1" ht="40" customHeight="1" spans="1:12">
      <c r="A53" s="39">
        <v>15</v>
      </c>
      <c r="B53" s="39" t="s">
        <v>128</v>
      </c>
      <c r="C53" s="39" t="s">
        <v>18</v>
      </c>
      <c r="D53" s="39" t="s">
        <v>81</v>
      </c>
      <c r="E53" s="40" t="s">
        <v>143</v>
      </c>
      <c r="F53" s="39">
        <v>1.4</v>
      </c>
      <c r="G53" s="41" t="s">
        <v>126</v>
      </c>
      <c r="H53" s="39">
        <v>3</v>
      </c>
      <c r="I53" s="39">
        <v>0.0003</v>
      </c>
      <c r="J53" s="39">
        <f t="shared" si="3"/>
        <v>0.0012</v>
      </c>
      <c r="K53" s="44" t="s">
        <v>127</v>
      </c>
      <c r="L53" s="39" t="s">
        <v>28</v>
      </c>
    </row>
    <row r="54" s="2" customFormat="1" ht="40" customHeight="1" spans="1:12">
      <c r="A54" s="39">
        <v>16</v>
      </c>
      <c r="B54" s="39" t="s">
        <v>128</v>
      </c>
      <c r="C54" s="39" t="s">
        <v>18</v>
      </c>
      <c r="D54" s="39" t="s">
        <v>39</v>
      </c>
      <c r="E54" s="40" t="s">
        <v>144</v>
      </c>
      <c r="F54" s="39">
        <v>9.7</v>
      </c>
      <c r="G54" s="41" t="s">
        <v>126</v>
      </c>
      <c r="H54" s="39">
        <v>5</v>
      </c>
      <c r="I54" s="39">
        <v>0.0023</v>
      </c>
      <c r="J54" s="39">
        <f t="shared" si="3"/>
        <v>0.0092</v>
      </c>
      <c r="K54" s="44" t="s">
        <v>127</v>
      </c>
      <c r="L54" s="39" t="s">
        <v>28</v>
      </c>
    </row>
    <row r="55" s="2" customFormat="1" ht="40" customHeight="1" spans="1:12">
      <c r="A55" s="39">
        <v>17</v>
      </c>
      <c r="B55" s="39" t="s">
        <v>128</v>
      </c>
      <c r="C55" s="39" t="s">
        <v>18</v>
      </c>
      <c r="D55" s="39" t="s">
        <v>57</v>
      </c>
      <c r="E55" s="40" t="s">
        <v>145</v>
      </c>
      <c r="F55" s="39">
        <v>4.2</v>
      </c>
      <c r="G55" s="41" t="s">
        <v>126</v>
      </c>
      <c r="H55" s="39">
        <v>4</v>
      </c>
      <c r="I55" s="39">
        <v>0.001</v>
      </c>
      <c r="J55" s="39">
        <f t="shared" si="3"/>
        <v>0.004</v>
      </c>
      <c r="K55" s="44" t="s">
        <v>127</v>
      </c>
      <c r="L55" s="39" t="s">
        <v>28</v>
      </c>
    </row>
    <row r="56" s="2" customFormat="1" ht="40" customHeight="1" spans="1:12">
      <c r="A56" s="39">
        <v>18</v>
      </c>
      <c r="B56" s="39" t="s">
        <v>128</v>
      </c>
      <c r="C56" s="39" t="s">
        <v>18</v>
      </c>
      <c r="D56" s="39" t="s">
        <v>32</v>
      </c>
      <c r="E56" s="40" t="s">
        <v>146</v>
      </c>
      <c r="F56" s="39">
        <v>5.3</v>
      </c>
      <c r="G56" s="41" t="s">
        <v>126</v>
      </c>
      <c r="H56" s="39">
        <v>7</v>
      </c>
      <c r="I56" s="39">
        <v>0.0012</v>
      </c>
      <c r="J56" s="39">
        <f t="shared" si="3"/>
        <v>0.0048</v>
      </c>
      <c r="K56" s="44" t="s">
        <v>127</v>
      </c>
      <c r="L56" s="39" t="s">
        <v>35</v>
      </c>
    </row>
    <row r="57" s="2" customFormat="1" ht="40" customHeight="1" spans="1:12">
      <c r="A57" s="39">
        <v>19</v>
      </c>
      <c r="B57" s="39" t="s">
        <v>128</v>
      </c>
      <c r="C57" s="39" t="s">
        <v>18</v>
      </c>
      <c r="D57" s="39" t="s">
        <v>45</v>
      </c>
      <c r="E57" s="40" t="s">
        <v>147</v>
      </c>
      <c r="F57" s="39">
        <v>0.4</v>
      </c>
      <c r="G57" s="41" t="s">
        <v>126</v>
      </c>
      <c r="H57" s="39">
        <v>1</v>
      </c>
      <c r="I57" s="39">
        <v>0.0001</v>
      </c>
      <c r="J57" s="39">
        <f t="shared" si="3"/>
        <v>0.0004</v>
      </c>
      <c r="K57" s="44" t="s">
        <v>127</v>
      </c>
      <c r="L57" s="39" t="s">
        <v>35</v>
      </c>
    </row>
    <row r="58" s="2" customFormat="1" ht="40" customHeight="1" spans="1:12">
      <c r="A58" s="39">
        <v>20</v>
      </c>
      <c r="B58" s="39" t="s">
        <v>128</v>
      </c>
      <c r="C58" s="39" t="s">
        <v>18</v>
      </c>
      <c r="D58" s="39" t="s">
        <v>29</v>
      </c>
      <c r="E58" s="40" t="s">
        <v>148</v>
      </c>
      <c r="F58" s="39">
        <v>3.4</v>
      </c>
      <c r="G58" s="41" t="s">
        <v>126</v>
      </c>
      <c r="H58" s="39">
        <v>4</v>
      </c>
      <c r="I58" s="39">
        <v>0.0008</v>
      </c>
      <c r="J58" s="39">
        <f t="shared" si="3"/>
        <v>0.0032</v>
      </c>
      <c r="K58" s="44" t="s">
        <v>127</v>
      </c>
      <c r="L58" s="39" t="s">
        <v>28</v>
      </c>
    </row>
    <row r="59" s="1" customFormat="1" ht="37" customHeight="1" spans="1:12">
      <c r="A59" s="14" t="s">
        <v>149</v>
      </c>
      <c r="B59" s="14" t="s">
        <v>150</v>
      </c>
      <c r="C59" s="14" t="s">
        <v>18</v>
      </c>
      <c r="D59" s="14" t="s">
        <v>151</v>
      </c>
      <c r="E59" s="26" t="s">
        <v>152</v>
      </c>
      <c r="F59" s="14">
        <v>108.53</v>
      </c>
      <c r="G59" s="27" t="s">
        <v>153</v>
      </c>
      <c r="H59" s="14">
        <f>SUM(H60:H76)</f>
        <v>19</v>
      </c>
      <c r="I59" s="14">
        <f>SUM(I60:I76)</f>
        <v>0.0337</v>
      </c>
      <c r="J59" s="14">
        <f>SUM(J60:J76)</f>
        <v>0.1524</v>
      </c>
      <c r="K59" s="14" t="s">
        <v>154</v>
      </c>
      <c r="L59" s="22" t="s">
        <v>23</v>
      </c>
    </row>
    <row r="60" s="2" customFormat="1" ht="40" customHeight="1" spans="1:12">
      <c r="A60" s="28">
        <v>1</v>
      </c>
      <c r="B60" s="28" t="s">
        <v>155</v>
      </c>
      <c r="C60" s="39" t="s">
        <v>18</v>
      </c>
      <c r="D60" s="28" t="s">
        <v>36</v>
      </c>
      <c r="E60" s="29" t="s">
        <v>156</v>
      </c>
      <c r="F60" s="28">
        <v>1.532</v>
      </c>
      <c r="G60" s="30" t="s">
        <v>153</v>
      </c>
      <c r="H60" s="28">
        <v>1</v>
      </c>
      <c r="I60" s="28">
        <v>0.0004</v>
      </c>
      <c r="J60" s="28">
        <v>0.0024</v>
      </c>
      <c r="K60" s="28" t="s">
        <v>154</v>
      </c>
      <c r="L60" s="39" t="s">
        <v>35</v>
      </c>
    </row>
    <row r="61" s="2" customFormat="1" ht="40" customHeight="1" spans="1:12">
      <c r="A61" s="28">
        <v>2</v>
      </c>
      <c r="B61" s="28" t="s">
        <v>155</v>
      </c>
      <c r="C61" s="39" t="s">
        <v>18</v>
      </c>
      <c r="D61" s="28" t="s">
        <v>51</v>
      </c>
      <c r="E61" s="29" t="s">
        <v>157</v>
      </c>
      <c r="F61" s="28">
        <v>0.26</v>
      </c>
      <c r="G61" s="30" t="s">
        <v>153</v>
      </c>
      <c r="H61" s="28">
        <v>1</v>
      </c>
      <c r="I61" s="28">
        <v>0.0001</v>
      </c>
      <c r="J61" s="28">
        <v>0.0002</v>
      </c>
      <c r="K61" s="28" t="s">
        <v>154</v>
      </c>
      <c r="L61" s="39" t="s">
        <v>28</v>
      </c>
    </row>
    <row r="62" s="2" customFormat="1" ht="40" customHeight="1" spans="1:12">
      <c r="A62" s="28">
        <v>3</v>
      </c>
      <c r="B62" s="28" t="s">
        <v>155</v>
      </c>
      <c r="C62" s="39" t="s">
        <v>18</v>
      </c>
      <c r="D62" s="28" t="s">
        <v>84</v>
      </c>
      <c r="E62" s="29" t="s">
        <v>158</v>
      </c>
      <c r="F62" s="28">
        <v>11.834</v>
      </c>
      <c r="G62" s="30" t="s">
        <v>153</v>
      </c>
      <c r="H62" s="28">
        <v>1</v>
      </c>
      <c r="I62" s="28">
        <v>0.0037</v>
      </c>
      <c r="J62" s="28">
        <v>0.0157</v>
      </c>
      <c r="K62" s="28" t="s">
        <v>154</v>
      </c>
      <c r="L62" s="39" t="s">
        <v>28</v>
      </c>
    </row>
    <row r="63" s="2" customFormat="1" ht="40" customHeight="1" spans="1:12">
      <c r="A63" s="28">
        <v>4</v>
      </c>
      <c r="B63" s="28" t="s">
        <v>155</v>
      </c>
      <c r="C63" s="39" t="s">
        <v>18</v>
      </c>
      <c r="D63" s="28" t="s">
        <v>48</v>
      </c>
      <c r="E63" s="29" t="s">
        <v>159</v>
      </c>
      <c r="F63" s="28">
        <v>26.427</v>
      </c>
      <c r="G63" s="30" t="s">
        <v>153</v>
      </c>
      <c r="H63" s="28">
        <v>3</v>
      </c>
      <c r="I63" s="28">
        <v>0.0069</v>
      </c>
      <c r="J63" s="28">
        <v>0.0329</v>
      </c>
      <c r="K63" s="28" t="s">
        <v>154</v>
      </c>
      <c r="L63" s="39" t="s">
        <v>35</v>
      </c>
    </row>
    <row r="64" s="2" customFormat="1" ht="40" customHeight="1" spans="1:12">
      <c r="A64" s="28">
        <v>5</v>
      </c>
      <c r="B64" s="28" t="s">
        <v>155</v>
      </c>
      <c r="C64" s="39" t="s">
        <v>18</v>
      </c>
      <c r="D64" s="28" t="s">
        <v>54</v>
      </c>
      <c r="E64" s="29" t="s">
        <v>160</v>
      </c>
      <c r="F64" s="28">
        <v>0.643</v>
      </c>
      <c r="G64" s="30" t="s">
        <v>153</v>
      </c>
      <c r="H64" s="28">
        <v>1</v>
      </c>
      <c r="I64" s="28">
        <v>0.0002</v>
      </c>
      <c r="J64" s="28">
        <v>0.0014</v>
      </c>
      <c r="K64" s="28" t="s">
        <v>154</v>
      </c>
      <c r="L64" s="39" t="s">
        <v>35</v>
      </c>
    </row>
    <row r="65" s="2" customFormat="1" ht="40" customHeight="1" spans="1:12">
      <c r="A65" s="28">
        <v>6</v>
      </c>
      <c r="B65" s="28" t="s">
        <v>155</v>
      </c>
      <c r="C65" s="39" t="s">
        <v>18</v>
      </c>
      <c r="D65" s="28" t="s">
        <v>75</v>
      </c>
      <c r="E65" s="29" t="s">
        <v>161</v>
      </c>
      <c r="F65" s="28">
        <v>0.383</v>
      </c>
      <c r="G65" s="30" t="s">
        <v>153</v>
      </c>
      <c r="H65" s="28">
        <v>1</v>
      </c>
      <c r="I65" s="28">
        <v>0.0001</v>
      </c>
      <c r="J65" s="28">
        <v>0.0003</v>
      </c>
      <c r="K65" s="28" t="s">
        <v>154</v>
      </c>
      <c r="L65" s="39" t="s">
        <v>28</v>
      </c>
    </row>
    <row r="66" s="2" customFormat="1" ht="40" customHeight="1" spans="1:12">
      <c r="A66" s="28">
        <v>7</v>
      </c>
      <c r="B66" s="28" t="s">
        <v>155</v>
      </c>
      <c r="C66" s="39" t="s">
        <v>18</v>
      </c>
      <c r="D66" s="28" t="s">
        <v>63</v>
      </c>
      <c r="E66" s="29" t="s">
        <v>162</v>
      </c>
      <c r="F66" s="28">
        <v>1.423</v>
      </c>
      <c r="G66" s="30" t="s">
        <v>153</v>
      </c>
      <c r="H66" s="28">
        <v>1</v>
      </c>
      <c r="I66" s="28">
        <v>0.0005</v>
      </c>
      <c r="J66" s="28">
        <v>0.002</v>
      </c>
      <c r="K66" s="28" t="s">
        <v>154</v>
      </c>
      <c r="L66" s="39" t="s">
        <v>35</v>
      </c>
    </row>
    <row r="67" s="2" customFormat="1" ht="40" customHeight="1" spans="1:12">
      <c r="A67" s="28">
        <v>8</v>
      </c>
      <c r="B67" s="28" t="s">
        <v>155</v>
      </c>
      <c r="C67" s="39" t="s">
        <v>18</v>
      </c>
      <c r="D67" s="28" t="s">
        <v>60</v>
      </c>
      <c r="E67" s="29" t="s">
        <v>163</v>
      </c>
      <c r="F67" s="28">
        <v>4.979</v>
      </c>
      <c r="G67" s="30" t="s">
        <v>153</v>
      </c>
      <c r="H67" s="28">
        <v>1</v>
      </c>
      <c r="I67" s="28">
        <v>0.0013</v>
      </c>
      <c r="J67" s="28">
        <v>0.0051</v>
      </c>
      <c r="K67" s="28" t="s">
        <v>154</v>
      </c>
      <c r="L67" s="39" t="s">
        <v>35</v>
      </c>
    </row>
    <row r="68" s="2" customFormat="1" ht="40" customHeight="1" spans="1:12">
      <c r="A68" s="28">
        <v>9</v>
      </c>
      <c r="B68" s="28" t="s">
        <v>155</v>
      </c>
      <c r="C68" s="39" t="s">
        <v>18</v>
      </c>
      <c r="D68" s="28" t="s">
        <v>29</v>
      </c>
      <c r="E68" s="29" t="s">
        <v>164</v>
      </c>
      <c r="F68" s="28">
        <v>1.669</v>
      </c>
      <c r="G68" s="30" t="s">
        <v>153</v>
      </c>
      <c r="H68" s="28">
        <v>1</v>
      </c>
      <c r="I68" s="28">
        <v>0.0005</v>
      </c>
      <c r="J68" s="28">
        <v>0.003</v>
      </c>
      <c r="K68" s="28" t="s">
        <v>154</v>
      </c>
      <c r="L68" s="39" t="s">
        <v>28</v>
      </c>
    </row>
    <row r="69" s="2" customFormat="1" ht="40" customHeight="1" spans="1:12">
      <c r="A69" s="28">
        <v>10</v>
      </c>
      <c r="B69" s="28" t="s">
        <v>155</v>
      </c>
      <c r="C69" s="39" t="s">
        <v>18</v>
      </c>
      <c r="D69" s="28" t="s">
        <v>66</v>
      </c>
      <c r="E69" s="29" t="s">
        <v>165</v>
      </c>
      <c r="F69" s="28">
        <v>1.915</v>
      </c>
      <c r="G69" s="30" t="s">
        <v>153</v>
      </c>
      <c r="H69" s="28">
        <v>1</v>
      </c>
      <c r="I69" s="28">
        <v>0.0005</v>
      </c>
      <c r="J69" s="28">
        <v>0.0021</v>
      </c>
      <c r="K69" s="28" t="s">
        <v>154</v>
      </c>
      <c r="L69" s="39" t="s">
        <v>28</v>
      </c>
    </row>
    <row r="70" s="2" customFormat="1" ht="38" customHeight="1" spans="1:12">
      <c r="A70" s="28">
        <v>11</v>
      </c>
      <c r="B70" s="28" t="s">
        <v>155</v>
      </c>
      <c r="C70" s="39" t="s">
        <v>18</v>
      </c>
      <c r="D70" s="28" t="s">
        <v>39</v>
      </c>
      <c r="E70" s="29" t="s">
        <v>166</v>
      </c>
      <c r="F70" s="28">
        <v>11.96</v>
      </c>
      <c r="G70" s="30" t="s">
        <v>153</v>
      </c>
      <c r="H70" s="28">
        <v>1</v>
      </c>
      <c r="I70" s="28">
        <v>0.0046</v>
      </c>
      <c r="J70" s="28">
        <v>0.0214</v>
      </c>
      <c r="K70" s="28" t="s">
        <v>154</v>
      </c>
      <c r="L70" s="39" t="s">
        <v>28</v>
      </c>
    </row>
    <row r="71" s="2" customFormat="1" ht="38" customHeight="1" spans="1:12">
      <c r="A71" s="28">
        <v>12</v>
      </c>
      <c r="B71" s="28" t="s">
        <v>155</v>
      </c>
      <c r="C71" s="39" t="s">
        <v>18</v>
      </c>
      <c r="D71" s="28" t="s">
        <v>81</v>
      </c>
      <c r="E71" s="29" t="s">
        <v>167</v>
      </c>
      <c r="F71" s="28">
        <v>6.511</v>
      </c>
      <c r="G71" s="30" t="s">
        <v>153</v>
      </c>
      <c r="H71" s="28">
        <v>1</v>
      </c>
      <c r="I71" s="28">
        <v>0.0017</v>
      </c>
      <c r="J71" s="28">
        <v>0.0074</v>
      </c>
      <c r="K71" s="28" t="s">
        <v>154</v>
      </c>
      <c r="L71" s="39" t="s">
        <v>28</v>
      </c>
    </row>
    <row r="72" s="2" customFormat="1" ht="38" customHeight="1" spans="1:12">
      <c r="A72" s="28">
        <v>13</v>
      </c>
      <c r="B72" s="28" t="s">
        <v>155</v>
      </c>
      <c r="C72" s="39" t="s">
        <v>18</v>
      </c>
      <c r="D72" s="28" t="s">
        <v>32</v>
      </c>
      <c r="E72" s="29" t="s">
        <v>168</v>
      </c>
      <c r="F72" s="28">
        <v>10.548</v>
      </c>
      <c r="G72" s="30" t="s">
        <v>153</v>
      </c>
      <c r="H72" s="28">
        <v>1</v>
      </c>
      <c r="I72" s="28">
        <v>0.0033</v>
      </c>
      <c r="J72" s="28">
        <v>0.0142</v>
      </c>
      <c r="K72" s="28" t="s">
        <v>154</v>
      </c>
      <c r="L72" s="39" t="s">
        <v>35</v>
      </c>
    </row>
    <row r="73" s="2" customFormat="1" ht="38" customHeight="1" spans="1:12">
      <c r="A73" s="28">
        <v>14</v>
      </c>
      <c r="B73" s="28" t="s">
        <v>155</v>
      </c>
      <c r="C73" s="39" t="s">
        <v>18</v>
      </c>
      <c r="D73" s="28" t="s">
        <v>57</v>
      </c>
      <c r="E73" s="29" t="s">
        <v>169</v>
      </c>
      <c r="F73" s="28">
        <v>1.532</v>
      </c>
      <c r="G73" s="30" t="s">
        <v>153</v>
      </c>
      <c r="H73" s="28">
        <v>1</v>
      </c>
      <c r="I73" s="28">
        <v>0.0004</v>
      </c>
      <c r="J73" s="28">
        <v>0.0013</v>
      </c>
      <c r="K73" s="28" t="s">
        <v>154</v>
      </c>
      <c r="L73" s="39" t="s">
        <v>28</v>
      </c>
    </row>
    <row r="74" s="2" customFormat="1" ht="38" customHeight="1" spans="1:12">
      <c r="A74" s="28">
        <v>15</v>
      </c>
      <c r="B74" s="28" t="s">
        <v>155</v>
      </c>
      <c r="C74" s="39" t="s">
        <v>18</v>
      </c>
      <c r="D74" s="28" t="s">
        <v>69</v>
      </c>
      <c r="E74" s="29" t="s">
        <v>170</v>
      </c>
      <c r="F74" s="28">
        <v>14.04</v>
      </c>
      <c r="G74" s="30" t="s">
        <v>153</v>
      </c>
      <c r="H74" s="28">
        <v>1</v>
      </c>
      <c r="I74" s="28">
        <v>0.0054</v>
      </c>
      <c r="J74" s="28">
        <v>0.0233</v>
      </c>
      <c r="K74" s="28" t="s">
        <v>154</v>
      </c>
      <c r="L74" s="39" t="s">
        <v>35</v>
      </c>
    </row>
    <row r="75" s="2" customFormat="1" ht="38" customHeight="1" spans="1:12">
      <c r="A75" s="28">
        <v>16</v>
      </c>
      <c r="B75" s="28" t="s">
        <v>155</v>
      </c>
      <c r="C75" s="39" t="s">
        <v>18</v>
      </c>
      <c r="D75" s="28" t="s">
        <v>78</v>
      </c>
      <c r="E75" s="29" t="s">
        <v>171</v>
      </c>
      <c r="F75" s="28">
        <v>12.094</v>
      </c>
      <c r="G75" s="30" t="s">
        <v>153</v>
      </c>
      <c r="H75" s="28">
        <v>1</v>
      </c>
      <c r="I75" s="28">
        <v>0.0038</v>
      </c>
      <c r="J75" s="28">
        <v>0.0181</v>
      </c>
      <c r="K75" s="28" t="s">
        <v>154</v>
      </c>
      <c r="L75" s="39" t="s">
        <v>28</v>
      </c>
    </row>
    <row r="76" s="2" customFormat="1" ht="38" customHeight="1" spans="1:12">
      <c r="A76" s="28">
        <v>17</v>
      </c>
      <c r="B76" s="28" t="s">
        <v>155</v>
      </c>
      <c r="C76" s="39" t="s">
        <v>18</v>
      </c>
      <c r="D76" s="28" t="s">
        <v>42</v>
      </c>
      <c r="E76" s="29" t="s">
        <v>172</v>
      </c>
      <c r="F76" s="28">
        <v>0.78</v>
      </c>
      <c r="G76" s="30" t="s">
        <v>153</v>
      </c>
      <c r="H76" s="28">
        <v>1</v>
      </c>
      <c r="I76" s="28">
        <v>0.0003</v>
      </c>
      <c r="J76" s="28">
        <v>0.0016</v>
      </c>
      <c r="K76" s="28" t="s">
        <v>154</v>
      </c>
      <c r="L76" s="39" t="s">
        <v>35</v>
      </c>
    </row>
    <row r="77" s="1" customFormat="1" ht="50" customHeight="1" spans="1:12">
      <c r="A77" s="14" t="s">
        <v>173</v>
      </c>
      <c r="B77" s="14" t="s">
        <v>174</v>
      </c>
      <c r="C77" s="14" t="s">
        <v>18</v>
      </c>
      <c r="D77" s="14" t="s">
        <v>112</v>
      </c>
      <c r="E77" s="26" t="s">
        <v>175</v>
      </c>
      <c r="F77" s="14">
        <v>315</v>
      </c>
      <c r="G77" s="27" t="s">
        <v>176</v>
      </c>
      <c r="H77" s="14"/>
      <c r="I77" s="14">
        <v>0.0315</v>
      </c>
      <c r="J77" s="14">
        <v>0.1323</v>
      </c>
      <c r="K77" s="14" t="s">
        <v>177</v>
      </c>
      <c r="L77" s="22" t="s">
        <v>23</v>
      </c>
    </row>
    <row r="78" s="1" customFormat="1" ht="52" customHeight="1" spans="1:12">
      <c r="A78" s="14" t="s">
        <v>178</v>
      </c>
      <c r="B78" s="14" t="s">
        <v>179</v>
      </c>
      <c r="C78" s="14" t="s">
        <v>18</v>
      </c>
      <c r="D78" s="14" t="s">
        <v>180</v>
      </c>
      <c r="E78" s="26" t="s">
        <v>181</v>
      </c>
      <c r="F78" s="14">
        <f>SUM(F79:F98)</f>
        <v>251.7</v>
      </c>
      <c r="G78" s="27" t="s">
        <v>182</v>
      </c>
      <c r="H78" s="14">
        <f>SUM(H79:H98)</f>
        <v>129</v>
      </c>
      <c r="I78" s="14">
        <f>SUM(I79:I98)</f>
        <v>0.03</v>
      </c>
      <c r="J78" s="14">
        <f>SUM(J79:J98)</f>
        <v>0.1304</v>
      </c>
      <c r="K78" s="14" t="s">
        <v>177</v>
      </c>
      <c r="L78" s="22" t="s">
        <v>23</v>
      </c>
    </row>
    <row r="79" s="2" customFormat="1" ht="41" customHeight="1" spans="1:12">
      <c r="A79" s="28">
        <v>1</v>
      </c>
      <c r="B79" s="28" t="s">
        <v>183</v>
      </c>
      <c r="C79" s="28" t="s">
        <v>18</v>
      </c>
      <c r="D79" s="28" t="s">
        <v>48</v>
      </c>
      <c r="E79" s="29" t="s">
        <v>184</v>
      </c>
      <c r="F79" s="28">
        <v>6</v>
      </c>
      <c r="G79" s="30" t="s">
        <v>182</v>
      </c>
      <c r="H79" s="28">
        <v>4</v>
      </c>
      <c r="I79" s="28">
        <v>0.0005</v>
      </c>
      <c r="J79" s="28">
        <v>0.0019</v>
      </c>
      <c r="K79" s="28" t="s">
        <v>177</v>
      </c>
      <c r="L79" s="39" t="s">
        <v>35</v>
      </c>
    </row>
    <row r="80" s="2" customFormat="1" ht="63" customHeight="1" spans="1:12">
      <c r="A80" s="28">
        <v>2</v>
      </c>
      <c r="B80" s="28" t="s">
        <v>183</v>
      </c>
      <c r="C80" s="28" t="s">
        <v>18</v>
      </c>
      <c r="D80" s="28" t="s">
        <v>45</v>
      </c>
      <c r="E80" s="29" t="s">
        <v>185</v>
      </c>
      <c r="F80" s="28">
        <v>9.9</v>
      </c>
      <c r="G80" s="30" t="s">
        <v>182</v>
      </c>
      <c r="H80" s="28">
        <v>12</v>
      </c>
      <c r="I80" s="28">
        <v>0.0022</v>
      </c>
      <c r="J80" s="28">
        <v>0.0111</v>
      </c>
      <c r="K80" s="28" t="s">
        <v>177</v>
      </c>
      <c r="L80" s="39" t="s">
        <v>35</v>
      </c>
    </row>
    <row r="81" s="2" customFormat="1" ht="40" customHeight="1" spans="1:12">
      <c r="A81" s="28">
        <v>3</v>
      </c>
      <c r="B81" s="28" t="s">
        <v>183</v>
      </c>
      <c r="C81" s="28" t="s">
        <v>18</v>
      </c>
      <c r="D81" s="28" t="s">
        <v>60</v>
      </c>
      <c r="E81" s="29" t="s">
        <v>186</v>
      </c>
      <c r="F81" s="28">
        <v>4.8</v>
      </c>
      <c r="G81" s="30" t="s">
        <v>182</v>
      </c>
      <c r="H81" s="28">
        <v>3</v>
      </c>
      <c r="I81" s="28">
        <v>0.0004</v>
      </c>
      <c r="J81" s="28">
        <v>0.0011</v>
      </c>
      <c r="K81" s="28" t="s">
        <v>177</v>
      </c>
      <c r="L81" s="39" t="s">
        <v>35</v>
      </c>
    </row>
    <row r="82" s="2" customFormat="1" ht="61" customHeight="1" spans="1:12">
      <c r="A82" s="28">
        <v>4</v>
      </c>
      <c r="B82" s="28" t="s">
        <v>183</v>
      </c>
      <c r="C82" s="28" t="s">
        <v>18</v>
      </c>
      <c r="D82" s="28" t="s">
        <v>32</v>
      </c>
      <c r="E82" s="29" t="s">
        <v>187</v>
      </c>
      <c r="F82" s="28">
        <v>10.2</v>
      </c>
      <c r="G82" s="30" t="s">
        <v>182</v>
      </c>
      <c r="H82" s="28">
        <v>7</v>
      </c>
      <c r="I82" s="28">
        <v>0.0018</v>
      </c>
      <c r="J82" s="28">
        <v>0.0074</v>
      </c>
      <c r="K82" s="28" t="s">
        <v>177</v>
      </c>
      <c r="L82" s="39" t="s">
        <v>35</v>
      </c>
    </row>
    <row r="83" s="2" customFormat="1" ht="41" customHeight="1" spans="1:12">
      <c r="A83" s="28">
        <v>5</v>
      </c>
      <c r="B83" s="28" t="s">
        <v>183</v>
      </c>
      <c r="C83" s="28" t="s">
        <v>18</v>
      </c>
      <c r="D83" s="28" t="s">
        <v>54</v>
      </c>
      <c r="E83" s="29" t="s">
        <v>188</v>
      </c>
      <c r="F83" s="28">
        <v>0.6</v>
      </c>
      <c r="G83" s="30" t="s">
        <v>182</v>
      </c>
      <c r="H83" s="28">
        <v>2</v>
      </c>
      <c r="I83" s="28">
        <v>0.0002</v>
      </c>
      <c r="J83" s="28">
        <v>0.001</v>
      </c>
      <c r="K83" s="28" t="s">
        <v>177</v>
      </c>
      <c r="L83" s="39" t="s">
        <v>35</v>
      </c>
    </row>
    <row r="84" s="2" customFormat="1" ht="52" customHeight="1" spans="1:12">
      <c r="A84" s="28">
        <v>6</v>
      </c>
      <c r="B84" s="28" t="s">
        <v>183</v>
      </c>
      <c r="C84" s="28" t="s">
        <v>18</v>
      </c>
      <c r="D84" s="28" t="s">
        <v>63</v>
      </c>
      <c r="E84" s="29" t="s">
        <v>189</v>
      </c>
      <c r="F84" s="28">
        <v>10.5</v>
      </c>
      <c r="G84" s="30" t="s">
        <v>182</v>
      </c>
      <c r="H84" s="28">
        <v>9</v>
      </c>
      <c r="I84" s="28">
        <v>0.0012</v>
      </c>
      <c r="J84" s="28">
        <v>0.0065</v>
      </c>
      <c r="K84" s="28" t="s">
        <v>177</v>
      </c>
      <c r="L84" s="39" t="s">
        <v>35</v>
      </c>
    </row>
    <row r="85" s="2" customFormat="1" ht="52" customHeight="1" spans="1:12">
      <c r="A85" s="28">
        <v>7</v>
      </c>
      <c r="B85" s="28" t="s">
        <v>183</v>
      </c>
      <c r="C85" s="28" t="s">
        <v>18</v>
      </c>
      <c r="D85" s="28" t="s">
        <v>66</v>
      </c>
      <c r="E85" s="29" t="s">
        <v>190</v>
      </c>
      <c r="F85" s="28">
        <v>16.2</v>
      </c>
      <c r="G85" s="30" t="s">
        <v>182</v>
      </c>
      <c r="H85" s="28">
        <v>6</v>
      </c>
      <c r="I85" s="28">
        <v>0.0021</v>
      </c>
      <c r="J85" s="28">
        <v>0.0088</v>
      </c>
      <c r="K85" s="28" t="s">
        <v>177</v>
      </c>
      <c r="L85" s="39" t="s">
        <v>28</v>
      </c>
    </row>
    <row r="86" s="2" customFormat="1" ht="66" customHeight="1" spans="1:12">
      <c r="A86" s="28">
        <v>8</v>
      </c>
      <c r="B86" s="28" t="s">
        <v>183</v>
      </c>
      <c r="C86" s="28" t="s">
        <v>18</v>
      </c>
      <c r="D86" s="28" t="s">
        <v>42</v>
      </c>
      <c r="E86" s="29" t="s">
        <v>191</v>
      </c>
      <c r="F86" s="28">
        <v>28.8</v>
      </c>
      <c r="G86" s="30" t="s">
        <v>182</v>
      </c>
      <c r="H86" s="28">
        <v>10</v>
      </c>
      <c r="I86" s="28">
        <v>0.0026</v>
      </c>
      <c r="J86" s="28">
        <v>0.0114</v>
      </c>
      <c r="K86" s="28" t="s">
        <v>177</v>
      </c>
      <c r="L86" s="39" t="s">
        <v>35</v>
      </c>
    </row>
    <row r="87" s="2" customFormat="1" ht="41" customHeight="1" spans="1:12">
      <c r="A87" s="28">
        <v>9</v>
      </c>
      <c r="B87" s="28" t="s">
        <v>183</v>
      </c>
      <c r="C87" s="28" t="s">
        <v>18</v>
      </c>
      <c r="D87" s="28" t="s">
        <v>69</v>
      </c>
      <c r="E87" s="29" t="s">
        <v>192</v>
      </c>
      <c r="F87" s="28">
        <v>6.6</v>
      </c>
      <c r="G87" s="30" t="s">
        <v>182</v>
      </c>
      <c r="H87" s="28">
        <v>3</v>
      </c>
      <c r="I87" s="28">
        <v>0.0005</v>
      </c>
      <c r="J87" s="28">
        <v>0.0024</v>
      </c>
      <c r="K87" s="28" t="s">
        <v>177</v>
      </c>
      <c r="L87" s="39" t="s">
        <v>35</v>
      </c>
    </row>
    <row r="88" s="2" customFormat="1" ht="41" customHeight="1" spans="1:12">
      <c r="A88" s="28">
        <v>10</v>
      </c>
      <c r="B88" s="28" t="s">
        <v>183</v>
      </c>
      <c r="C88" s="28" t="s">
        <v>18</v>
      </c>
      <c r="D88" s="28" t="s">
        <v>36</v>
      </c>
      <c r="E88" s="29" t="s">
        <v>193</v>
      </c>
      <c r="F88" s="28">
        <v>3.9</v>
      </c>
      <c r="G88" s="30" t="s">
        <v>182</v>
      </c>
      <c r="H88" s="28">
        <v>3</v>
      </c>
      <c r="I88" s="28">
        <v>0.0004</v>
      </c>
      <c r="J88" s="28">
        <v>0.0017</v>
      </c>
      <c r="K88" s="28" t="s">
        <v>177</v>
      </c>
      <c r="L88" s="39" t="s">
        <v>35</v>
      </c>
    </row>
    <row r="89" s="2" customFormat="1" ht="41" customHeight="1" spans="1:12">
      <c r="A89" s="28">
        <v>11</v>
      </c>
      <c r="B89" s="28" t="s">
        <v>183</v>
      </c>
      <c r="C89" s="28" t="s">
        <v>18</v>
      </c>
      <c r="D89" s="28" t="s">
        <v>75</v>
      </c>
      <c r="E89" s="29" t="s">
        <v>194</v>
      </c>
      <c r="F89" s="28">
        <v>4.2</v>
      </c>
      <c r="G89" s="30" t="s">
        <v>182</v>
      </c>
      <c r="H89" s="28">
        <v>6</v>
      </c>
      <c r="I89" s="28">
        <v>0.0009</v>
      </c>
      <c r="J89" s="28">
        <v>0.003</v>
      </c>
      <c r="K89" s="28" t="s">
        <v>177</v>
      </c>
      <c r="L89" s="39" t="s">
        <v>28</v>
      </c>
    </row>
    <row r="90" s="2" customFormat="1" ht="41" customHeight="1" spans="1:12">
      <c r="A90" s="28">
        <v>12</v>
      </c>
      <c r="B90" s="28" t="s">
        <v>183</v>
      </c>
      <c r="C90" s="28" t="s">
        <v>18</v>
      </c>
      <c r="D90" s="28" t="s">
        <v>84</v>
      </c>
      <c r="E90" s="29" t="s">
        <v>195</v>
      </c>
      <c r="F90" s="28">
        <v>17.4</v>
      </c>
      <c r="G90" s="30" t="s">
        <v>182</v>
      </c>
      <c r="H90" s="28">
        <v>6</v>
      </c>
      <c r="I90" s="28">
        <v>0.0014</v>
      </c>
      <c r="J90" s="28">
        <v>0.0045</v>
      </c>
      <c r="K90" s="28" t="s">
        <v>177</v>
      </c>
      <c r="L90" s="39" t="s">
        <v>28</v>
      </c>
    </row>
    <row r="91" s="2" customFormat="1" ht="41" customHeight="1" spans="1:12">
      <c r="A91" s="28">
        <v>13</v>
      </c>
      <c r="B91" s="28" t="s">
        <v>183</v>
      </c>
      <c r="C91" s="28" t="s">
        <v>18</v>
      </c>
      <c r="D91" s="28" t="s">
        <v>29</v>
      </c>
      <c r="E91" s="29" t="s">
        <v>196</v>
      </c>
      <c r="F91" s="28">
        <v>14.4</v>
      </c>
      <c r="G91" s="30" t="s">
        <v>182</v>
      </c>
      <c r="H91" s="28">
        <v>7</v>
      </c>
      <c r="I91" s="28">
        <v>0.0012</v>
      </c>
      <c r="J91" s="28">
        <v>0.0058</v>
      </c>
      <c r="K91" s="28" t="s">
        <v>177</v>
      </c>
      <c r="L91" s="39" t="s">
        <v>28</v>
      </c>
    </row>
    <row r="92" s="2" customFormat="1" ht="62" customHeight="1" spans="1:12">
      <c r="A92" s="28">
        <v>14</v>
      </c>
      <c r="B92" s="28" t="s">
        <v>183</v>
      </c>
      <c r="C92" s="28" t="s">
        <v>18</v>
      </c>
      <c r="D92" s="28" t="s">
        <v>72</v>
      </c>
      <c r="E92" s="29" t="s">
        <v>197</v>
      </c>
      <c r="F92" s="28">
        <v>30.9</v>
      </c>
      <c r="G92" s="30" t="s">
        <v>182</v>
      </c>
      <c r="H92" s="28">
        <v>9</v>
      </c>
      <c r="I92" s="28">
        <v>0.0042</v>
      </c>
      <c r="J92" s="28">
        <v>0.0183</v>
      </c>
      <c r="K92" s="28" t="s">
        <v>177</v>
      </c>
      <c r="L92" s="39" t="s">
        <v>35</v>
      </c>
    </row>
    <row r="93" s="2" customFormat="1" ht="44" customHeight="1" spans="1:12">
      <c r="A93" s="28">
        <v>15</v>
      </c>
      <c r="B93" s="28" t="s">
        <v>183</v>
      </c>
      <c r="C93" s="28" t="s">
        <v>18</v>
      </c>
      <c r="D93" s="28" t="s">
        <v>81</v>
      </c>
      <c r="E93" s="29" t="s">
        <v>198</v>
      </c>
      <c r="F93" s="28">
        <v>4.8</v>
      </c>
      <c r="G93" s="30" t="s">
        <v>182</v>
      </c>
      <c r="H93" s="28">
        <v>7</v>
      </c>
      <c r="I93" s="28">
        <v>0.0016</v>
      </c>
      <c r="J93" s="28">
        <v>0.0067</v>
      </c>
      <c r="K93" s="28" t="s">
        <v>177</v>
      </c>
      <c r="L93" s="39" t="s">
        <v>28</v>
      </c>
    </row>
    <row r="94" s="2" customFormat="1" ht="44" customHeight="1" spans="1:12">
      <c r="A94" s="28">
        <v>16</v>
      </c>
      <c r="B94" s="28" t="s">
        <v>183</v>
      </c>
      <c r="C94" s="28" t="s">
        <v>18</v>
      </c>
      <c r="D94" s="28" t="s">
        <v>51</v>
      </c>
      <c r="E94" s="29" t="s">
        <v>199</v>
      </c>
      <c r="F94" s="28">
        <v>6.3</v>
      </c>
      <c r="G94" s="30" t="s">
        <v>182</v>
      </c>
      <c r="H94" s="28">
        <v>6</v>
      </c>
      <c r="I94" s="28">
        <v>0.0012</v>
      </c>
      <c r="J94" s="28">
        <v>0.0067</v>
      </c>
      <c r="K94" s="28" t="s">
        <v>177</v>
      </c>
      <c r="L94" s="39" t="s">
        <v>28</v>
      </c>
    </row>
    <row r="95" s="2" customFormat="1" ht="63" customHeight="1" spans="1:12">
      <c r="A95" s="28">
        <v>17</v>
      </c>
      <c r="B95" s="28" t="s">
        <v>183</v>
      </c>
      <c r="C95" s="28" t="s">
        <v>18</v>
      </c>
      <c r="D95" s="28" t="s">
        <v>25</v>
      </c>
      <c r="E95" s="29" t="s">
        <v>200</v>
      </c>
      <c r="F95" s="28">
        <v>31.8</v>
      </c>
      <c r="G95" s="30" t="s">
        <v>182</v>
      </c>
      <c r="H95" s="28">
        <v>8</v>
      </c>
      <c r="I95" s="28">
        <v>0.003</v>
      </c>
      <c r="J95" s="28">
        <v>0.0118</v>
      </c>
      <c r="K95" s="28" t="s">
        <v>177</v>
      </c>
      <c r="L95" s="39" t="s">
        <v>28</v>
      </c>
    </row>
    <row r="96" s="2" customFormat="1" ht="53" customHeight="1" spans="1:12">
      <c r="A96" s="28">
        <v>18</v>
      </c>
      <c r="B96" s="28" t="s">
        <v>183</v>
      </c>
      <c r="C96" s="28" t="s">
        <v>18</v>
      </c>
      <c r="D96" s="28" t="s">
        <v>39</v>
      </c>
      <c r="E96" s="29" t="s">
        <v>201</v>
      </c>
      <c r="F96" s="28">
        <v>15.6</v>
      </c>
      <c r="G96" s="30" t="s">
        <v>182</v>
      </c>
      <c r="H96" s="28">
        <v>9</v>
      </c>
      <c r="I96" s="28">
        <v>0.0021</v>
      </c>
      <c r="J96" s="28">
        <v>0.0098</v>
      </c>
      <c r="K96" s="28" t="s">
        <v>177</v>
      </c>
      <c r="L96" s="39" t="s">
        <v>28</v>
      </c>
    </row>
    <row r="97" s="2" customFormat="1" ht="38" customHeight="1" spans="1:12">
      <c r="A97" s="28">
        <v>19</v>
      </c>
      <c r="B97" s="28" t="s">
        <v>183</v>
      </c>
      <c r="C97" s="28" t="s">
        <v>18</v>
      </c>
      <c r="D97" s="28" t="s">
        <v>57</v>
      </c>
      <c r="E97" s="29" t="s">
        <v>202</v>
      </c>
      <c r="F97" s="28">
        <v>6</v>
      </c>
      <c r="G97" s="30" t="s">
        <v>182</v>
      </c>
      <c r="H97" s="28">
        <v>3</v>
      </c>
      <c r="I97" s="28">
        <v>0.0005</v>
      </c>
      <c r="J97" s="28">
        <v>0.0019</v>
      </c>
      <c r="K97" s="28" t="s">
        <v>177</v>
      </c>
      <c r="L97" s="39" t="s">
        <v>28</v>
      </c>
    </row>
    <row r="98" s="2" customFormat="1" ht="52" customHeight="1" spans="1:12">
      <c r="A98" s="28">
        <v>20</v>
      </c>
      <c r="B98" s="28" t="s">
        <v>183</v>
      </c>
      <c r="C98" s="28" t="s">
        <v>18</v>
      </c>
      <c r="D98" s="28" t="s">
        <v>78</v>
      </c>
      <c r="E98" s="29" t="s">
        <v>203</v>
      </c>
      <c r="F98" s="28">
        <v>22.8</v>
      </c>
      <c r="G98" s="30" t="s">
        <v>182</v>
      </c>
      <c r="H98" s="28">
        <v>9</v>
      </c>
      <c r="I98" s="28">
        <v>0.002</v>
      </c>
      <c r="J98" s="28">
        <v>0.0086</v>
      </c>
      <c r="K98" s="28" t="s">
        <v>177</v>
      </c>
      <c r="L98" s="39" t="s">
        <v>28</v>
      </c>
    </row>
    <row r="99" s="1" customFormat="1" ht="40" customHeight="1" spans="1:12">
      <c r="A99" s="14" t="s">
        <v>204</v>
      </c>
      <c r="B99" s="14" t="s">
        <v>205</v>
      </c>
      <c r="C99" s="14" t="s">
        <v>18</v>
      </c>
      <c r="D99" s="14" t="s">
        <v>19</v>
      </c>
      <c r="E99" s="26" t="s">
        <v>206</v>
      </c>
      <c r="F99" s="14">
        <f>SUM(F100:F119)</f>
        <v>211.4</v>
      </c>
      <c r="G99" s="27" t="s">
        <v>182</v>
      </c>
      <c r="H99" s="14">
        <v>126</v>
      </c>
      <c r="I99" s="14">
        <v>0.0302</v>
      </c>
      <c r="J99" s="14">
        <v>0.1356</v>
      </c>
      <c r="K99" s="14" t="s">
        <v>177</v>
      </c>
      <c r="L99" s="22" t="s">
        <v>23</v>
      </c>
    </row>
    <row r="100" s="2" customFormat="1" ht="40" customHeight="1" spans="1:12">
      <c r="A100" s="28">
        <v>1</v>
      </c>
      <c r="B100" s="28" t="s">
        <v>207</v>
      </c>
      <c r="C100" s="28" t="s">
        <v>18</v>
      </c>
      <c r="D100" s="28" t="s">
        <v>48</v>
      </c>
      <c r="E100" s="29" t="s">
        <v>208</v>
      </c>
      <c r="F100" s="28">
        <v>4.2</v>
      </c>
      <c r="G100" s="30" t="s">
        <v>182</v>
      </c>
      <c r="H100" s="28">
        <v>4</v>
      </c>
      <c r="I100" s="28">
        <v>0.0006</v>
      </c>
      <c r="J100" s="28">
        <v>0.0022</v>
      </c>
      <c r="K100" s="28" t="s">
        <v>177</v>
      </c>
      <c r="L100" s="39" t="s">
        <v>35</v>
      </c>
    </row>
    <row r="101" s="2" customFormat="1" ht="54" customHeight="1" spans="1:12">
      <c r="A101" s="28">
        <v>2</v>
      </c>
      <c r="B101" s="28" t="s">
        <v>207</v>
      </c>
      <c r="C101" s="28" t="s">
        <v>18</v>
      </c>
      <c r="D101" s="28" t="s">
        <v>45</v>
      </c>
      <c r="E101" s="29" t="s">
        <v>209</v>
      </c>
      <c r="F101" s="28">
        <v>19.6</v>
      </c>
      <c r="G101" s="30" t="s">
        <v>182</v>
      </c>
      <c r="H101" s="28">
        <v>13</v>
      </c>
      <c r="I101" s="28">
        <v>0.0028</v>
      </c>
      <c r="J101" s="28">
        <v>0.0151</v>
      </c>
      <c r="K101" s="28" t="s">
        <v>177</v>
      </c>
      <c r="L101" s="39" t="s">
        <v>35</v>
      </c>
    </row>
    <row r="102" s="2" customFormat="1" ht="40" customHeight="1" spans="1:12">
      <c r="A102" s="28">
        <v>3</v>
      </c>
      <c r="B102" s="28" t="s">
        <v>207</v>
      </c>
      <c r="C102" s="28" t="s">
        <v>18</v>
      </c>
      <c r="D102" s="28" t="s">
        <v>60</v>
      </c>
      <c r="E102" s="29" t="s">
        <v>210</v>
      </c>
      <c r="F102" s="28">
        <v>2.8</v>
      </c>
      <c r="G102" s="30" t="s">
        <v>182</v>
      </c>
      <c r="H102" s="28">
        <v>3</v>
      </c>
      <c r="I102" s="28">
        <v>0.0004</v>
      </c>
      <c r="J102" s="28">
        <v>0.0013</v>
      </c>
      <c r="K102" s="28" t="s">
        <v>177</v>
      </c>
      <c r="L102" s="39" t="s">
        <v>35</v>
      </c>
    </row>
    <row r="103" s="2" customFormat="1" ht="40" customHeight="1" spans="1:12">
      <c r="A103" s="28">
        <v>4</v>
      </c>
      <c r="B103" s="28" t="s">
        <v>207</v>
      </c>
      <c r="C103" s="28" t="s">
        <v>18</v>
      </c>
      <c r="D103" s="28" t="s">
        <v>32</v>
      </c>
      <c r="E103" s="29" t="s">
        <v>211</v>
      </c>
      <c r="F103" s="28">
        <v>9.8</v>
      </c>
      <c r="G103" s="30" t="s">
        <v>182</v>
      </c>
      <c r="H103" s="28">
        <v>6</v>
      </c>
      <c r="I103" s="28">
        <v>0.0014</v>
      </c>
      <c r="J103" s="28">
        <v>0.0059</v>
      </c>
      <c r="K103" s="28" t="s">
        <v>177</v>
      </c>
      <c r="L103" s="39" t="s">
        <v>35</v>
      </c>
    </row>
    <row r="104" s="2" customFormat="1" ht="40" customHeight="1" spans="1:12">
      <c r="A104" s="28">
        <v>5</v>
      </c>
      <c r="B104" s="28" t="s">
        <v>207</v>
      </c>
      <c r="C104" s="28" t="s">
        <v>18</v>
      </c>
      <c r="D104" s="28" t="s">
        <v>51</v>
      </c>
      <c r="E104" s="29" t="s">
        <v>212</v>
      </c>
      <c r="F104" s="28">
        <v>12.6</v>
      </c>
      <c r="G104" s="30" t="s">
        <v>182</v>
      </c>
      <c r="H104" s="28">
        <v>8</v>
      </c>
      <c r="I104" s="28">
        <v>0.0018</v>
      </c>
      <c r="J104" s="28">
        <v>0.0095</v>
      </c>
      <c r="K104" s="28" t="s">
        <v>177</v>
      </c>
      <c r="L104" s="39" t="s">
        <v>28</v>
      </c>
    </row>
    <row r="105" s="2" customFormat="1" ht="40" customHeight="1" spans="1:12">
      <c r="A105" s="28">
        <v>6</v>
      </c>
      <c r="B105" s="28" t="s">
        <v>207</v>
      </c>
      <c r="C105" s="28" t="s">
        <v>18</v>
      </c>
      <c r="D105" s="28" t="s">
        <v>25</v>
      </c>
      <c r="E105" s="29" t="s">
        <v>213</v>
      </c>
      <c r="F105" s="28">
        <v>21</v>
      </c>
      <c r="G105" s="30" t="s">
        <v>182</v>
      </c>
      <c r="H105" s="28">
        <v>7</v>
      </c>
      <c r="I105" s="28">
        <v>0.003</v>
      </c>
      <c r="J105" s="28">
        <v>0.0133</v>
      </c>
      <c r="K105" s="28" t="s">
        <v>177</v>
      </c>
      <c r="L105" s="39" t="s">
        <v>28</v>
      </c>
    </row>
    <row r="106" s="2" customFormat="1" ht="40" customHeight="1" spans="1:12">
      <c r="A106" s="28">
        <v>7</v>
      </c>
      <c r="B106" s="28" t="s">
        <v>207</v>
      </c>
      <c r="C106" s="28" t="s">
        <v>18</v>
      </c>
      <c r="D106" s="28" t="s">
        <v>39</v>
      </c>
      <c r="E106" s="29" t="s">
        <v>214</v>
      </c>
      <c r="F106" s="28">
        <v>13.3</v>
      </c>
      <c r="G106" s="30" t="s">
        <v>182</v>
      </c>
      <c r="H106" s="28">
        <v>7</v>
      </c>
      <c r="I106" s="28">
        <v>0.0019</v>
      </c>
      <c r="J106" s="28">
        <v>0.0091</v>
      </c>
      <c r="K106" s="28" t="s">
        <v>177</v>
      </c>
      <c r="L106" s="39" t="s">
        <v>28</v>
      </c>
    </row>
    <row r="107" s="2" customFormat="1" ht="40" customHeight="1" spans="1:12">
      <c r="A107" s="28">
        <v>8</v>
      </c>
      <c r="B107" s="28" t="s">
        <v>207</v>
      </c>
      <c r="C107" s="28" t="s">
        <v>18</v>
      </c>
      <c r="D107" s="28" t="s">
        <v>57</v>
      </c>
      <c r="E107" s="29" t="s">
        <v>215</v>
      </c>
      <c r="F107" s="28">
        <v>3.5</v>
      </c>
      <c r="G107" s="30" t="s">
        <v>182</v>
      </c>
      <c r="H107" s="28">
        <v>3</v>
      </c>
      <c r="I107" s="28">
        <v>0.0005</v>
      </c>
      <c r="J107" s="28">
        <v>0.0022</v>
      </c>
      <c r="K107" s="28" t="s">
        <v>177</v>
      </c>
      <c r="L107" s="39" t="s">
        <v>28</v>
      </c>
    </row>
    <row r="108" s="2" customFormat="1" ht="54" customHeight="1" spans="1:12">
      <c r="A108" s="28">
        <v>9</v>
      </c>
      <c r="B108" s="28" t="s">
        <v>207</v>
      </c>
      <c r="C108" s="28" t="s">
        <v>18</v>
      </c>
      <c r="D108" s="28" t="s">
        <v>78</v>
      </c>
      <c r="E108" s="29" t="s">
        <v>216</v>
      </c>
      <c r="F108" s="28">
        <v>9.8</v>
      </c>
      <c r="G108" s="30" t="s">
        <v>182</v>
      </c>
      <c r="H108" s="28">
        <v>9</v>
      </c>
      <c r="I108" s="28">
        <v>0.0014</v>
      </c>
      <c r="J108" s="28">
        <v>0.0069</v>
      </c>
      <c r="K108" s="28" t="s">
        <v>177</v>
      </c>
      <c r="L108" s="39" t="s">
        <v>28</v>
      </c>
    </row>
    <row r="109" s="2" customFormat="1" ht="39" customHeight="1" spans="1:12">
      <c r="A109" s="28">
        <v>10</v>
      </c>
      <c r="B109" s="28" t="s">
        <v>207</v>
      </c>
      <c r="C109" s="28" t="s">
        <v>18</v>
      </c>
      <c r="D109" s="28" t="s">
        <v>54</v>
      </c>
      <c r="E109" s="29" t="s">
        <v>217</v>
      </c>
      <c r="F109" s="28">
        <v>0.7</v>
      </c>
      <c r="G109" s="30" t="s">
        <v>182</v>
      </c>
      <c r="H109" s="28">
        <v>1</v>
      </c>
      <c r="I109" s="28">
        <v>0.0001</v>
      </c>
      <c r="J109" s="28">
        <v>0.0003</v>
      </c>
      <c r="K109" s="28" t="s">
        <v>177</v>
      </c>
      <c r="L109" s="39" t="s">
        <v>35</v>
      </c>
    </row>
    <row r="110" s="2" customFormat="1" ht="39" customHeight="1" spans="1:12">
      <c r="A110" s="28">
        <v>11</v>
      </c>
      <c r="B110" s="28" t="s">
        <v>207</v>
      </c>
      <c r="C110" s="28" t="s">
        <v>18</v>
      </c>
      <c r="D110" s="28" t="s">
        <v>63</v>
      </c>
      <c r="E110" s="29" t="s">
        <v>218</v>
      </c>
      <c r="F110" s="28">
        <v>6.3</v>
      </c>
      <c r="G110" s="30" t="s">
        <v>182</v>
      </c>
      <c r="H110" s="28">
        <v>6</v>
      </c>
      <c r="I110" s="28">
        <v>0.0009</v>
      </c>
      <c r="J110" s="28">
        <v>0.0047</v>
      </c>
      <c r="K110" s="28" t="s">
        <v>177</v>
      </c>
      <c r="L110" s="39" t="s">
        <v>35</v>
      </c>
    </row>
    <row r="111" s="2" customFormat="1" ht="39" customHeight="1" spans="1:12">
      <c r="A111" s="28">
        <v>12</v>
      </c>
      <c r="B111" s="28" t="s">
        <v>207</v>
      </c>
      <c r="C111" s="28" t="s">
        <v>18</v>
      </c>
      <c r="D111" s="28" t="s">
        <v>66</v>
      </c>
      <c r="E111" s="29" t="s">
        <v>219</v>
      </c>
      <c r="F111" s="28">
        <v>11.9</v>
      </c>
      <c r="G111" s="30" t="s">
        <v>182</v>
      </c>
      <c r="H111" s="28">
        <v>6</v>
      </c>
      <c r="I111" s="28">
        <v>0.0017</v>
      </c>
      <c r="J111" s="28">
        <v>0.007</v>
      </c>
      <c r="K111" s="28" t="s">
        <v>177</v>
      </c>
      <c r="L111" s="39" t="s">
        <v>28</v>
      </c>
    </row>
    <row r="112" s="2" customFormat="1" ht="39" customHeight="1" spans="1:12">
      <c r="A112" s="28">
        <v>13</v>
      </c>
      <c r="B112" s="28" t="s">
        <v>207</v>
      </c>
      <c r="C112" s="28" t="s">
        <v>18</v>
      </c>
      <c r="D112" s="28" t="s">
        <v>42</v>
      </c>
      <c r="E112" s="29" t="s">
        <v>220</v>
      </c>
      <c r="F112" s="28">
        <v>21</v>
      </c>
      <c r="G112" s="30" t="s">
        <v>182</v>
      </c>
      <c r="H112" s="28">
        <v>11</v>
      </c>
      <c r="I112" s="28">
        <v>0.003</v>
      </c>
      <c r="J112" s="28">
        <v>0.0137</v>
      </c>
      <c r="K112" s="28" t="s">
        <v>177</v>
      </c>
      <c r="L112" s="39" t="s">
        <v>35</v>
      </c>
    </row>
    <row r="113" s="2" customFormat="1" ht="39" customHeight="1" spans="1:12">
      <c r="A113" s="28">
        <v>14</v>
      </c>
      <c r="B113" s="28" t="s">
        <v>207</v>
      </c>
      <c r="C113" s="28" t="s">
        <v>18</v>
      </c>
      <c r="D113" s="28" t="s">
        <v>75</v>
      </c>
      <c r="E113" s="29" t="s">
        <v>221</v>
      </c>
      <c r="F113" s="28">
        <v>4.9</v>
      </c>
      <c r="G113" s="30" t="s">
        <v>182</v>
      </c>
      <c r="H113" s="28">
        <v>6</v>
      </c>
      <c r="I113" s="28">
        <v>0.0007</v>
      </c>
      <c r="J113" s="28">
        <v>0.0025</v>
      </c>
      <c r="K113" s="28" t="s">
        <v>177</v>
      </c>
      <c r="L113" s="39" t="s">
        <v>28</v>
      </c>
    </row>
    <row r="114" s="2" customFormat="1" ht="39" customHeight="1" spans="1:12">
      <c r="A114" s="28">
        <v>15</v>
      </c>
      <c r="B114" s="28" t="s">
        <v>207</v>
      </c>
      <c r="C114" s="28" t="s">
        <v>18</v>
      </c>
      <c r="D114" s="28" t="s">
        <v>81</v>
      </c>
      <c r="E114" s="29" t="s">
        <v>222</v>
      </c>
      <c r="F114" s="28">
        <v>14.7</v>
      </c>
      <c r="G114" s="30" t="s">
        <v>182</v>
      </c>
      <c r="H114" s="28">
        <v>10</v>
      </c>
      <c r="I114" s="28">
        <v>0.0021</v>
      </c>
      <c r="J114" s="28">
        <v>0.0094</v>
      </c>
      <c r="K114" s="28" t="s">
        <v>177</v>
      </c>
      <c r="L114" s="39" t="s">
        <v>28</v>
      </c>
    </row>
    <row r="115" s="2" customFormat="1" ht="39" customHeight="1" spans="1:12">
      <c r="A115" s="28">
        <v>16</v>
      </c>
      <c r="B115" s="28" t="s">
        <v>207</v>
      </c>
      <c r="C115" s="28" t="s">
        <v>18</v>
      </c>
      <c r="D115" s="28" t="s">
        <v>84</v>
      </c>
      <c r="E115" s="29" t="s">
        <v>223</v>
      </c>
      <c r="F115" s="28">
        <v>7.7</v>
      </c>
      <c r="G115" s="30" t="s">
        <v>182</v>
      </c>
      <c r="H115" s="28">
        <v>4</v>
      </c>
      <c r="I115" s="28">
        <v>0.0011</v>
      </c>
      <c r="J115" s="28">
        <v>0.0031</v>
      </c>
      <c r="K115" s="28" t="s">
        <v>177</v>
      </c>
      <c r="L115" s="39" t="s">
        <v>28</v>
      </c>
    </row>
    <row r="116" s="2" customFormat="1" ht="39" customHeight="1" spans="1:12">
      <c r="A116" s="28">
        <v>17</v>
      </c>
      <c r="B116" s="28" t="s">
        <v>207</v>
      </c>
      <c r="C116" s="28" t="s">
        <v>18</v>
      </c>
      <c r="D116" s="28" t="s">
        <v>69</v>
      </c>
      <c r="E116" s="29" t="s">
        <v>224</v>
      </c>
      <c r="F116" s="28">
        <v>2.1</v>
      </c>
      <c r="G116" s="30" t="s">
        <v>182</v>
      </c>
      <c r="H116" s="28">
        <v>1</v>
      </c>
      <c r="I116" s="28">
        <v>0.0003</v>
      </c>
      <c r="J116" s="28">
        <v>0.0011</v>
      </c>
      <c r="K116" s="28" t="s">
        <v>177</v>
      </c>
      <c r="L116" s="39" t="s">
        <v>35</v>
      </c>
    </row>
    <row r="117" s="2" customFormat="1" ht="39" customHeight="1" spans="1:12">
      <c r="A117" s="28">
        <v>18</v>
      </c>
      <c r="B117" s="28" t="s">
        <v>207</v>
      </c>
      <c r="C117" s="28" t="s">
        <v>18</v>
      </c>
      <c r="D117" s="28" t="s">
        <v>36</v>
      </c>
      <c r="E117" s="29" t="s">
        <v>225</v>
      </c>
      <c r="F117" s="28">
        <v>2.1</v>
      </c>
      <c r="G117" s="30" t="s">
        <v>182</v>
      </c>
      <c r="H117" s="28">
        <v>3</v>
      </c>
      <c r="I117" s="28">
        <v>0.0003</v>
      </c>
      <c r="J117" s="28">
        <v>0.0012</v>
      </c>
      <c r="K117" s="28" t="s">
        <v>177</v>
      </c>
      <c r="L117" s="39" t="s">
        <v>35</v>
      </c>
    </row>
    <row r="118" s="2" customFormat="1" ht="39" customHeight="1" spans="1:12">
      <c r="A118" s="28">
        <v>19</v>
      </c>
      <c r="B118" s="28" t="s">
        <v>207</v>
      </c>
      <c r="C118" s="28" t="s">
        <v>18</v>
      </c>
      <c r="D118" s="28" t="s">
        <v>29</v>
      </c>
      <c r="E118" s="29" t="s">
        <v>226</v>
      </c>
      <c r="F118" s="28">
        <v>9.1</v>
      </c>
      <c r="G118" s="30" t="s">
        <v>182</v>
      </c>
      <c r="H118" s="28">
        <v>8</v>
      </c>
      <c r="I118" s="28">
        <v>0.0013</v>
      </c>
      <c r="J118" s="28">
        <v>0.0049</v>
      </c>
      <c r="K118" s="28" t="s">
        <v>177</v>
      </c>
      <c r="L118" s="39" t="s">
        <v>28</v>
      </c>
    </row>
    <row r="119" s="2" customFormat="1" ht="39" customHeight="1" spans="1:12">
      <c r="A119" s="28">
        <v>20</v>
      </c>
      <c r="B119" s="28" t="s">
        <v>207</v>
      </c>
      <c r="C119" s="28" t="s">
        <v>18</v>
      </c>
      <c r="D119" s="28" t="s">
        <v>72</v>
      </c>
      <c r="E119" s="29" t="s">
        <v>227</v>
      </c>
      <c r="F119" s="28">
        <v>34.3</v>
      </c>
      <c r="G119" s="30" t="s">
        <v>182</v>
      </c>
      <c r="H119" s="28">
        <v>10</v>
      </c>
      <c r="I119" s="28">
        <v>0.0049</v>
      </c>
      <c r="J119" s="28">
        <v>0.0222</v>
      </c>
      <c r="K119" s="28" t="s">
        <v>177</v>
      </c>
      <c r="L119" s="39" t="s">
        <v>35</v>
      </c>
    </row>
    <row r="120" s="1" customFormat="1" ht="40" customHeight="1" spans="1:12">
      <c r="A120" s="14" t="s">
        <v>228</v>
      </c>
      <c r="B120" s="14" t="s">
        <v>229</v>
      </c>
      <c r="C120" s="14" t="s">
        <v>18</v>
      </c>
      <c r="D120" s="14" t="s">
        <v>230</v>
      </c>
      <c r="E120" s="26" t="s">
        <v>231</v>
      </c>
      <c r="F120" s="14">
        <f>SUM(F121:F138)</f>
        <v>69.45</v>
      </c>
      <c r="G120" s="27" t="s">
        <v>232</v>
      </c>
      <c r="H120" s="14">
        <f>SUM(H121:H138)</f>
        <v>76</v>
      </c>
      <c r="I120" s="14">
        <f>SUM(I121:I138)</f>
        <v>0.0145</v>
      </c>
      <c r="J120" s="14">
        <f>SUM(J121:J138)</f>
        <v>0.06</v>
      </c>
      <c r="K120" s="28" t="s">
        <v>177</v>
      </c>
      <c r="L120" s="39" t="s">
        <v>23</v>
      </c>
    </row>
    <row r="121" s="2" customFormat="1" ht="40" customHeight="1" spans="1:12">
      <c r="A121" s="28">
        <v>1</v>
      </c>
      <c r="B121" s="28" t="s">
        <v>233</v>
      </c>
      <c r="C121" s="28" t="s">
        <v>18</v>
      </c>
      <c r="D121" s="28" t="s">
        <v>48</v>
      </c>
      <c r="E121" s="29" t="s">
        <v>234</v>
      </c>
      <c r="F121" s="28">
        <v>1</v>
      </c>
      <c r="G121" s="30" t="s">
        <v>232</v>
      </c>
      <c r="H121" s="28">
        <v>2</v>
      </c>
      <c r="I121" s="28">
        <v>0.0002</v>
      </c>
      <c r="J121" s="28">
        <v>0.0006</v>
      </c>
      <c r="K121" s="28" t="s">
        <v>177</v>
      </c>
      <c r="L121" s="39" t="s">
        <v>35</v>
      </c>
    </row>
    <row r="122" s="2" customFormat="1" ht="40" customHeight="1" spans="1:12">
      <c r="A122" s="28">
        <v>2</v>
      </c>
      <c r="B122" s="28" t="s">
        <v>233</v>
      </c>
      <c r="C122" s="28" t="s">
        <v>18</v>
      </c>
      <c r="D122" s="28" t="s">
        <v>45</v>
      </c>
      <c r="E122" s="29" t="s">
        <v>235</v>
      </c>
      <c r="F122" s="28">
        <v>4</v>
      </c>
      <c r="G122" s="30" t="s">
        <v>232</v>
      </c>
      <c r="H122" s="28">
        <v>6</v>
      </c>
      <c r="I122" s="28">
        <v>0.0008</v>
      </c>
      <c r="J122" s="28">
        <v>0.004</v>
      </c>
      <c r="K122" s="28" t="s">
        <v>177</v>
      </c>
      <c r="L122" s="39" t="s">
        <v>35</v>
      </c>
    </row>
    <row r="123" s="2" customFormat="1" ht="40" customHeight="1" spans="1:12">
      <c r="A123" s="28">
        <v>3</v>
      </c>
      <c r="B123" s="28" t="s">
        <v>233</v>
      </c>
      <c r="C123" s="28" t="s">
        <v>18</v>
      </c>
      <c r="D123" s="28" t="s">
        <v>32</v>
      </c>
      <c r="E123" s="29" t="s">
        <v>236</v>
      </c>
      <c r="F123" s="28">
        <v>5.5</v>
      </c>
      <c r="G123" s="30" t="s">
        <v>232</v>
      </c>
      <c r="H123" s="28">
        <v>5</v>
      </c>
      <c r="I123" s="28">
        <v>0.0011</v>
      </c>
      <c r="J123" s="28">
        <v>0.0044</v>
      </c>
      <c r="K123" s="28" t="s">
        <v>177</v>
      </c>
      <c r="L123" s="39" t="s">
        <v>35</v>
      </c>
    </row>
    <row r="124" s="2" customFormat="1" ht="40" customHeight="1" spans="1:12">
      <c r="A124" s="28">
        <v>4</v>
      </c>
      <c r="B124" s="28" t="s">
        <v>233</v>
      </c>
      <c r="C124" s="28" t="s">
        <v>18</v>
      </c>
      <c r="D124" s="28" t="s">
        <v>54</v>
      </c>
      <c r="E124" s="29" t="s">
        <v>237</v>
      </c>
      <c r="F124" s="28">
        <v>0.5</v>
      </c>
      <c r="G124" s="30" t="s">
        <v>232</v>
      </c>
      <c r="H124" s="28">
        <v>1</v>
      </c>
      <c r="I124" s="28">
        <v>0.0001</v>
      </c>
      <c r="J124" s="28">
        <v>0.0003</v>
      </c>
      <c r="K124" s="28" t="s">
        <v>177</v>
      </c>
      <c r="L124" s="39" t="s">
        <v>35</v>
      </c>
    </row>
    <row r="125" s="2" customFormat="1" ht="53" customHeight="1" spans="1:12">
      <c r="A125" s="28">
        <v>5</v>
      </c>
      <c r="B125" s="28" t="s">
        <v>233</v>
      </c>
      <c r="C125" s="28" t="s">
        <v>18</v>
      </c>
      <c r="D125" s="28" t="s">
        <v>63</v>
      </c>
      <c r="E125" s="29" t="s">
        <v>238</v>
      </c>
      <c r="F125" s="28">
        <v>3.75</v>
      </c>
      <c r="G125" s="30" t="s">
        <v>232</v>
      </c>
      <c r="H125" s="28">
        <v>5</v>
      </c>
      <c r="I125" s="28">
        <v>0.0008</v>
      </c>
      <c r="J125" s="28">
        <v>0.0042</v>
      </c>
      <c r="K125" s="28" t="s">
        <v>177</v>
      </c>
      <c r="L125" s="39" t="s">
        <v>35</v>
      </c>
    </row>
    <row r="126" s="2" customFormat="1" ht="40" customHeight="1" spans="1:12">
      <c r="A126" s="28">
        <v>6</v>
      </c>
      <c r="B126" s="28" t="s">
        <v>233</v>
      </c>
      <c r="C126" s="28" t="s">
        <v>18</v>
      </c>
      <c r="D126" s="28" t="s">
        <v>66</v>
      </c>
      <c r="E126" s="29" t="s">
        <v>239</v>
      </c>
      <c r="F126" s="28">
        <v>4</v>
      </c>
      <c r="G126" s="30" t="s">
        <v>232</v>
      </c>
      <c r="H126" s="28">
        <v>5</v>
      </c>
      <c r="I126" s="28">
        <v>0.0008</v>
      </c>
      <c r="J126" s="28">
        <v>0.0031</v>
      </c>
      <c r="K126" s="28" t="s">
        <v>177</v>
      </c>
      <c r="L126" s="39" t="s">
        <v>28</v>
      </c>
    </row>
    <row r="127" s="2" customFormat="1" ht="87" customHeight="1" spans="1:12">
      <c r="A127" s="28">
        <v>7</v>
      </c>
      <c r="B127" s="28" t="s">
        <v>233</v>
      </c>
      <c r="C127" s="28" t="s">
        <v>18</v>
      </c>
      <c r="D127" s="28" t="s">
        <v>42</v>
      </c>
      <c r="E127" s="29" t="s">
        <v>240</v>
      </c>
      <c r="F127" s="28">
        <v>6.7</v>
      </c>
      <c r="G127" s="30" t="s">
        <v>232</v>
      </c>
      <c r="H127" s="28">
        <v>9</v>
      </c>
      <c r="I127" s="28">
        <v>0.0018</v>
      </c>
      <c r="J127" s="28">
        <v>0.0085</v>
      </c>
      <c r="K127" s="28" t="s">
        <v>177</v>
      </c>
      <c r="L127" s="39" t="s">
        <v>35</v>
      </c>
    </row>
    <row r="128" s="2" customFormat="1" ht="54" customHeight="1" spans="1:12">
      <c r="A128" s="28">
        <v>8</v>
      </c>
      <c r="B128" s="28" t="s">
        <v>233</v>
      </c>
      <c r="C128" s="28" t="s">
        <v>18</v>
      </c>
      <c r="D128" s="28" t="s">
        <v>69</v>
      </c>
      <c r="E128" s="29" t="s">
        <v>241</v>
      </c>
      <c r="F128" s="28">
        <v>2.75</v>
      </c>
      <c r="G128" s="30" t="s">
        <v>232</v>
      </c>
      <c r="H128" s="28">
        <v>3</v>
      </c>
      <c r="I128" s="28">
        <v>0.0006</v>
      </c>
      <c r="J128" s="28">
        <v>0.0024</v>
      </c>
      <c r="K128" s="28" t="s">
        <v>177</v>
      </c>
      <c r="L128" s="39" t="s">
        <v>35</v>
      </c>
    </row>
    <row r="129" s="2" customFormat="1" ht="43" customHeight="1" spans="1:12">
      <c r="A129" s="28">
        <v>9</v>
      </c>
      <c r="B129" s="28" t="s">
        <v>233</v>
      </c>
      <c r="C129" s="28" t="s">
        <v>18</v>
      </c>
      <c r="D129" s="28" t="s">
        <v>36</v>
      </c>
      <c r="E129" s="29" t="s">
        <v>242</v>
      </c>
      <c r="F129" s="28">
        <v>1.5</v>
      </c>
      <c r="G129" s="30" t="s">
        <v>232</v>
      </c>
      <c r="H129" s="28">
        <v>2</v>
      </c>
      <c r="I129" s="28">
        <v>0.0003</v>
      </c>
      <c r="J129" s="28">
        <v>0.0011</v>
      </c>
      <c r="K129" s="28" t="s">
        <v>177</v>
      </c>
      <c r="L129" s="39" t="s">
        <v>35</v>
      </c>
    </row>
    <row r="130" s="2" customFormat="1" ht="43" customHeight="1" spans="1:12">
      <c r="A130" s="28">
        <v>10</v>
      </c>
      <c r="B130" s="28" t="s">
        <v>233</v>
      </c>
      <c r="C130" s="28" t="s">
        <v>18</v>
      </c>
      <c r="D130" s="28" t="s">
        <v>75</v>
      </c>
      <c r="E130" s="29" t="s">
        <v>243</v>
      </c>
      <c r="F130" s="28">
        <v>4.5</v>
      </c>
      <c r="G130" s="30" t="s">
        <v>232</v>
      </c>
      <c r="H130" s="28">
        <v>6</v>
      </c>
      <c r="I130" s="28">
        <v>0.0009</v>
      </c>
      <c r="J130" s="28">
        <v>0.003</v>
      </c>
      <c r="K130" s="28" t="s">
        <v>177</v>
      </c>
      <c r="L130" s="39" t="s">
        <v>28</v>
      </c>
    </row>
    <row r="131" s="2" customFormat="1" ht="43" customHeight="1" spans="1:12">
      <c r="A131" s="28">
        <v>11</v>
      </c>
      <c r="B131" s="28" t="s">
        <v>233</v>
      </c>
      <c r="C131" s="28" t="s">
        <v>18</v>
      </c>
      <c r="D131" s="28" t="s">
        <v>84</v>
      </c>
      <c r="E131" s="29" t="s">
        <v>244</v>
      </c>
      <c r="F131" s="28">
        <v>4.5</v>
      </c>
      <c r="G131" s="30" t="s">
        <v>232</v>
      </c>
      <c r="H131" s="28">
        <v>4</v>
      </c>
      <c r="I131" s="28">
        <v>0.0009</v>
      </c>
      <c r="J131" s="28">
        <v>0.003</v>
      </c>
      <c r="K131" s="28" t="s">
        <v>177</v>
      </c>
      <c r="L131" s="39" t="s">
        <v>28</v>
      </c>
    </row>
    <row r="132" s="2" customFormat="1" ht="43" customHeight="1" spans="1:12">
      <c r="A132" s="28">
        <v>12</v>
      </c>
      <c r="B132" s="28" t="s">
        <v>233</v>
      </c>
      <c r="C132" s="28" t="s">
        <v>18</v>
      </c>
      <c r="D132" s="28" t="s">
        <v>29</v>
      </c>
      <c r="E132" s="29" t="s">
        <v>245</v>
      </c>
      <c r="F132" s="28">
        <v>2</v>
      </c>
      <c r="G132" s="30" t="s">
        <v>232</v>
      </c>
      <c r="H132" s="28">
        <v>2</v>
      </c>
      <c r="I132" s="28">
        <v>0.0004</v>
      </c>
      <c r="J132" s="28">
        <v>0.0017</v>
      </c>
      <c r="K132" s="28" t="s">
        <v>177</v>
      </c>
      <c r="L132" s="39" t="s">
        <v>28</v>
      </c>
    </row>
    <row r="133" s="2" customFormat="1" ht="43" customHeight="1" spans="1:12">
      <c r="A133" s="28">
        <v>13</v>
      </c>
      <c r="B133" s="28" t="s">
        <v>233</v>
      </c>
      <c r="C133" s="28" t="s">
        <v>18</v>
      </c>
      <c r="D133" s="28" t="s">
        <v>72</v>
      </c>
      <c r="E133" s="29" t="s">
        <v>246</v>
      </c>
      <c r="F133" s="28">
        <v>2.5</v>
      </c>
      <c r="G133" s="30" t="s">
        <v>232</v>
      </c>
      <c r="H133" s="28">
        <v>3</v>
      </c>
      <c r="I133" s="28">
        <v>0.0005</v>
      </c>
      <c r="J133" s="28">
        <v>0.002</v>
      </c>
      <c r="K133" s="28" t="s">
        <v>177</v>
      </c>
      <c r="L133" s="39" t="s">
        <v>35</v>
      </c>
    </row>
    <row r="134" s="2" customFormat="1" ht="43" customHeight="1" spans="1:12">
      <c r="A134" s="28">
        <v>14</v>
      </c>
      <c r="B134" s="28" t="s">
        <v>233</v>
      </c>
      <c r="C134" s="28" t="s">
        <v>18</v>
      </c>
      <c r="D134" s="28" t="s">
        <v>81</v>
      </c>
      <c r="E134" s="29" t="s">
        <v>247</v>
      </c>
      <c r="F134" s="28">
        <v>1.75</v>
      </c>
      <c r="G134" s="30" t="s">
        <v>232</v>
      </c>
      <c r="H134" s="28">
        <v>2</v>
      </c>
      <c r="I134" s="28">
        <v>0.0004</v>
      </c>
      <c r="J134" s="28">
        <v>0.0012</v>
      </c>
      <c r="K134" s="28" t="s">
        <v>177</v>
      </c>
      <c r="L134" s="39" t="s">
        <v>28</v>
      </c>
    </row>
    <row r="135" s="2" customFormat="1" ht="43" customHeight="1" spans="1:12">
      <c r="A135" s="28">
        <v>15</v>
      </c>
      <c r="B135" s="28" t="s">
        <v>233</v>
      </c>
      <c r="C135" s="28" t="s">
        <v>18</v>
      </c>
      <c r="D135" s="28" t="s">
        <v>51</v>
      </c>
      <c r="E135" s="29" t="s">
        <v>248</v>
      </c>
      <c r="F135" s="28">
        <v>2.5</v>
      </c>
      <c r="G135" s="30" t="s">
        <v>232</v>
      </c>
      <c r="H135" s="28">
        <v>2</v>
      </c>
      <c r="I135" s="28">
        <v>0.0005</v>
      </c>
      <c r="J135" s="28">
        <v>0.0023</v>
      </c>
      <c r="K135" s="28" t="s">
        <v>177</v>
      </c>
      <c r="L135" s="39" t="s">
        <v>28</v>
      </c>
    </row>
    <row r="136" s="2" customFormat="1" ht="43" customHeight="1" spans="1:12">
      <c r="A136" s="28">
        <v>16</v>
      </c>
      <c r="B136" s="28" t="s">
        <v>233</v>
      </c>
      <c r="C136" s="28" t="s">
        <v>18</v>
      </c>
      <c r="D136" s="28" t="s">
        <v>25</v>
      </c>
      <c r="E136" s="29" t="s">
        <v>249</v>
      </c>
      <c r="F136" s="28">
        <v>10.5</v>
      </c>
      <c r="G136" s="30" t="s">
        <v>232</v>
      </c>
      <c r="H136" s="28">
        <v>7</v>
      </c>
      <c r="I136" s="28">
        <v>0.0021</v>
      </c>
      <c r="J136" s="28">
        <v>0.0079</v>
      </c>
      <c r="K136" s="28" t="s">
        <v>177</v>
      </c>
      <c r="L136" s="39" t="s">
        <v>28</v>
      </c>
    </row>
    <row r="137" s="2" customFormat="1" ht="47" customHeight="1" spans="1:12">
      <c r="A137" s="28">
        <v>17</v>
      </c>
      <c r="B137" s="28" t="s">
        <v>233</v>
      </c>
      <c r="C137" s="28" t="s">
        <v>18</v>
      </c>
      <c r="D137" s="28" t="s">
        <v>39</v>
      </c>
      <c r="E137" s="29" t="s">
        <v>250</v>
      </c>
      <c r="F137" s="28">
        <v>10</v>
      </c>
      <c r="G137" s="30" t="s">
        <v>232</v>
      </c>
      <c r="H137" s="28">
        <v>10</v>
      </c>
      <c r="I137" s="28">
        <v>0.002</v>
      </c>
      <c r="J137" s="28">
        <v>0.0087</v>
      </c>
      <c r="K137" s="28" t="s">
        <v>177</v>
      </c>
      <c r="L137" s="39" t="s">
        <v>28</v>
      </c>
    </row>
    <row r="138" s="2" customFormat="1" ht="44" customHeight="1" spans="1:12">
      <c r="A138" s="28">
        <v>18</v>
      </c>
      <c r="B138" s="28" t="s">
        <v>233</v>
      </c>
      <c r="C138" s="28" t="s">
        <v>18</v>
      </c>
      <c r="D138" s="28" t="s">
        <v>78</v>
      </c>
      <c r="E138" s="29" t="s">
        <v>251</v>
      </c>
      <c r="F138" s="28">
        <v>1.5</v>
      </c>
      <c r="G138" s="30" t="s">
        <v>232</v>
      </c>
      <c r="H138" s="28">
        <v>2</v>
      </c>
      <c r="I138" s="28">
        <v>0.0003</v>
      </c>
      <c r="J138" s="28">
        <v>0.0016</v>
      </c>
      <c r="K138" s="28" t="s">
        <v>177</v>
      </c>
      <c r="L138" s="39" t="s">
        <v>28</v>
      </c>
    </row>
    <row r="139" s="1" customFormat="1" ht="76" customHeight="1" spans="1:12">
      <c r="A139" s="14" t="s">
        <v>252</v>
      </c>
      <c r="B139" s="14" t="s">
        <v>253</v>
      </c>
      <c r="C139" s="14" t="s">
        <v>18</v>
      </c>
      <c r="D139" s="14" t="s">
        <v>254</v>
      </c>
      <c r="E139" s="26" t="s">
        <v>255</v>
      </c>
      <c r="F139" s="14">
        <f>SUM(F140:F165)</f>
        <v>2055.284</v>
      </c>
      <c r="G139" s="27" t="s">
        <v>256</v>
      </c>
      <c r="H139" s="14">
        <v>26</v>
      </c>
      <c r="I139" s="14">
        <v>0.0709</v>
      </c>
      <c r="J139" s="14">
        <v>0.2978</v>
      </c>
      <c r="K139" s="14" t="s">
        <v>177</v>
      </c>
      <c r="L139" s="22" t="s">
        <v>23</v>
      </c>
    </row>
    <row r="140" s="2" customFormat="1" ht="46" customHeight="1" spans="1:12">
      <c r="A140" s="28">
        <v>1</v>
      </c>
      <c r="B140" s="28" t="s">
        <v>253</v>
      </c>
      <c r="C140" s="28" t="s">
        <v>18</v>
      </c>
      <c r="D140" s="28" t="s">
        <v>257</v>
      </c>
      <c r="E140" s="45" t="s">
        <v>258</v>
      </c>
      <c r="F140" s="28">
        <v>74.249</v>
      </c>
      <c r="G140" s="30" t="s">
        <v>256</v>
      </c>
      <c r="H140" s="28">
        <v>1</v>
      </c>
      <c r="I140" s="28">
        <v>0.0031</v>
      </c>
      <c r="J140" s="28">
        <v>0.01302</v>
      </c>
      <c r="K140" s="28" t="s">
        <v>177</v>
      </c>
      <c r="L140" s="39" t="s">
        <v>35</v>
      </c>
    </row>
    <row r="141" s="2" customFormat="1" ht="46" customHeight="1" spans="1:12">
      <c r="A141" s="28">
        <v>2</v>
      </c>
      <c r="B141" s="28" t="s">
        <v>253</v>
      </c>
      <c r="C141" s="28" t="s">
        <v>18</v>
      </c>
      <c r="D141" s="28" t="s">
        <v>259</v>
      </c>
      <c r="E141" s="45" t="s">
        <v>260</v>
      </c>
      <c r="F141" s="28">
        <v>123.954</v>
      </c>
      <c r="G141" s="30" t="s">
        <v>256</v>
      </c>
      <c r="H141" s="28">
        <v>1</v>
      </c>
      <c r="I141" s="28">
        <v>0.002</v>
      </c>
      <c r="J141" s="28">
        <v>0.0084</v>
      </c>
      <c r="K141" s="28" t="s">
        <v>177</v>
      </c>
      <c r="L141" s="39" t="s">
        <v>28</v>
      </c>
    </row>
    <row r="142" s="2" customFormat="1" ht="44" customHeight="1" spans="1:12">
      <c r="A142" s="28">
        <v>3</v>
      </c>
      <c r="B142" s="28" t="s">
        <v>253</v>
      </c>
      <c r="C142" s="28" t="s">
        <v>18</v>
      </c>
      <c r="D142" s="28" t="s">
        <v>261</v>
      </c>
      <c r="E142" s="29" t="s">
        <v>262</v>
      </c>
      <c r="F142" s="28">
        <v>71.4</v>
      </c>
      <c r="G142" s="30" t="s">
        <v>256</v>
      </c>
      <c r="H142" s="28">
        <v>1</v>
      </c>
      <c r="I142" s="28">
        <v>0.0028</v>
      </c>
      <c r="J142" s="28">
        <v>0.01176</v>
      </c>
      <c r="K142" s="28" t="s">
        <v>177</v>
      </c>
      <c r="L142" s="39" t="s">
        <v>28</v>
      </c>
    </row>
    <row r="143" s="2" customFormat="1" ht="44" customHeight="1" spans="1:12">
      <c r="A143" s="28">
        <v>4</v>
      </c>
      <c r="B143" s="28" t="s">
        <v>253</v>
      </c>
      <c r="C143" s="28" t="s">
        <v>18</v>
      </c>
      <c r="D143" s="28" t="s">
        <v>263</v>
      </c>
      <c r="E143" s="29" t="s">
        <v>264</v>
      </c>
      <c r="F143" s="28">
        <v>66</v>
      </c>
      <c r="G143" s="30" t="s">
        <v>256</v>
      </c>
      <c r="H143" s="28">
        <v>1</v>
      </c>
      <c r="I143" s="28">
        <v>0.0022</v>
      </c>
      <c r="J143" s="28">
        <v>0.00924</v>
      </c>
      <c r="K143" s="28" t="s">
        <v>177</v>
      </c>
      <c r="L143" s="39" t="s">
        <v>28</v>
      </c>
    </row>
    <row r="144" s="2" customFormat="1" ht="46" customHeight="1" spans="1:12">
      <c r="A144" s="28">
        <v>5</v>
      </c>
      <c r="B144" s="28" t="s">
        <v>253</v>
      </c>
      <c r="C144" s="28" t="s">
        <v>18</v>
      </c>
      <c r="D144" s="28" t="s">
        <v>265</v>
      </c>
      <c r="E144" s="45" t="s">
        <v>266</v>
      </c>
      <c r="F144" s="28">
        <v>76.56</v>
      </c>
      <c r="G144" s="30" t="s">
        <v>256</v>
      </c>
      <c r="H144" s="28">
        <v>1</v>
      </c>
      <c r="I144" s="28">
        <v>0.0026</v>
      </c>
      <c r="J144" s="28">
        <v>0.01092</v>
      </c>
      <c r="K144" s="28" t="s">
        <v>177</v>
      </c>
      <c r="L144" s="39" t="s">
        <v>28</v>
      </c>
    </row>
    <row r="145" s="2" customFormat="1" ht="43" customHeight="1" spans="1:12">
      <c r="A145" s="28">
        <v>6</v>
      </c>
      <c r="B145" s="28" t="s">
        <v>253</v>
      </c>
      <c r="C145" s="28" t="s">
        <v>18</v>
      </c>
      <c r="D145" s="28" t="s">
        <v>267</v>
      </c>
      <c r="E145" s="45" t="s">
        <v>268</v>
      </c>
      <c r="F145" s="28">
        <v>105.619</v>
      </c>
      <c r="G145" s="30" t="s">
        <v>256</v>
      </c>
      <c r="H145" s="28">
        <v>1</v>
      </c>
      <c r="I145" s="28">
        <v>0.0032</v>
      </c>
      <c r="J145" s="28">
        <v>0.01344</v>
      </c>
      <c r="K145" s="28" t="s">
        <v>177</v>
      </c>
      <c r="L145" s="39" t="s">
        <v>35</v>
      </c>
    </row>
    <row r="146" s="2" customFormat="1" ht="43" customHeight="1" spans="1:12">
      <c r="A146" s="28">
        <v>7</v>
      </c>
      <c r="B146" s="28" t="s">
        <v>253</v>
      </c>
      <c r="C146" s="28" t="s">
        <v>18</v>
      </c>
      <c r="D146" s="28" t="s">
        <v>269</v>
      </c>
      <c r="E146" s="45" t="s">
        <v>270</v>
      </c>
      <c r="F146" s="28">
        <v>3</v>
      </c>
      <c r="G146" s="30" t="s">
        <v>256</v>
      </c>
      <c r="H146" s="28">
        <v>1</v>
      </c>
      <c r="I146" s="28">
        <v>0.0003</v>
      </c>
      <c r="J146" s="28">
        <v>0.00126</v>
      </c>
      <c r="K146" s="28" t="s">
        <v>177</v>
      </c>
      <c r="L146" s="39" t="s">
        <v>28</v>
      </c>
    </row>
    <row r="147" s="2" customFormat="1" ht="47" customHeight="1" spans="1:12">
      <c r="A147" s="28">
        <v>8</v>
      </c>
      <c r="B147" s="28" t="s">
        <v>253</v>
      </c>
      <c r="C147" s="28" t="s">
        <v>18</v>
      </c>
      <c r="D147" s="28" t="s">
        <v>271</v>
      </c>
      <c r="E147" s="45" t="s">
        <v>272</v>
      </c>
      <c r="F147" s="28">
        <v>152.149</v>
      </c>
      <c r="G147" s="30" t="s">
        <v>256</v>
      </c>
      <c r="H147" s="28">
        <v>1</v>
      </c>
      <c r="I147" s="28">
        <v>0.0052</v>
      </c>
      <c r="J147" s="28">
        <v>0.02184</v>
      </c>
      <c r="K147" s="28" t="s">
        <v>177</v>
      </c>
      <c r="L147" s="39" t="s">
        <v>28</v>
      </c>
    </row>
    <row r="148" s="2" customFormat="1" ht="48" customHeight="1" spans="1:12">
      <c r="A148" s="28">
        <v>9</v>
      </c>
      <c r="B148" s="28" t="s">
        <v>253</v>
      </c>
      <c r="C148" s="28" t="s">
        <v>18</v>
      </c>
      <c r="D148" s="28" t="s">
        <v>273</v>
      </c>
      <c r="E148" s="45" t="s">
        <v>274</v>
      </c>
      <c r="F148" s="28">
        <v>39.628</v>
      </c>
      <c r="G148" s="30" t="s">
        <v>256</v>
      </c>
      <c r="H148" s="28">
        <v>1</v>
      </c>
      <c r="I148" s="28">
        <v>0.0015</v>
      </c>
      <c r="J148" s="28">
        <v>0.0063</v>
      </c>
      <c r="K148" s="28" t="s">
        <v>177</v>
      </c>
      <c r="L148" s="39" t="s">
        <v>35</v>
      </c>
    </row>
    <row r="149" s="2" customFormat="1" ht="48" customHeight="1" spans="1:12">
      <c r="A149" s="28">
        <v>10</v>
      </c>
      <c r="B149" s="28" t="s">
        <v>253</v>
      </c>
      <c r="C149" s="28" t="s">
        <v>18</v>
      </c>
      <c r="D149" s="28" t="s">
        <v>275</v>
      </c>
      <c r="E149" s="45" t="s">
        <v>276</v>
      </c>
      <c r="F149" s="28">
        <v>59.681</v>
      </c>
      <c r="G149" s="30" t="s">
        <v>256</v>
      </c>
      <c r="H149" s="28">
        <v>1</v>
      </c>
      <c r="I149" s="28">
        <v>0.0018</v>
      </c>
      <c r="J149" s="28">
        <v>0.00756</v>
      </c>
      <c r="K149" s="28" t="s">
        <v>177</v>
      </c>
      <c r="L149" s="39" t="s">
        <v>28</v>
      </c>
    </row>
    <row r="150" s="2" customFormat="1" ht="48" customHeight="1" spans="1:12">
      <c r="A150" s="28">
        <v>11</v>
      </c>
      <c r="B150" s="28" t="s">
        <v>253</v>
      </c>
      <c r="C150" s="28" t="s">
        <v>18</v>
      </c>
      <c r="D150" s="28" t="s">
        <v>277</v>
      </c>
      <c r="E150" s="45" t="s">
        <v>278</v>
      </c>
      <c r="F150" s="28">
        <v>34.145</v>
      </c>
      <c r="G150" s="30" t="s">
        <v>256</v>
      </c>
      <c r="H150" s="28">
        <v>1</v>
      </c>
      <c r="I150" s="28">
        <v>0.002</v>
      </c>
      <c r="J150" s="28">
        <v>0.0084</v>
      </c>
      <c r="K150" s="28" t="s">
        <v>177</v>
      </c>
      <c r="L150" s="39" t="s">
        <v>28</v>
      </c>
    </row>
    <row r="151" s="2" customFormat="1" ht="48" customHeight="1" spans="1:12">
      <c r="A151" s="28">
        <v>12</v>
      </c>
      <c r="B151" s="28" t="s">
        <v>253</v>
      </c>
      <c r="C151" s="28" t="s">
        <v>18</v>
      </c>
      <c r="D151" s="28" t="s">
        <v>279</v>
      </c>
      <c r="E151" s="45" t="s">
        <v>280</v>
      </c>
      <c r="F151" s="28">
        <v>24.423</v>
      </c>
      <c r="G151" s="30" t="s">
        <v>256</v>
      </c>
      <c r="H151" s="28">
        <v>1</v>
      </c>
      <c r="I151" s="28">
        <v>0.0009</v>
      </c>
      <c r="J151" s="28">
        <v>0.00378</v>
      </c>
      <c r="K151" s="28" t="s">
        <v>177</v>
      </c>
      <c r="L151" s="39" t="s">
        <v>28</v>
      </c>
    </row>
    <row r="152" s="2" customFormat="1" ht="48" customHeight="1" spans="1:12">
      <c r="A152" s="28">
        <v>13</v>
      </c>
      <c r="B152" s="28" t="s">
        <v>253</v>
      </c>
      <c r="C152" s="28" t="s">
        <v>18</v>
      </c>
      <c r="D152" s="28" t="s">
        <v>281</v>
      </c>
      <c r="E152" s="45" t="s">
        <v>282</v>
      </c>
      <c r="F152" s="28">
        <v>2.6</v>
      </c>
      <c r="G152" s="30" t="s">
        <v>256</v>
      </c>
      <c r="H152" s="28">
        <v>1</v>
      </c>
      <c r="I152" s="28">
        <v>0.0003</v>
      </c>
      <c r="J152" s="28">
        <v>0.00126</v>
      </c>
      <c r="K152" s="28" t="s">
        <v>177</v>
      </c>
      <c r="L152" s="39" t="s">
        <v>35</v>
      </c>
    </row>
    <row r="153" s="2" customFormat="1" ht="48" customHeight="1" spans="1:12">
      <c r="A153" s="28">
        <v>14</v>
      </c>
      <c r="B153" s="28" t="s">
        <v>253</v>
      </c>
      <c r="C153" s="28" t="s">
        <v>18</v>
      </c>
      <c r="D153" s="28" t="s">
        <v>283</v>
      </c>
      <c r="E153" s="45" t="s">
        <v>284</v>
      </c>
      <c r="F153" s="28">
        <v>48.332</v>
      </c>
      <c r="G153" s="30" t="s">
        <v>256</v>
      </c>
      <c r="H153" s="28">
        <v>1</v>
      </c>
      <c r="I153" s="28">
        <v>0.0025</v>
      </c>
      <c r="J153" s="28">
        <v>0.0105</v>
      </c>
      <c r="K153" s="28" t="s">
        <v>177</v>
      </c>
      <c r="L153" s="39" t="s">
        <v>35</v>
      </c>
    </row>
    <row r="154" s="2" customFormat="1" ht="48" customHeight="1" spans="1:12">
      <c r="A154" s="28">
        <v>15</v>
      </c>
      <c r="B154" s="28" t="s">
        <v>253</v>
      </c>
      <c r="C154" s="28" t="s">
        <v>18</v>
      </c>
      <c r="D154" s="28" t="s">
        <v>285</v>
      </c>
      <c r="E154" s="45" t="s">
        <v>286</v>
      </c>
      <c r="F154" s="28">
        <v>39.869</v>
      </c>
      <c r="G154" s="30" t="s">
        <v>256</v>
      </c>
      <c r="H154" s="28">
        <v>1</v>
      </c>
      <c r="I154" s="28">
        <v>0.0015</v>
      </c>
      <c r="J154" s="28">
        <v>0.0063</v>
      </c>
      <c r="K154" s="28" t="s">
        <v>177</v>
      </c>
      <c r="L154" s="39" t="s">
        <v>35</v>
      </c>
    </row>
    <row r="155" s="2" customFormat="1" ht="48" customHeight="1" spans="1:12">
      <c r="A155" s="28">
        <v>16</v>
      </c>
      <c r="B155" s="28" t="s">
        <v>253</v>
      </c>
      <c r="C155" s="28" t="s">
        <v>18</v>
      </c>
      <c r="D155" s="28" t="s">
        <v>287</v>
      </c>
      <c r="E155" s="45" t="s">
        <v>288</v>
      </c>
      <c r="F155" s="28">
        <v>37.235</v>
      </c>
      <c r="G155" s="30" t="s">
        <v>256</v>
      </c>
      <c r="H155" s="28">
        <v>1</v>
      </c>
      <c r="I155" s="28">
        <v>0.002</v>
      </c>
      <c r="J155" s="28">
        <v>0.0084</v>
      </c>
      <c r="K155" s="28" t="s">
        <v>177</v>
      </c>
      <c r="L155" s="39" t="s">
        <v>35</v>
      </c>
    </row>
    <row r="156" s="2" customFormat="1" ht="48" customHeight="1" spans="1:12">
      <c r="A156" s="28">
        <v>17</v>
      </c>
      <c r="B156" s="28" t="s">
        <v>253</v>
      </c>
      <c r="C156" s="28" t="s">
        <v>18</v>
      </c>
      <c r="D156" s="28" t="s">
        <v>289</v>
      </c>
      <c r="E156" s="29" t="s">
        <v>290</v>
      </c>
      <c r="F156" s="28">
        <v>82.049</v>
      </c>
      <c r="G156" s="30" t="s">
        <v>256</v>
      </c>
      <c r="H156" s="28">
        <v>1</v>
      </c>
      <c r="I156" s="28">
        <v>0.0029</v>
      </c>
      <c r="J156" s="28">
        <v>0.01218</v>
      </c>
      <c r="K156" s="28" t="s">
        <v>177</v>
      </c>
      <c r="L156" s="39" t="s">
        <v>35</v>
      </c>
    </row>
    <row r="157" s="2" customFormat="1" ht="48" customHeight="1" spans="1:12">
      <c r="A157" s="28">
        <v>18</v>
      </c>
      <c r="B157" s="28" t="s">
        <v>253</v>
      </c>
      <c r="C157" s="28" t="s">
        <v>18</v>
      </c>
      <c r="D157" s="28" t="s">
        <v>291</v>
      </c>
      <c r="E157" s="45" t="s">
        <v>292</v>
      </c>
      <c r="F157" s="28">
        <v>53.44</v>
      </c>
      <c r="G157" s="30" t="s">
        <v>256</v>
      </c>
      <c r="H157" s="28">
        <v>1</v>
      </c>
      <c r="I157" s="28">
        <v>0.0024</v>
      </c>
      <c r="J157" s="28">
        <v>0.01008</v>
      </c>
      <c r="K157" s="28" t="s">
        <v>177</v>
      </c>
      <c r="L157" s="39" t="s">
        <v>35</v>
      </c>
    </row>
    <row r="158" s="2" customFormat="1" ht="48" customHeight="1" spans="1:12">
      <c r="A158" s="28">
        <v>19</v>
      </c>
      <c r="B158" s="28" t="s">
        <v>253</v>
      </c>
      <c r="C158" s="28" t="s">
        <v>18</v>
      </c>
      <c r="D158" s="28" t="s">
        <v>293</v>
      </c>
      <c r="E158" s="45" t="s">
        <v>294</v>
      </c>
      <c r="F158" s="28">
        <v>75.709</v>
      </c>
      <c r="G158" s="30" t="s">
        <v>256</v>
      </c>
      <c r="H158" s="28">
        <v>1</v>
      </c>
      <c r="I158" s="28">
        <v>0.0034</v>
      </c>
      <c r="J158" s="28">
        <v>0.01428</v>
      </c>
      <c r="K158" s="28" t="s">
        <v>177</v>
      </c>
      <c r="L158" s="39" t="s">
        <v>28</v>
      </c>
    </row>
    <row r="159" s="2" customFormat="1" ht="48" customHeight="1" spans="1:12">
      <c r="A159" s="28">
        <v>20</v>
      </c>
      <c r="B159" s="28" t="s">
        <v>253</v>
      </c>
      <c r="C159" s="28" t="s">
        <v>18</v>
      </c>
      <c r="D159" s="28" t="s">
        <v>295</v>
      </c>
      <c r="E159" s="45" t="s">
        <v>296</v>
      </c>
      <c r="F159" s="28">
        <v>71.4</v>
      </c>
      <c r="G159" s="30" t="s">
        <v>256</v>
      </c>
      <c r="H159" s="28">
        <v>1</v>
      </c>
      <c r="I159" s="28">
        <v>0.0024</v>
      </c>
      <c r="J159" s="28">
        <v>0.01008</v>
      </c>
      <c r="K159" s="28" t="s">
        <v>177</v>
      </c>
      <c r="L159" s="39" t="s">
        <v>35</v>
      </c>
    </row>
    <row r="160" s="2" customFormat="1" ht="48" customHeight="1" spans="1:12">
      <c r="A160" s="28">
        <v>21</v>
      </c>
      <c r="B160" s="28" t="s">
        <v>253</v>
      </c>
      <c r="C160" s="28" t="s">
        <v>18</v>
      </c>
      <c r="D160" s="28" t="s">
        <v>297</v>
      </c>
      <c r="E160" s="45" t="s">
        <v>298</v>
      </c>
      <c r="F160" s="28">
        <v>197.86</v>
      </c>
      <c r="G160" s="30" t="s">
        <v>256</v>
      </c>
      <c r="H160" s="28">
        <v>1</v>
      </c>
      <c r="I160" s="28">
        <v>0.0077</v>
      </c>
      <c r="J160" s="28">
        <v>0.03234</v>
      </c>
      <c r="K160" s="28" t="s">
        <v>177</v>
      </c>
      <c r="L160" s="39" t="s">
        <v>28</v>
      </c>
    </row>
    <row r="161" s="2" customFormat="1" ht="48" customHeight="1" spans="1:12">
      <c r="A161" s="28">
        <v>22</v>
      </c>
      <c r="B161" s="28" t="s">
        <v>253</v>
      </c>
      <c r="C161" s="28" t="s">
        <v>18</v>
      </c>
      <c r="D161" s="28" t="s">
        <v>299</v>
      </c>
      <c r="E161" s="45" t="s">
        <v>300</v>
      </c>
      <c r="F161" s="28">
        <v>151.232</v>
      </c>
      <c r="G161" s="30" t="s">
        <v>256</v>
      </c>
      <c r="H161" s="28">
        <v>1</v>
      </c>
      <c r="I161" s="28">
        <v>0.0051</v>
      </c>
      <c r="J161" s="28">
        <v>0.02142</v>
      </c>
      <c r="K161" s="28" t="s">
        <v>177</v>
      </c>
      <c r="L161" s="39" t="s">
        <v>35</v>
      </c>
    </row>
    <row r="162" s="2" customFormat="1" ht="48" customHeight="1" spans="1:12">
      <c r="A162" s="28">
        <v>23</v>
      </c>
      <c r="B162" s="28" t="s">
        <v>253</v>
      </c>
      <c r="C162" s="28" t="s">
        <v>18</v>
      </c>
      <c r="D162" s="28" t="s">
        <v>301</v>
      </c>
      <c r="E162" s="45" t="s">
        <v>302</v>
      </c>
      <c r="F162" s="28">
        <v>177.6</v>
      </c>
      <c r="G162" s="30" t="s">
        <v>256</v>
      </c>
      <c r="H162" s="28">
        <v>1</v>
      </c>
      <c r="I162" s="28">
        <v>0.0063</v>
      </c>
      <c r="J162" s="28">
        <v>0.02646</v>
      </c>
      <c r="K162" s="28" t="s">
        <v>177</v>
      </c>
      <c r="L162" s="39" t="s">
        <v>35</v>
      </c>
    </row>
    <row r="163" s="2" customFormat="1" ht="48" customHeight="1" spans="1:12">
      <c r="A163" s="28">
        <v>24</v>
      </c>
      <c r="B163" s="28" t="s">
        <v>253</v>
      </c>
      <c r="C163" s="28" t="s">
        <v>18</v>
      </c>
      <c r="D163" s="28" t="s">
        <v>303</v>
      </c>
      <c r="E163" s="45" t="s">
        <v>304</v>
      </c>
      <c r="F163" s="28">
        <v>80.718</v>
      </c>
      <c r="G163" s="30" t="s">
        <v>256</v>
      </c>
      <c r="H163" s="28">
        <v>1</v>
      </c>
      <c r="I163" s="28">
        <v>0.0033</v>
      </c>
      <c r="J163" s="28">
        <v>0.01386</v>
      </c>
      <c r="K163" s="28" t="s">
        <v>177</v>
      </c>
      <c r="L163" s="39" t="s">
        <v>35</v>
      </c>
    </row>
    <row r="164" s="2" customFormat="1" ht="48" customHeight="1" spans="1:12">
      <c r="A164" s="28">
        <v>25</v>
      </c>
      <c r="B164" s="28" t="s">
        <v>253</v>
      </c>
      <c r="C164" s="28" t="s">
        <v>18</v>
      </c>
      <c r="D164" s="28" t="s">
        <v>305</v>
      </c>
      <c r="E164" s="45" t="s">
        <v>306</v>
      </c>
      <c r="F164" s="28">
        <v>204.2</v>
      </c>
      <c r="G164" s="30" t="s">
        <v>256</v>
      </c>
      <c r="H164" s="28">
        <v>1</v>
      </c>
      <c r="I164" s="28">
        <v>0.003</v>
      </c>
      <c r="J164" s="28">
        <v>0.0126</v>
      </c>
      <c r="K164" s="28" t="s">
        <v>177</v>
      </c>
      <c r="L164" s="39" t="s">
        <v>35</v>
      </c>
    </row>
    <row r="165" s="2" customFormat="1" ht="48" customHeight="1" spans="1:12">
      <c r="A165" s="28">
        <v>26</v>
      </c>
      <c r="B165" s="28" t="s">
        <v>253</v>
      </c>
      <c r="C165" s="28" t="s">
        <v>18</v>
      </c>
      <c r="D165" s="28" t="s">
        <v>307</v>
      </c>
      <c r="E165" s="29" t="s">
        <v>308</v>
      </c>
      <c r="F165" s="28">
        <v>2.232</v>
      </c>
      <c r="G165" s="30" t="s">
        <v>256</v>
      </c>
      <c r="H165" s="28">
        <v>1</v>
      </c>
      <c r="I165" s="28">
        <v>0.0005</v>
      </c>
      <c r="J165" s="28">
        <v>0.0021</v>
      </c>
      <c r="K165" s="28" t="s">
        <v>177</v>
      </c>
      <c r="L165" s="39" t="s">
        <v>28</v>
      </c>
    </row>
    <row r="166" s="1" customFormat="1" ht="40" customHeight="1" spans="1:12">
      <c r="A166" s="14" t="s">
        <v>309</v>
      </c>
      <c r="B166" s="14" t="s">
        <v>310</v>
      </c>
      <c r="C166" s="14" t="s">
        <v>18</v>
      </c>
      <c r="D166" s="14" t="s">
        <v>112</v>
      </c>
      <c r="E166" s="26" t="s">
        <v>311</v>
      </c>
      <c r="F166" s="14">
        <v>2000.236</v>
      </c>
      <c r="G166" s="27" t="s">
        <v>312</v>
      </c>
      <c r="H166" s="14">
        <v>251</v>
      </c>
      <c r="I166" s="14">
        <v>0.224</v>
      </c>
      <c r="J166" s="14">
        <v>0.9408</v>
      </c>
      <c r="K166" s="14" t="s">
        <v>177</v>
      </c>
      <c r="L166" s="22" t="s">
        <v>23</v>
      </c>
    </row>
    <row r="167" s="1" customFormat="1" ht="62" customHeight="1" spans="1:12">
      <c r="A167" s="14" t="s">
        <v>313</v>
      </c>
      <c r="B167" s="14" t="s">
        <v>314</v>
      </c>
      <c r="C167" s="14" t="s">
        <v>18</v>
      </c>
      <c r="D167" s="14" t="s">
        <v>315</v>
      </c>
      <c r="E167" s="26" t="s">
        <v>316</v>
      </c>
      <c r="F167" s="14">
        <f>SUM(F168:F169)</f>
        <v>160.8</v>
      </c>
      <c r="G167" s="27" t="s">
        <v>317</v>
      </c>
      <c r="H167" s="14">
        <f>SUM(H168:H169)</f>
        <v>2</v>
      </c>
      <c r="I167" s="14">
        <f>SUM(I168:I169)</f>
        <v>0.0109</v>
      </c>
      <c r="J167" s="14">
        <f>SUM(J168:J169)</f>
        <v>0.0457</v>
      </c>
      <c r="K167" s="14" t="s">
        <v>177</v>
      </c>
      <c r="L167" s="22" t="s">
        <v>23</v>
      </c>
    </row>
    <row r="168" s="2" customFormat="1" ht="62" customHeight="1" spans="1:12">
      <c r="A168" s="28">
        <v>1</v>
      </c>
      <c r="B168" s="28" t="s">
        <v>318</v>
      </c>
      <c r="C168" s="28" t="s">
        <v>18</v>
      </c>
      <c r="D168" s="46" t="s">
        <v>319</v>
      </c>
      <c r="E168" s="45" t="s">
        <v>320</v>
      </c>
      <c r="F168" s="28">
        <f>30*1.2+5*1.8+9*1.8</f>
        <v>61.2</v>
      </c>
      <c r="G168" s="30" t="s">
        <v>317</v>
      </c>
      <c r="H168" s="28">
        <v>1</v>
      </c>
      <c r="I168" s="28">
        <v>0.0044</v>
      </c>
      <c r="J168" s="28">
        <v>0.0184</v>
      </c>
      <c r="K168" s="28" t="s">
        <v>177</v>
      </c>
      <c r="L168" s="39" t="s">
        <v>28</v>
      </c>
    </row>
    <row r="169" s="2" customFormat="1" ht="62" customHeight="1" spans="1:12">
      <c r="A169" s="28">
        <v>2</v>
      </c>
      <c r="B169" s="28" t="s">
        <v>318</v>
      </c>
      <c r="C169" s="28" t="s">
        <v>18</v>
      </c>
      <c r="D169" s="46" t="s">
        <v>267</v>
      </c>
      <c r="E169" s="45" t="s">
        <v>321</v>
      </c>
      <c r="F169" s="28">
        <f>29*1.2+36*1.8</f>
        <v>99.6</v>
      </c>
      <c r="G169" s="30" t="s">
        <v>317</v>
      </c>
      <c r="H169" s="28">
        <v>1</v>
      </c>
      <c r="I169" s="28">
        <v>0.0065</v>
      </c>
      <c r="J169" s="28">
        <v>0.0273</v>
      </c>
      <c r="K169" s="28" t="s">
        <v>177</v>
      </c>
      <c r="L169" s="39" t="s">
        <v>35</v>
      </c>
    </row>
    <row r="170" s="1" customFormat="1" ht="51" customHeight="1" spans="1:12">
      <c r="A170" s="14" t="s">
        <v>322</v>
      </c>
      <c r="B170" s="14" t="s">
        <v>323</v>
      </c>
      <c r="C170" s="14" t="s">
        <v>324</v>
      </c>
      <c r="D170" s="14" t="s">
        <v>42</v>
      </c>
      <c r="E170" s="26" t="s">
        <v>325</v>
      </c>
      <c r="F170" s="14">
        <v>3.3</v>
      </c>
      <c r="G170" s="27" t="s">
        <v>326</v>
      </c>
      <c r="H170" s="14">
        <v>1</v>
      </c>
      <c r="I170" s="14">
        <v>0.0029</v>
      </c>
      <c r="J170" s="14">
        <v>0.0128</v>
      </c>
      <c r="K170" s="14" t="s">
        <v>327</v>
      </c>
      <c r="L170" s="22" t="s">
        <v>35</v>
      </c>
    </row>
    <row r="171" s="1" customFormat="1" ht="51" customHeight="1" spans="1:12">
      <c r="A171" s="14" t="s">
        <v>328</v>
      </c>
      <c r="B171" s="14" t="s">
        <v>329</v>
      </c>
      <c r="C171" s="14" t="s">
        <v>324</v>
      </c>
      <c r="D171" s="14" t="s">
        <v>42</v>
      </c>
      <c r="E171" s="26" t="s">
        <v>330</v>
      </c>
      <c r="F171" s="14">
        <v>3</v>
      </c>
      <c r="G171" s="27" t="s">
        <v>331</v>
      </c>
      <c r="H171" s="14">
        <v>1</v>
      </c>
      <c r="I171" s="14">
        <v>0.0197</v>
      </c>
      <c r="J171" s="14">
        <v>0.0864</v>
      </c>
      <c r="K171" s="14" t="s">
        <v>327</v>
      </c>
      <c r="L171" s="22" t="s">
        <v>35</v>
      </c>
    </row>
    <row r="172" s="1" customFormat="1" ht="51" customHeight="1" spans="1:12">
      <c r="A172" s="14" t="s">
        <v>332</v>
      </c>
      <c r="B172" s="14" t="s">
        <v>333</v>
      </c>
      <c r="C172" s="14" t="s">
        <v>324</v>
      </c>
      <c r="D172" s="14" t="s">
        <v>25</v>
      </c>
      <c r="E172" s="26" t="s">
        <v>334</v>
      </c>
      <c r="F172" s="14">
        <v>10.5</v>
      </c>
      <c r="G172" s="27" t="s">
        <v>335</v>
      </c>
      <c r="H172" s="14">
        <v>1</v>
      </c>
      <c r="I172" s="14">
        <v>0.022</v>
      </c>
      <c r="J172" s="14">
        <v>0.0916</v>
      </c>
      <c r="K172" s="14" t="s">
        <v>327</v>
      </c>
      <c r="L172" s="22" t="s">
        <v>28</v>
      </c>
    </row>
    <row r="173" s="1" customFormat="1" ht="51" customHeight="1" spans="1:12">
      <c r="A173" s="14" t="s">
        <v>336</v>
      </c>
      <c r="B173" s="14" t="s">
        <v>337</v>
      </c>
      <c r="C173" s="14" t="s">
        <v>324</v>
      </c>
      <c r="D173" s="14" t="s">
        <v>25</v>
      </c>
      <c r="E173" s="26" t="s">
        <v>338</v>
      </c>
      <c r="F173" s="14">
        <v>7.7</v>
      </c>
      <c r="G173" s="27" t="s">
        <v>339</v>
      </c>
      <c r="H173" s="14">
        <v>1</v>
      </c>
      <c r="I173" s="14">
        <v>0.0124</v>
      </c>
      <c r="J173" s="14">
        <v>0.053</v>
      </c>
      <c r="K173" s="14" t="s">
        <v>327</v>
      </c>
      <c r="L173" s="22" t="s">
        <v>28</v>
      </c>
    </row>
    <row r="174" s="1" customFormat="1" ht="62" customHeight="1" spans="1:12">
      <c r="A174" s="14" t="s">
        <v>340</v>
      </c>
      <c r="B174" s="14" t="s">
        <v>341</v>
      </c>
      <c r="C174" s="14" t="s">
        <v>324</v>
      </c>
      <c r="D174" s="14" t="s">
        <v>81</v>
      </c>
      <c r="E174" s="26" t="s">
        <v>342</v>
      </c>
      <c r="F174" s="14">
        <v>50</v>
      </c>
      <c r="G174" s="27" t="s">
        <v>343</v>
      </c>
      <c r="H174" s="14">
        <v>1</v>
      </c>
      <c r="I174" s="14">
        <v>0.0238</v>
      </c>
      <c r="J174" s="14">
        <v>0.1008</v>
      </c>
      <c r="K174" s="14" t="s">
        <v>344</v>
      </c>
      <c r="L174" s="22" t="s">
        <v>28</v>
      </c>
    </row>
    <row r="175" s="1" customFormat="1" ht="46" customHeight="1" spans="1:12">
      <c r="A175" s="14" t="s">
        <v>345</v>
      </c>
      <c r="B175" s="14" t="s">
        <v>346</v>
      </c>
      <c r="C175" s="14" t="s">
        <v>324</v>
      </c>
      <c r="D175" s="14" t="s">
        <v>25</v>
      </c>
      <c r="E175" s="26" t="s">
        <v>347</v>
      </c>
      <c r="F175" s="14">
        <v>77.7</v>
      </c>
      <c r="G175" s="27" t="s">
        <v>348</v>
      </c>
      <c r="H175" s="14">
        <v>1</v>
      </c>
      <c r="I175" s="14">
        <v>0.0124</v>
      </c>
      <c r="J175" s="14">
        <v>0.053</v>
      </c>
      <c r="K175" s="14" t="s">
        <v>349</v>
      </c>
      <c r="L175" s="22" t="s">
        <v>350</v>
      </c>
    </row>
    <row r="176" s="1" customFormat="1" ht="70" customHeight="1" spans="1:12">
      <c r="A176" s="14" t="s">
        <v>351</v>
      </c>
      <c r="B176" s="22" t="s">
        <v>352</v>
      </c>
      <c r="C176" s="16" t="s">
        <v>18</v>
      </c>
      <c r="D176" s="22" t="s">
        <v>48</v>
      </c>
      <c r="E176" s="47" t="s">
        <v>353</v>
      </c>
      <c r="F176" s="22">
        <v>121.1</v>
      </c>
      <c r="G176" s="48" t="s">
        <v>354</v>
      </c>
      <c r="H176" s="48">
        <v>2</v>
      </c>
      <c r="I176" s="48">
        <v>0.0073</v>
      </c>
      <c r="J176" s="48">
        <v>0.0297</v>
      </c>
      <c r="K176" s="22" t="s">
        <v>349</v>
      </c>
      <c r="L176" s="22" t="s">
        <v>350</v>
      </c>
    </row>
    <row r="177" s="3" customFormat="1" ht="10.8" spans="1:12">
      <c r="A177" s="9"/>
      <c r="B177" s="9"/>
      <c r="C177" s="9"/>
      <c r="D177" s="9"/>
      <c r="F177" s="9"/>
      <c r="G177" s="10"/>
      <c r="H177" s="9"/>
      <c r="I177" s="9"/>
      <c r="J177" s="9"/>
      <c r="K177" s="9"/>
      <c r="L177" s="9"/>
    </row>
    <row r="178" s="3" customFormat="1" ht="10.8" spans="1:12">
      <c r="A178" s="9"/>
      <c r="B178" s="9"/>
      <c r="C178" s="9"/>
      <c r="D178" s="9"/>
      <c r="F178" s="9"/>
      <c r="G178" s="10"/>
      <c r="H178" s="9"/>
      <c r="I178" s="9"/>
      <c r="J178" s="9"/>
      <c r="K178" s="9"/>
      <c r="L178" s="9"/>
    </row>
    <row r="179" s="3" customFormat="1" ht="10.8" spans="1:12">
      <c r="A179" s="9"/>
      <c r="B179" s="9"/>
      <c r="C179" s="9"/>
      <c r="D179" s="9"/>
      <c r="F179" s="9"/>
      <c r="G179" s="10"/>
      <c r="H179" s="9"/>
      <c r="I179" s="9"/>
      <c r="J179" s="9"/>
      <c r="K179" s="9"/>
      <c r="L179" s="9"/>
    </row>
    <row r="180" s="3" customFormat="1" ht="10.8" spans="1:12">
      <c r="A180" s="9"/>
      <c r="B180" s="9"/>
      <c r="C180" s="9"/>
      <c r="D180" s="9"/>
      <c r="F180" s="9"/>
      <c r="G180" s="10"/>
      <c r="H180" s="9"/>
      <c r="I180" s="9"/>
      <c r="J180" s="9"/>
      <c r="K180" s="9"/>
      <c r="L180" s="9"/>
    </row>
    <row r="181" s="3" customFormat="1" ht="10.8" spans="1:12">
      <c r="A181" s="9"/>
      <c r="B181" s="9"/>
      <c r="C181" s="9"/>
      <c r="D181" s="9"/>
      <c r="F181" s="9"/>
      <c r="G181" s="10"/>
      <c r="H181" s="9"/>
      <c r="I181" s="9"/>
      <c r="J181" s="9"/>
      <c r="K181" s="9"/>
      <c r="L181" s="9"/>
    </row>
    <row r="182" s="3" customFormat="1" ht="10.8" spans="1:12">
      <c r="A182" s="9"/>
      <c r="B182" s="9"/>
      <c r="C182" s="9"/>
      <c r="D182" s="9"/>
      <c r="F182" s="9"/>
      <c r="G182" s="10"/>
      <c r="H182" s="9"/>
      <c r="I182" s="9"/>
      <c r="J182" s="9"/>
      <c r="K182" s="9"/>
      <c r="L182" s="9"/>
    </row>
    <row r="183" s="3" customFormat="1" ht="10.8" spans="1:12">
      <c r="A183" s="9"/>
      <c r="B183" s="9"/>
      <c r="C183" s="9"/>
      <c r="D183" s="9"/>
      <c r="F183" s="9"/>
      <c r="G183" s="10"/>
      <c r="H183" s="9"/>
      <c r="I183" s="9"/>
      <c r="J183" s="9"/>
      <c r="K183" s="9"/>
      <c r="L183" s="9"/>
    </row>
    <row r="184" s="3" customFormat="1" ht="10.8" spans="1:12">
      <c r="A184" s="9"/>
      <c r="B184" s="9"/>
      <c r="C184" s="9"/>
      <c r="D184" s="9"/>
      <c r="F184" s="9"/>
      <c r="G184" s="10"/>
      <c r="H184" s="9"/>
      <c r="I184" s="9"/>
      <c r="J184" s="9"/>
      <c r="K184" s="9"/>
      <c r="L184" s="9"/>
    </row>
    <row r="185" s="3" customFormat="1" ht="10.8" spans="1:12">
      <c r="A185" s="9"/>
      <c r="B185" s="9"/>
      <c r="C185" s="9"/>
      <c r="D185" s="9"/>
      <c r="F185" s="9"/>
      <c r="G185" s="10"/>
      <c r="H185" s="9"/>
      <c r="I185" s="9"/>
      <c r="J185" s="9"/>
      <c r="K185" s="9"/>
      <c r="L185" s="9"/>
    </row>
    <row r="186" s="3" customFormat="1" ht="10.8" spans="1:12">
      <c r="A186" s="9"/>
      <c r="B186" s="9"/>
      <c r="C186" s="9"/>
      <c r="D186" s="9"/>
      <c r="F186" s="9"/>
      <c r="G186" s="10"/>
      <c r="H186" s="9"/>
      <c r="I186" s="9"/>
      <c r="J186" s="9"/>
      <c r="K186" s="9"/>
      <c r="L186" s="9"/>
    </row>
    <row r="187" s="3" customFormat="1" ht="10.8" spans="1:12">
      <c r="A187" s="9"/>
      <c r="B187" s="9"/>
      <c r="C187" s="9"/>
      <c r="D187" s="9"/>
      <c r="F187" s="9"/>
      <c r="G187" s="10"/>
      <c r="H187" s="9"/>
      <c r="I187" s="9"/>
      <c r="J187" s="9"/>
      <c r="K187" s="9"/>
      <c r="L187" s="9"/>
    </row>
    <row r="188" s="3" customFormat="1" ht="10.8" spans="1:12">
      <c r="A188" s="9"/>
      <c r="B188" s="9"/>
      <c r="C188" s="9"/>
      <c r="D188" s="9"/>
      <c r="F188" s="9"/>
      <c r="G188" s="10"/>
      <c r="H188" s="9"/>
      <c r="I188" s="9"/>
      <c r="J188" s="9"/>
      <c r="K188" s="9"/>
      <c r="L188" s="9"/>
    </row>
    <row r="189" s="3" customFormat="1" ht="10.8" spans="1:12">
      <c r="A189" s="9"/>
      <c r="B189" s="9"/>
      <c r="C189" s="9"/>
      <c r="D189" s="9"/>
      <c r="F189" s="9"/>
      <c r="G189" s="10"/>
      <c r="H189" s="9"/>
      <c r="I189" s="9"/>
      <c r="J189" s="9"/>
      <c r="K189" s="9"/>
      <c r="L189" s="9"/>
    </row>
    <row r="190" s="3" customFormat="1" ht="10.8" spans="1:12">
      <c r="A190" s="9"/>
      <c r="B190" s="9"/>
      <c r="C190" s="9"/>
      <c r="D190" s="9"/>
      <c r="F190" s="9"/>
      <c r="G190" s="10"/>
      <c r="H190" s="9"/>
      <c r="I190" s="9"/>
      <c r="J190" s="9"/>
      <c r="K190" s="9"/>
      <c r="L190" s="9"/>
    </row>
    <row r="191" s="3" customFormat="1" ht="10.8" spans="1:12">
      <c r="A191" s="9"/>
      <c r="B191" s="9"/>
      <c r="C191" s="9"/>
      <c r="D191" s="9"/>
      <c r="F191" s="9"/>
      <c r="G191" s="10"/>
      <c r="H191" s="9"/>
      <c r="I191" s="9"/>
      <c r="J191" s="9"/>
      <c r="K191" s="9"/>
      <c r="L191" s="9"/>
    </row>
    <row r="192" s="3" customFormat="1" ht="10.8" spans="1:12">
      <c r="A192" s="9"/>
      <c r="B192" s="9"/>
      <c r="C192" s="9"/>
      <c r="D192" s="9"/>
      <c r="F192" s="9"/>
      <c r="G192" s="10"/>
      <c r="H192" s="9"/>
      <c r="I192" s="9"/>
      <c r="J192" s="9"/>
      <c r="K192" s="9"/>
      <c r="L192" s="9"/>
    </row>
    <row r="193" s="3" customFormat="1" ht="10.8" spans="1:12">
      <c r="A193" s="9"/>
      <c r="B193" s="9"/>
      <c r="C193" s="9"/>
      <c r="D193" s="9"/>
      <c r="F193" s="9"/>
      <c r="G193" s="10"/>
      <c r="H193" s="9"/>
      <c r="I193" s="9"/>
      <c r="J193" s="9"/>
      <c r="K193" s="9"/>
      <c r="L193" s="9"/>
    </row>
    <row r="194" s="3" customFormat="1" ht="10.8" spans="1:12">
      <c r="A194" s="9"/>
      <c r="B194" s="9"/>
      <c r="C194" s="9"/>
      <c r="D194" s="9"/>
      <c r="F194" s="9"/>
      <c r="G194" s="10"/>
      <c r="H194" s="9"/>
      <c r="I194" s="9"/>
      <c r="J194" s="9"/>
      <c r="K194" s="9"/>
      <c r="L194" s="9"/>
    </row>
    <row r="195" s="3" customFormat="1" ht="10.8" spans="1:12">
      <c r="A195" s="9"/>
      <c r="B195" s="9"/>
      <c r="C195" s="9"/>
      <c r="D195" s="9"/>
      <c r="F195" s="9"/>
      <c r="G195" s="10"/>
      <c r="H195" s="9"/>
      <c r="I195" s="9"/>
      <c r="J195" s="9"/>
      <c r="K195" s="9"/>
      <c r="L195" s="9"/>
    </row>
    <row r="196" s="3" customFormat="1" ht="10.8" spans="1:12">
      <c r="A196" s="9"/>
      <c r="B196" s="9"/>
      <c r="C196" s="9"/>
      <c r="D196" s="9"/>
      <c r="F196" s="9"/>
      <c r="G196" s="10"/>
      <c r="H196" s="9"/>
      <c r="I196" s="9"/>
      <c r="J196" s="9"/>
      <c r="K196" s="9"/>
      <c r="L196" s="9"/>
    </row>
    <row r="197" s="3" customFormat="1" ht="10.8" spans="1:12">
      <c r="A197" s="9"/>
      <c r="B197" s="9"/>
      <c r="C197" s="9"/>
      <c r="D197" s="9"/>
      <c r="F197" s="9"/>
      <c r="G197" s="10"/>
      <c r="H197" s="9"/>
      <c r="I197" s="9"/>
      <c r="J197" s="9"/>
      <c r="K197" s="9"/>
      <c r="L197" s="9"/>
    </row>
    <row r="198" s="3" customFormat="1" ht="10.8" spans="1:12">
      <c r="A198" s="9"/>
      <c r="B198" s="9"/>
      <c r="C198" s="9"/>
      <c r="D198" s="9"/>
      <c r="F198" s="9"/>
      <c r="G198" s="10"/>
      <c r="H198" s="9"/>
      <c r="I198" s="9"/>
      <c r="J198" s="9"/>
      <c r="K198" s="9"/>
      <c r="L198" s="9"/>
    </row>
    <row r="199" s="3" customFormat="1" ht="10.8" spans="1:12">
      <c r="A199" s="9"/>
      <c r="B199" s="9"/>
      <c r="C199" s="9"/>
      <c r="D199" s="9"/>
      <c r="F199" s="9"/>
      <c r="G199" s="10"/>
      <c r="H199" s="9"/>
      <c r="I199" s="9"/>
      <c r="J199" s="9"/>
      <c r="K199" s="9"/>
      <c r="L199" s="9"/>
    </row>
    <row r="200" s="3" customFormat="1" ht="10.8" spans="1:12">
      <c r="A200" s="9"/>
      <c r="B200" s="9"/>
      <c r="C200" s="9"/>
      <c r="D200" s="9"/>
      <c r="F200" s="9"/>
      <c r="G200" s="10"/>
      <c r="H200" s="9"/>
      <c r="I200" s="9"/>
      <c r="J200" s="9"/>
      <c r="K200" s="9"/>
      <c r="L200" s="9"/>
    </row>
    <row r="201" s="3" customFormat="1" ht="10.8" spans="1:12">
      <c r="A201" s="9"/>
      <c r="B201" s="9"/>
      <c r="C201" s="9"/>
      <c r="D201" s="9"/>
      <c r="F201" s="9"/>
      <c r="G201" s="10"/>
      <c r="H201" s="9"/>
      <c r="I201" s="9"/>
      <c r="J201" s="9"/>
      <c r="K201" s="9"/>
      <c r="L201" s="9"/>
    </row>
    <row r="202" s="3" customFormat="1" ht="10.8" spans="1:12">
      <c r="A202" s="9"/>
      <c r="B202" s="9"/>
      <c r="C202" s="9"/>
      <c r="D202" s="9"/>
      <c r="F202" s="9"/>
      <c r="G202" s="10"/>
      <c r="H202" s="9"/>
      <c r="I202" s="9"/>
      <c r="J202" s="9"/>
      <c r="K202" s="9"/>
      <c r="L202" s="9"/>
    </row>
    <row r="203" s="3" customFormat="1" ht="10.8" spans="1:12">
      <c r="A203" s="9"/>
      <c r="B203" s="9"/>
      <c r="C203" s="9"/>
      <c r="D203" s="9"/>
      <c r="F203" s="9"/>
      <c r="G203" s="10"/>
      <c r="H203" s="9"/>
      <c r="I203" s="9"/>
      <c r="J203" s="9"/>
      <c r="K203" s="9"/>
      <c r="L203" s="9"/>
    </row>
    <row r="204" s="3" customFormat="1" ht="10.8" spans="1:12">
      <c r="A204" s="9"/>
      <c r="B204" s="9"/>
      <c r="C204" s="9"/>
      <c r="D204" s="9"/>
      <c r="F204" s="9"/>
      <c r="G204" s="10"/>
      <c r="H204" s="9"/>
      <c r="I204" s="9"/>
      <c r="J204" s="9"/>
      <c r="K204" s="9"/>
      <c r="L204" s="9"/>
    </row>
    <row r="205" s="3" customFormat="1" ht="10.8" spans="1:12">
      <c r="A205" s="9"/>
      <c r="B205" s="9"/>
      <c r="C205" s="9"/>
      <c r="D205" s="9"/>
      <c r="F205" s="9"/>
      <c r="G205" s="10"/>
      <c r="H205" s="9"/>
      <c r="I205" s="9"/>
      <c r="J205" s="9"/>
      <c r="K205" s="9"/>
      <c r="L205" s="9"/>
    </row>
    <row r="206" s="3" customFormat="1" ht="10.8" spans="1:12">
      <c r="A206" s="9"/>
      <c r="B206" s="9"/>
      <c r="C206" s="9"/>
      <c r="D206" s="9"/>
      <c r="F206" s="9"/>
      <c r="G206" s="10"/>
      <c r="H206" s="9"/>
      <c r="I206" s="9"/>
      <c r="J206" s="9"/>
      <c r="K206" s="9"/>
      <c r="L206" s="9"/>
    </row>
    <row r="207" s="3" customFormat="1" ht="10.8" spans="1:12">
      <c r="A207" s="9"/>
      <c r="B207" s="9"/>
      <c r="C207" s="9"/>
      <c r="D207" s="9"/>
      <c r="F207" s="9"/>
      <c r="G207" s="10"/>
      <c r="H207" s="9"/>
      <c r="I207" s="9"/>
      <c r="J207" s="9"/>
      <c r="K207" s="9"/>
      <c r="L207" s="9"/>
    </row>
    <row r="208" s="3" customFormat="1" ht="10.8" spans="1:12">
      <c r="A208" s="9"/>
      <c r="B208" s="9"/>
      <c r="C208" s="9"/>
      <c r="D208" s="9"/>
      <c r="F208" s="9"/>
      <c r="G208" s="10"/>
      <c r="H208" s="9"/>
      <c r="I208" s="9"/>
      <c r="J208" s="9"/>
      <c r="K208" s="9"/>
      <c r="L208" s="9"/>
    </row>
    <row r="209" s="3" customFormat="1" ht="10.8" spans="1:12">
      <c r="A209" s="9"/>
      <c r="B209" s="9"/>
      <c r="C209" s="9"/>
      <c r="D209" s="9"/>
      <c r="F209" s="9"/>
      <c r="G209" s="10"/>
      <c r="H209" s="9"/>
      <c r="I209" s="9"/>
      <c r="J209" s="9"/>
      <c r="K209" s="9"/>
      <c r="L209" s="9"/>
    </row>
    <row r="210" s="3" customFormat="1" ht="10.8" spans="1:12">
      <c r="A210" s="9"/>
      <c r="B210" s="9"/>
      <c r="C210" s="9"/>
      <c r="D210" s="9"/>
      <c r="F210" s="9"/>
      <c r="G210" s="10"/>
      <c r="H210" s="9"/>
      <c r="I210" s="9"/>
      <c r="J210" s="9"/>
      <c r="K210" s="9"/>
      <c r="L210" s="9"/>
    </row>
    <row r="211" s="3" customFormat="1" ht="10.8" spans="1:12">
      <c r="A211" s="9"/>
      <c r="B211" s="9"/>
      <c r="C211" s="9"/>
      <c r="D211" s="9"/>
      <c r="F211" s="9"/>
      <c r="G211" s="10"/>
      <c r="H211" s="9"/>
      <c r="I211" s="9"/>
      <c r="J211" s="9"/>
      <c r="K211" s="9"/>
      <c r="L211" s="9"/>
    </row>
    <row r="212" s="3" customFormat="1" ht="10.8" spans="1:12">
      <c r="A212" s="9"/>
      <c r="B212" s="9"/>
      <c r="C212" s="9"/>
      <c r="D212" s="9"/>
      <c r="F212" s="9"/>
      <c r="G212" s="10"/>
      <c r="H212" s="9"/>
      <c r="I212" s="9"/>
      <c r="J212" s="9"/>
      <c r="K212" s="9"/>
      <c r="L212" s="9"/>
    </row>
    <row r="213" s="3" customFormat="1" ht="10.8" spans="1:12">
      <c r="A213" s="9"/>
      <c r="B213" s="9"/>
      <c r="C213" s="9"/>
      <c r="D213" s="9"/>
      <c r="F213" s="9"/>
      <c r="G213" s="10"/>
      <c r="H213" s="9"/>
      <c r="I213" s="9"/>
      <c r="J213" s="9"/>
      <c r="K213" s="9"/>
      <c r="L213" s="9"/>
    </row>
    <row r="214" s="3" customFormat="1" ht="10.8" spans="1:12">
      <c r="A214" s="9"/>
      <c r="B214" s="9"/>
      <c r="C214" s="9"/>
      <c r="D214" s="9"/>
      <c r="F214" s="9"/>
      <c r="G214" s="10"/>
      <c r="H214" s="9"/>
      <c r="I214" s="9"/>
      <c r="J214" s="9"/>
      <c r="K214" s="9"/>
      <c r="L214" s="9"/>
    </row>
    <row r="215" s="3" customFormat="1" ht="10.8" spans="1:12">
      <c r="A215" s="9"/>
      <c r="B215" s="9"/>
      <c r="C215" s="9"/>
      <c r="D215" s="9"/>
      <c r="F215" s="9"/>
      <c r="G215" s="10"/>
      <c r="H215" s="9"/>
      <c r="I215" s="9"/>
      <c r="J215" s="9"/>
      <c r="K215" s="9"/>
      <c r="L215" s="9"/>
    </row>
    <row r="216" s="3" customFormat="1" ht="10.8" spans="1:12">
      <c r="A216" s="9"/>
      <c r="B216" s="9"/>
      <c r="C216" s="9"/>
      <c r="D216" s="9"/>
      <c r="F216" s="9"/>
      <c r="G216" s="10"/>
      <c r="H216" s="9"/>
      <c r="I216" s="9"/>
      <c r="J216" s="9"/>
      <c r="K216" s="9"/>
      <c r="L216" s="9"/>
    </row>
    <row r="217" s="3" customFormat="1" ht="10.8" spans="1:12">
      <c r="A217" s="9"/>
      <c r="B217" s="9"/>
      <c r="C217" s="9"/>
      <c r="D217" s="9"/>
      <c r="F217" s="9"/>
      <c r="G217" s="10"/>
      <c r="H217" s="9"/>
      <c r="I217" s="9"/>
      <c r="J217" s="9"/>
      <c r="K217" s="9"/>
      <c r="L217" s="9"/>
    </row>
    <row r="218" s="3" customFormat="1" ht="10.8" spans="1:12">
      <c r="A218" s="9"/>
      <c r="B218" s="9"/>
      <c r="C218" s="9"/>
      <c r="D218" s="9"/>
      <c r="F218" s="9"/>
      <c r="G218" s="10"/>
      <c r="H218" s="9"/>
      <c r="I218" s="9"/>
      <c r="J218" s="9"/>
      <c r="K218" s="9"/>
      <c r="L218" s="9"/>
    </row>
    <row r="219" s="3" customFormat="1" ht="10.8" spans="1:12">
      <c r="A219" s="9"/>
      <c r="B219" s="9"/>
      <c r="C219" s="9"/>
      <c r="D219" s="9"/>
      <c r="F219" s="9"/>
      <c r="G219" s="10"/>
      <c r="H219" s="9"/>
      <c r="I219" s="9"/>
      <c r="J219" s="9"/>
      <c r="K219" s="9"/>
      <c r="L219" s="9"/>
    </row>
    <row r="220" s="3" customFormat="1" ht="10.8" spans="1:12">
      <c r="A220" s="9"/>
      <c r="B220" s="9"/>
      <c r="C220" s="9"/>
      <c r="D220" s="9"/>
      <c r="F220" s="9"/>
      <c r="G220" s="10"/>
      <c r="H220" s="9"/>
      <c r="I220" s="9"/>
      <c r="J220" s="9"/>
      <c r="K220" s="9"/>
      <c r="L220" s="9"/>
    </row>
    <row r="221" s="3" customFormat="1" ht="10.8" spans="1:12">
      <c r="A221" s="9"/>
      <c r="B221" s="9"/>
      <c r="C221" s="9"/>
      <c r="D221" s="9"/>
      <c r="F221" s="9"/>
      <c r="G221" s="10"/>
      <c r="H221" s="9"/>
      <c r="I221" s="9"/>
      <c r="J221" s="9"/>
      <c r="K221" s="9"/>
      <c r="L221" s="9"/>
    </row>
    <row r="222" s="3" customFormat="1" ht="10.8" spans="1:12">
      <c r="A222" s="9"/>
      <c r="B222" s="9"/>
      <c r="C222" s="9"/>
      <c r="D222" s="9"/>
      <c r="F222" s="9"/>
      <c r="G222" s="10"/>
      <c r="H222" s="9"/>
      <c r="I222" s="9"/>
      <c r="J222" s="9"/>
      <c r="K222" s="9"/>
      <c r="L222" s="9"/>
    </row>
    <row r="223" s="3" customFormat="1" ht="10.8" spans="1:12">
      <c r="A223" s="9"/>
      <c r="B223" s="9"/>
      <c r="C223" s="9"/>
      <c r="D223" s="9"/>
      <c r="F223" s="9"/>
      <c r="G223" s="10"/>
      <c r="H223" s="9"/>
      <c r="I223" s="9"/>
      <c r="J223" s="9"/>
      <c r="K223" s="9"/>
      <c r="L223" s="9"/>
    </row>
    <row r="224" s="3" customFormat="1" ht="10.8" spans="1:12">
      <c r="A224" s="9"/>
      <c r="B224" s="9"/>
      <c r="C224" s="9"/>
      <c r="D224" s="9"/>
      <c r="F224" s="9"/>
      <c r="G224" s="10"/>
      <c r="H224" s="9"/>
      <c r="I224" s="9"/>
      <c r="J224" s="9"/>
      <c r="K224" s="9"/>
      <c r="L224" s="9"/>
    </row>
    <row r="225" s="3" customFormat="1" ht="10.8" spans="1:12">
      <c r="A225" s="9"/>
      <c r="B225" s="9"/>
      <c r="C225" s="9"/>
      <c r="D225" s="9"/>
      <c r="F225" s="9"/>
      <c r="G225" s="10"/>
      <c r="H225" s="9"/>
      <c r="I225" s="9"/>
      <c r="J225" s="9"/>
      <c r="K225" s="9"/>
      <c r="L225" s="9"/>
    </row>
    <row r="226" s="3" customFormat="1" ht="10.8" spans="1:12">
      <c r="A226" s="9"/>
      <c r="B226" s="9"/>
      <c r="C226" s="9"/>
      <c r="D226" s="9"/>
      <c r="F226" s="9"/>
      <c r="G226" s="10"/>
      <c r="H226" s="9"/>
      <c r="I226" s="9"/>
      <c r="J226" s="9"/>
      <c r="K226" s="9"/>
      <c r="L226" s="9"/>
    </row>
    <row r="227" s="3" customFormat="1" ht="10.8" spans="1:12">
      <c r="A227" s="9"/>
      <c r="B227" s="9"/>
      <c r="C227" s="9"/>
      <c r="D227" s="9"/>
      <c r="F227" s="9"/>
      <c r="G227" s="10"/>
      <c r="H227" s="9"/>
      <c r="I227" s="9"/>
      <c r="J227" s="9"/>
      <c r="K227" s="9"/>
      <c r="L227" s="9"/>
    </row>
    <row r="228" s="3" customFormat="1" ht="10.8" spans="1:12">
      <c r="A228" s="9"/>
      <c r="B228" s="9"/>
      <c r="C228" s="9"/>
      <c r="D228" s="9"/>
      <c r="F228" s="9"/>
      <c r="G228" s="10"/>
      <c r="H228" s="9"/>
      <c r="I228" s="9"/>
      <c r="J228" s="9"/>
      <c r="K228" s="9"/>
      <c r="L228" s="9"/>
    </row>
    <row r="229" s="3" customFormat="1" ht="10.8" spans="1:12">
      <c r="A229" s="9"/>
      <c r="B229" s="9"/>
      <c r="C229" s="9"/>
      <c r="D229" s="9"/>
      <c r="F229" s="9"/>
      <c r="G229" s="10"/>
      <c r="H229" s="9"/>
      <c r="I229" s="9"/>
      <c r="J229" s="9"/>
      <c r="K229" s="9"/>
      <c r="L229" s="9"/>
    </row>
    <row r="230" s="3" customFormat="1" ht="10.8" spans="1:12">
      <c r="A230" s="9"/>
      <c r="B230" s="9"/>
      <c r="C230" s="9"/>
      <c r="D230" s="9"/>
      <c r="F230" s="9"/>
      <c r="G230" s="10"/>
      <c r="H230" s="9"/>
      <c r="I230" s="9"/>
      <c r="J230" s="9"/>
      <c r="K230" s="9"/>
      <c r="L230" s="9"/>
    </row>
    <row r="231" s="3" customFormat="1" ht="10.8" spans="1:12">
      <c r="A231" s="9"/>
      <c r="B231" s="9"/>
      <c r="C231" s="9"/>
      <c r="D231" s="9"/>
      <c r="F231" s="9"/>
      <c r="G231" s="10"/>
      <c r="H231" s="9"/>
      <c r="I231" s="9"/>
      <c r="J231" s="9"/>
      <c r="K231" s="9"/>
      <c r="L231" s="9"/>
    </row>
    <row r="232" s="3" customFormat="1" ht="10.8" spans="1:12">
      <c r="A232" s="9"/>
      <c r="B232" s="9"/>
      <c r="C232" s="9"/>
      <c r="D232" s="9"/>
      <c r="F232" s="9"/>
      <c r="G232" s="10"/>
      <c r="H232" s="9"/>
      <c r="I232" s="9"/>
      <c r="J232" s="9"/>
      <c r="K232" s="9"/>
      <c r="L232" s="9"/>
    </row>
    <row r="233" s="3" customFormat="1" ht="10.8" spans="1:12">
      <c r="A233" s="9"/>
      <c r="B233" s="9"/>
      <c r="C233" s="9"/>
      <c r="D233" s="9"/>
      <c r="F233" s="9"/>
      <c r="G233" s="10"/>
      <c r="H233" s="9"/>
      <c r="I233" s="9"/>
      <c r="J233" s="9"/>
      <c r="K233" s="9"/>
      <c r="L233" s="9"/>
    </row>
    <row r="234" s="3" customFormat="1" ht="10.8" spans="1:12">
      <c r="A234" s="9"/>
      <c r="B234" s="9"/>
      <c r="C234" s="9"/>
      <c r="D234" s="9"/>
      <c r="F234" s="9"/>
      <c r="G234" s="10"/>
      <c r="H234" s="9"/>
      <c r="I234" s="9"/>
      <c r="J234" s="9"/>
      <c r="K234" s="9"/>
      <c r="L234" s="9"/>
    </row>
    <row r="235" s="3" customFormat="1" ht="10.8" spans="1:12">
      <c r="A235" s="9"/>
      <c r="B235" s="9"/>
      <c r="C235" s="9"/>
      <c r="D235" s="9"/>
      <c r="F235" s="9"/>
      <c r="G235" s="10"/>
      <c r="H235" s="9"/>
      <c r="I235" s="9"/>
      <c r="J235" s="9"/>
      <c r="K235" s="9"/>
      <c r="L235" s="9"/>
    </row>
    <row r="236" s="3" customFormat="1" ht="10.8" spans="1:12">
      <c r="A236" s="9"/>
      <c r="B236" s="9"/>
      <c r="C236" s="9"/>
      <c r="D236" s="9"/>
      <c r="F236" s="9"/>
      <c r="G236" s="10"/>
      <c r="H236" s="9"/>
      <c r="I236" s="9"/>
      <c r="J236" s="9"/>
      <c r="K236" s="9"/>
      <c r="L236" s="9"/>
    </row>
    <row r="237" s="3" customFormat="1" ht="10.8" spans="1:12">
      <c r="A237" s="9"/>
      <c r="B237" s="9"/>
      <c r="C237" s="9"/>
      <c r="D237" s="9"/>
      <c r="F237" s="9"/>
      <c r="G237" s="10"/>
      <c r="H237" s="9"/>
      <c r="I237" s="9"/>
      <c r="J237" s="9"/>
      <c r="K237" s="9"/>
      <c r="L237" s="9"/>
    </row>
    <row r="238" s="3" customFormat="1" ht="10.8" spans="1:12">
      <c r="A238" s="9"/>
      <c r="B238" s="9"/>
      <c r="C238" s="9"/>
      <c r="D238" s="9"/>
      <c r="F238" s="9"/>
      <c r="G238" s="10"/>
      <c r="H238" s="9"/>
      <c r="I238" s="9"/>
      <c r="J238" s="9"/>
      <c r="K238" s="9"/>
      <c r="L238" s="9"/>
    </row>
    <row r="239" s="3" customFormat="1" ht="10.8" spans="1:12">
      <c r="A239" s="9"/>
      <c r="B239" s="9"/>
      <c r="C239" s="9"/>
      <c r="D239" s="9"/>
      <c r="F239" s="9"/>
      <c r="G239" s="10"/>
      <c r="H239" s="9"/>
      <c r="I239" s="9"/>
      <c r="J239" s="9"/>
      <c r="K239" s="9"/>
      <c r="L239" s="9"/>
    </row>
    <row r="240" s="3" customFormat="1" ht="10.8" spans="1:12">
      <c r="A240" s="9"/>
      <c r="B240" s="9"/>
      <c r="C240" s="9"/>
      <c r="D240" s="9"/>
      <c r="F240" s="9"/>
      <c r="G240" s="10"/>
      <c r="H240" s="9"/>
      <c r="I240" s="9"/>
      <c r="J240" s="9"/>
      <c r="K240" s="9"/>
      <c r="L240" s="9"/>
    </row>
    <row r="241" s="3" customFormat="1" ht="10.8" spans="1:12">
      <c r="A241" s="9"/>
      <c r="B241" s="9"/>
      <c r="C241" s="9"/>
      <c r="D241" s="9"/>
      <c r="F241" s="9"/>
      <c r="G241" s="10"/>
      <c r="H241" s="9"/>
      <c r="I241" s="9"/>
      <c r="J241" s="9"/>
      <c r="K241" s="9"/>
      <c r="L241" s="9"/>
    </row>
    <row r="242" s="3" customFormat="1" ht="10.8" spans="1:12">
      <c r="A242" s="9"/>
      <c r="B242" s="9"/>
      <c r="C242" s="9"/>
      <c r="D242" s="9"/>
      <c r="F242" s="9"/>
      <c r="G242" s="10"/>
      <c r="H242" s="9"/>
      <c r="I242" s="9"/>
      <c r="J242" s="9"/>
      <c r="K242" s="9"/>
      <c r="L242" s="9"/>
    </row>
    <row r="243" s="3" customFormat="1" ht="10.8" spans="1:12">
      <c r="A243" s="9"/>
      <c r="B243" s="9"/>
      <c r="C243" s="9"/>
      <c r="D243" s="9"/>
      <c r="F243" s="9"/>
      <c r="G243" s="10"/>
      <c r="H243" s="9"/>
      <c r="I243" s="9"/>
      <c r="J243" s="9"/>
      <c r="K243" s="9"/>
      <c r="L243" s="9"/>
    </row>
    <row r="244" s="3" customFormat="1" ht="10.8" spans="1:12">
      <c r="A244" s="9"/>
      <c r="B244" s="9"/>
      <c r="C244" s="9"/>
      <c r="D244" s="9"/>
      <c r="F244" s="9"/>
      <c r="G244" s="10"/>
      <c r="H244" s="9"/>
      <c r="I244" s="9"/>
      <c r="J244" s="9"/>
      <c r="K244" s="9"/>
      <c r="L244" s="9"/>
    </row>
    <row r="245" s="3" customFormat="1" ht="10.8" spans="1:12">
      <c r="A245" s="9"/>
      <c r="B245" s="9"/>
      <c r="C245" s="9"/>
      <c r="D245" s="9"/>
      <c r="F245" s="9"/>
      <c r="G245" s="10"/>
      <c r="H245" s="9"/>
      <c r="I245" s="9"/>
      <c r="J245" s="9"/>
      <c r="K245" s="9"/>
      <c r="L245" s="9"/>
    </row>
    <row r="246" s="3" customFormat="1" ht="10.8" spans="1:12">
      <c r="A246" s="9"/>
      <c r="B246" s="9"/>
      <c r="C246" s="9"/>
      <c r="D246" s="9"/>
      <c r="F246" s="9"/>
      <c r="G246" s="10"/>
      <c r="H246" s="9"/>
      <c r="I246" s="9"/>
      <c r="J246" s="9"/>
      <c r="K246" s="9"/>
      <c r="L246" s="9"/>
    </row>
    <row r="247" s="3" customFormat="1" ht="10.8" spans="1:12">
      <c r="A247" s="9"/>
      <c r="B247" s="9"/>
      <c r="C247" s="9"/>
      <c r="D247" s="9"/>
      <c r="F247" s="9"/>
      <c r="G247" s="10"/>
      <c r="H247" s="9"/>
      <c r="I247" s="9"/>
      <c r="J247" s="9"/>
      <c r="K247" s="9"/>
      <c r="L247" s="9"/>
    </row>
    <row r="248" s="3" customFormat="1" ht="10.8" spans="1:12">
      <c r="A248" s="9"/>
      <c r="B248" s="9"/>
      <c r="C248" s="9"/>
      <c r="D248" s="9"/>
      <c r="F248" s="9"/>
      <c r="G248" s="10"/>
      <c r="H248" s="9"/>
      <c r="I248" s="9"/>
      <c r="J248" s="9"/>
      <c r="K248" s="9"/>
      <c r="L248" s="9"/>
    </row>
  </sheetData>
  <mergeCells count="12">
    <mergeCell ref="A1:B1"/>
    <mergeCell ref="A2:L2"/>
    <mergeCell ref="G3:J3"/>
    <mergeCell ref="A5:B5"/>
    <mergeCell ref="A3:A4"/>
    <mergeCell ref="B3:B4"/>
    <mergeCell ref="C3:C4"/>
    <mergeCell ref="D3:D4"/>
    <mergeCell ref="E3:E4"/>
    <mergeCell ref="F3:F4"/>
    <mergeCell ref="K3:K4"/>
    <mergeCell ref="L3:L4"/>
  </mergeCells>
  <printOptions horizontalCentered="1"/>
  <pageMargins left="0.984027777777778" right="0.590277777777778" top="0.984027777777778" bottom="0.904861111111111" header="0.314583333333333" footer="0.314583333333333"/>
  <pageSetup paperSize="9" scale="95" fitToHeight="0" orientation="landscape" horizontalDpi="600"/>
  <headerFooter alignWithMargins="0" scaleWithDoc="0"/>
  <ignoredErrors>
    <ignoredError sqref="I59:J59 H167:J167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星期八</cp:lastModifiedBy>
  <dcterms:created xsi:type="dcterms:W3CDTF">2006-09-13T11:21:00Z</dcterms:created>
  <dcterms:modified xsi:type="dcterms:W3CDTF">2020-04-14T09:47:24Z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