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260" firstSheet="0" activeTab="0" autoFilterDateGrouping="1"/>
  </bookViews>
  <sheets>
    <sheet name="调整后8.20"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'调整后8.20'!$2:$4</definedName>
    <definedName name="_xlnm.Print_Area" localSheetId="0">'调整后8.20'!$A$1:$AB$1071</definedName>
  </definedNames>
  <calcPr calcId="144525" fullCalcOnLoad="1"/>
</workbook>
</file>

<file path=xl/styles.xml><?xml version="1.0" encoding="utf-8"?>
<styleSheet xmlns="http://schemas.openxmlformats.org/spreadsheetml/2006/main">
  <numFmts count="7">
    <numFmt numFmtId="164" formatCode="0_ "/>
    <numFmt numFmtId="165" formatCode="0.00_ "/>
    <numFmt numFmtId="166" formatCode="0.0000_ "/>
    <numFmt numFmtId="167" formatCode="0_);[Red]\(0\)"/>
    <numFmt numFmtId="168" formatCode="0.000_ "/>
    <numFmt numFmtId="169" formatCode="0.0000_);[Red]\(0.0000\)"/>
    <numFmt numFmtId="170" formatCode="0.00_);[Red]\(0.00\)"/>
  </numFmts>
  <fonts count="55">
    <font>
      <name val="宋体"/>
      <charset val="134"/>
      <color theme="1"/>
      <sz val="11"/>
      <scheme val="minor"/>
    </font>
    <font>
      <name val="黑体"/>
      <charset val="134"/>
      <sz val="9"/>
    </font>
    <font>
      <name val="方正小标宋简体"/>
      <charset val="134"/>
      <sz val="9"/>
    </font>
    <font>
      <name val="黑体"/>
      <charset val="134"/>
      <sz val="10"/>
    </font>
    <font>
      <name val="宋体"/>
      <charset val="134"/>
      <sz val="10"/>
    </font>
    <font>
      <name val="宋体"/>
      <charset val="134"/>
      <sz val="9"/>
    </font>
    <font>
      <name val="宋体"/>
      <charset val="134"/>
      <sz val="11"/>
    </font>
    <font>
      <name val="宋体"/>
      <charset val="134"/>
      <sz val="11"/>
      <scheme val="minor"/>
    </font>
    <font>
      <name val="黑体"/>
      <charset val="134"/>
      <b val="1"/>
      <sz val="9"/>
    </font>
    <font>
      <name val="仿宋_GB2312"/>
      <charset val="134"/>
      <b val="1"/>
      <sz val="9"/>
    </font>
    <font>
      <name val="宋体"/>
      <charset val="134"/>
      <color rgb="FFFF0000"/>
      <sz val="10"/>
    </font>
    <font>
      <name val="宋体"/>
      <charset val="134"/>
      <color rgb="FFFF0000"/>
      <sz val="10"/>
      <scheme val="minor"/>
    </font>
    <font>
      <name val="宋体"/>
      <charset val="134"/>
      <b val="1"/>
      <sz val="9"/>
    </font>
    <font>
      <name val="宋体"/>
      <charset val="134"/>
      <b val="1"/>
      <sz val="10"/>
      <scheme val="minor"/>
    </font>
    <font>
      <name val="宋体"/>
      <charset val="134"/>
      <sz val="10"/>
      <scheme val="minor"/>
    </font>
    <font>
      <name val="仿宋_GB2312"/>
      <charset val="134"/>
      <b val="1"/>
      <sz val="10"/>
    </font>
    <font>
      <name val="宋体"/>
      <charset val="134"/>
      <b val="1"/>
      <sz val="11"/>
      <scheme val="minor"/>
    </font>
    <font>
      <name val="黑体"/>
      <charset val="134"/>
      <sz val="12"/>
    </font>
    <font>
      <name val="方正小标宋简体"/>
      <charset val="134"/>
      <sz val="22"/>
    </font>
    <font>
      <name val="黑体"/>
      <charset val="134"/>
      <b val="1"/>
      <sz val="10"/>
    </font>
    <font>
      <name val="楷体"/>
      <charset val="134"/>
      <b val="1"/>
      <sz val="12"/>
    </font>
    <font>
      <name val="仿宋_GB2312"/>
      <charset val="134"/>
      <b val="1"/>
      <sz val="12"/>
    </font>
    <font>
      <name val="宋体"/>
      <charset val="134"/>
      <sz val="22"/>
    </font>
    <font>
      <name val="宋体"/>
      <charset val="134"/>
      <b val="1"/>
      <sz val="10"/>
    </font>
    <font>
      <name val="宋体"/>
      <charset val="134"/>
      <sz val="9"/>
      <scheme val="major"/>
    </font>
    <font>
      <name val="黑体"/>
      <charset val="0"/>
      <sz val="10"/>
    </font>
    <font>
      <name val="宋体"/>
      <charset val="0"/>
      <sz val="10"/>
    </font>
    <font>
      <name val="Times New Roman"/>
      <charset val="0"/>
      <sz val="10"/>
    </font>
    <font>
      <name val="宋体"/>
      <charset val="0"/>
      <b val="1"/>
      <sz val="10"/>
    </font>
    <font>
      <name val="黑体"/>
      <charset val="0"/>
      <sz val="9"/>
    </font>
    <font>
      <name val="宋体"/>
      <charset val="0"/>
      <sz val="9"/>
    </font>
    <font>
      <name val="Times New Roman"/>
      <charset val="0"/>
      <sz val="9"/>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
      <name val="宋体"/>
      <charset val="134"/>
      <color indexed="8"/>
      <sz val="11"/>
    </font>
    <font>
      <name val="宋体"/>
      <charset val="134"/>
      <sz val="12"/>
    </font>
    <font>
      <name val="Tahoma"/>
      <charset val="134"/>
      <color theme="1"/>
      <sz val="11"/>
    </font>
    <font>
      <name val="黑体"/>
      <charset val="134"/>
      <sz val="10"/>
      <vertAlign val="superscript"/>
    </font>
  </fonts>
  <fills count="33">
    <fill>
      <patternFill/>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auto="1"/>
      </left>
      <right/>
      <top/>
      <bottom/>
      <diagonal/>
    </border>
    <border>
      <left/>
      <right style="thin">
        <color auto="1"/>
      </right>
      <top/>
      <bottom/>
      <diagonal/>
    </border>
  </borders>
  <cellStyleXfs count="56">
    <xf numFmtId="0" fontId="0" fillId="0" borderId="0" applyAlignment="1">
      <alignment vertical="center"/>
    </xf>
    <xf numFmtId="42" fontId="0" fillId="0" borderId="0" applyAlignment="1">
      <alignment vertical="center"/>
    </xf>
    <xf numFmtId="0" fontId="32" fillId="2" borderId="0" applyAlignment="1">
      <alignment vertical="center"/>
    </xf>
    <xf numFmtId="0" fontId="33" fillId="3" borderId="13" applyAlignment="1">
      <alignment vertical="center"/>
    </xf>
    <xf numFmtId="44" fontId="0" fillId="0" borderId="0" applyAlignment="1">
      <alignment vertical="center"/>
    </xf>
    <xf numFmtId="41" fontId="0" fillId="0" borderId="0" applyAlignment="1">
      <alignment vertical="center"/>
    </xf>
    <xf numFmtId="0" fontId="32" fillId="4" borderId="0" applyAlignment="1">
      <alignment vertical="center"/>
    </xf>
    <xf numFmtId="0" fontId="34" fillId="5" borderId="0" applyAlignment="1">
      <alignment vertical="center"/>
    </xf>
    <xf numFmtId="43" fontId="0" fillId="0" borderId="0" applyAlignment="1">
      <alignment vertical="center"/>
    </xf>
    <xf numFmtId="0" fontId="35" fillId="6" borderId="0" applyAlignment="1">
      <alignment vertical="center"/>
    </xf>
    <xf numFmtId="0" fontId="36" fillId="0" borderId="0" applyAlignment="1">
      <alignment vertical="center"/>
    </xf>
    <xf numFmtId="9" fontId="0" fillId="0" borderId="0" applyAlignment="1">
      <alignment vertical="center"/>
    </xf>
    <xf numFmtId="0" fontId="37" fillId="0" borderId="0" applyAlignment="1">
      <alignment vertical="center"/>
    </xf>
    <xf numFmtId="0" fontId="0" fillId="7" borderId="14" applyAlignment="1">
      <alignment vertical="center"/>
    </xf>
    <xf numFmtId="0" fontId="35" fillId="8" borderId="0" applyAlignment="1">
      <alignment vertical="center"/>
    </xf>
    <xf numFmtId="0" fontId="38" fillId="0" borderId="0" applyAlignment="1">
      <alignment vertical="center"/>
    </xf>
    <xf numFmtId="0" fontId="39" fillId="0" borderId="0" applyAlignment="1">
      <alignment vertical="center"/>
    </xf>
    <xf numFmtId="0" fontId="40" fillId="0" borderId="0" applyAlignment="1">
      <alignment vertical="center"/>
    </xf>
    <xf numFmtId="0" fontId="41" fillId="0" borderId="0" applyAlignment="1">
      <alignment vertical="center"/>
    </xf>
    <xf numFmtId="0" fontId="42" fillId="0" borderId="15" applyAlignment="1">
      <alignment vertical="center"/>
    </xf>
    <xf numFmtId="0" fontId="43" fillId="0" borderId="15" applyAlignment="1">
      <alignment vertical="center"/>
    </xf>
    <xf numFmtId="0" fontId="35" fillId="9" borderId="0" applyAlignment="1">
      <alignment vertical="center"/>
    </xf>
    <xf numFmtId="0" fontId="38" fillId="0" borderId="16" applyAlignment="1">
      <alignment vertical="center"/>
    </xf>
    <xf numFmtId="0" fontId="35" fillId="10" borderId="0" applyAlignment="1">
      <alignment vertical="center"/>
    </xf>
    <xf numFmtId="0" fontId="44" fillId="11" borderId="17" applyAlignment="1">
      <alignment vertical="center"/>
    </xf>
    <xf numFmtId="0" fontId="45" fillId="11" borderId="13" applyAlignment="1">
      <alignment vertical="center"/>
    </xf>
    <xf numFmtId="0" fontId="46" fillId="12" borderId="18" applyAlignment="1">
      <alignment vertical="center"/>
    </xf>
    <xf numFmtId="0" fontId="32" fillId="13" borderId="0" applyAlignment="1">
      <alignment vertical="center"/>
    </xf>
    <xf numFmtId="0" fontId="35" fillId="14" borderId="0" applyAlignment="1">
      <alignment vertical="center"/>
    </xf>
    <xf numFmtId="0" fontId="47" fillId="0" borderId="19" applyAlignment="1">
      <alignment vertical="center"/>
    </xf>
    <xf numFmtId="0" fontId="48" fillId="0" borderId="20" applyAlignment="1">
      <alignment vertical="center"/>
    </xf>
    <xf numFmtId="0" fontId="49" fillId="15" borderId="0" applyAlignment="1">
      <alignment vertical="center"/>
    </xf>
    <xf numFmtId="0" fontId="50" fillId="16" borderId="0" applyAlignment="1">
      <alignment vertical="center"/>
    </xf>
    <xf numFmtId="0" fontId="32" fillId="17" borderId="0" applyAlignment="1">
      <alignment vertical="center"/>
    </xf>
    <xf numFmtId="0" fontId="35" fillId="18" borderId="0" applyAlignment="1">
      <alignment vertical="center"/>
    </xf>
    <xf numFmtId="0" fontId="32" fillId="19" borderId="0" applyAlignment="1">
      <alignment vertical="center"/>
    </xf>
    <xf numFmtId="0" fontId="32" fillId="20" borderId="0" applyAlignment="1">
      <alignment vertical="center"/>
    </xf>
    <xf numFmtId="0" fontId="32" fillId="21" borderId="0" applyAlignment="1">
      <alignment vertical="center"/>
    </xf>
    <xf numFmtId="0" fontId="32" fillId="22" borderId="0" applyAlignment="1">
      <alignment vertical="center"/>
    </xf>
    <xf numFmtId="0" fontId="35" fillId="23" borderId="0" applyAlignment="1">
      <alignment vertical="center"/>
    </xf>
    <xf numFmtId="0" fontId="51" fillId="0" borderId="0"/>
    <xf numFmtId="0" fontId="35" fillId="24" borderId="0" applyAlignment="1">
      <alignment vertical="center"/>
    </xf>
    <xf numFmtId="0" fontId="32" fillId="25" borderId="0" applyAlignment="1">
      <alignment vertical="center"/>
    </xf>
    <xf numFmtId="0" fontId="32" fillId="26" borderId="0" applyAlignment="1">
      <alignment vertical="center"/>
    </xf>
    <xf numFmtId="0" fontId="35" fillId="27" borderId="0" applyAlignment="1">
      <alignment vertical="center"/>
    </xf>
    <xf numFmtId="0" fontId="0" fillId="0" borderId="0"/>
    <xf numFmtId="0" fontId="32" fillId="28" borderId="0" applyAlignment="1">
      <alignment vertical="center"/>
    </xf>
    <xf numFmtId="0" fontId="35" fillId="29" borderId="0" applyAlignment="1">
      <alignment vertical="center"/>
    </xf>
    <xf numFmtId="0" fontId="35" fillId="30" borderId="0" applyAlignment="1">
      <alignment vertical="center"/>
    </xf>
    <xf numFmtId="0" fontId="52" fillId="0" borderId="0" applyAlignment="1">
      <alignment vertical="center"/>
    </xf>
    <xf numFmtId="0" fontId="32" fillId="31" borderId="0" applyAlignment="1">
      <alignment vertical="center"/>
    </xf>
    <xf numFmtId="0" fontId="35" fillId="32" borderId="0" applyAlignment="1">
      <alignment vertical="center"/>
    </xf>
    <xf numFmtId="0" fontId="51" fillId="0" borderId="0"/>
    <xf numFmtId="0" fontId="51" fillId="0" borderId="0" applyAlignment="1">
      <alignment vertical="center"/>
    </xf>
    <xf numFmtId="0" fontId="52" fillId="0" borderId="0"/>
    <xf numFmtId="0" fontId="53" fillId="0" borderId="0"/>
  </cellStyleXfs>
  <cellXfs count="340">
    <xf numFmtId="0" fontId="0" fillId="0" borderId="0" applyAlignment="1" pivotButton="0" quotePrefix="0" xfId="0">
      <alignment vertical="center"/>
    </xf>
    <xf numFmtId="0" fontId="1" fillId="0" borderId="0" applyAlignment="1" pivotButton="0" quotePrefix="0" xfId="52">
      <alignment vertical="center" wrapText="1"/>
    </xf>
    <xf numFmtId="0" fontId="2" fillId="0" borderId="0" applyAlignment="1" pivotButton="0" quotePrefix="0" xfId="52">
      <alignment vertical="center" wrapText="1"/>
    </xf>
    <xf numFmtId="0" fontId="3" fillId="0" borderId="0" applyAlignment="1" pivotButton="0" quotePrefix="0" xfId="52">
      <alignment vertical="center" wrapText="1"/>
    </xf>
    <xf numFmtId="0" fontId="4" fillId="0" borderId="0" applyAlignment="1" pivotButton="0" quotePrefix="0" xfId="0">
      <alignment vertical="center" wrapText="1"/>
    </xf>
    <xf numFmtId="0" fontId="4" fillId="0" borderId="0" applyAlignment="1" pivotButton="0" quotePrefix="0" xfId="0">
      <alignment wrapText="1"/>
    </xf>
    <xf numFmtId="0" fontId="5" fillId="0" borderId="0" applyAlignment="1" pivotButton="0" quotePrefix="0" xfId="0">
      <alignment vertical="center" wrapText="1"/>
    </xf>
    <xf numFmtId="0" fontId="5" fillId="0" borderId="0" applyAlignment="1" pivotButton="0" quotePrefix="0" xfId="0">
      <alignment wrapText="1"/>
    </xf>
    <xf numFmtId="0" fontId="6" fillId="0" borderId="0" applyAlignment="1" pivotButton="0" quotePrefix="0" xfId="0">
      <alignment vertical="center"/>
    </xf>
    <xf numFmtId="0" fontId="3" fillId="0" borderId="0" applyAlignment="1" pivotButton="0" quotePrefix="0" xfId="0">
      <alignment wrapText="1"/>
    </xf>
    <xf numFmtId="0" fontId="7" fillId="0" borderId="0" applyAlignment="1" pivotButton="0" quotePrefix="0" xfId="0">
      <alignment vertical="center"/>
    </xf>
    <xf numFmtId="0" fontId="8" fillId="0" borderId="0" applyAlignment="1" pivotButton="0" quotePrefix="0" xfId="52">
      <alignment vertical="center" wrapText="1"/>
    </xf>
    <xf numFmtId="0" fontId="8" fillId="0" borderId="0" applyAlignment="1" pivotButton="0" quotePrefix="0" xfId="0">
      <alignment wrapText="1"/>
    </xf>
    <xf numFmtId="0" fontId="9" fillId="0" borderId="0" applyAlignment="1" pivotButton="0" quotePrefix="0" xfId="0">
      <alignment wrapText="1"/>
    </xf>
    <xf numFmtId="0" fontId="10" fillId="0" borderId="0" applyAlignment="1" pivotButton="0" quotePrefix="0" xfId="0">
      <alignment vertical="center" wrapText="1"/>
    </xf>
    <xf numFmtId="0" fontId="11" fillId="0" borderId="0" applyAlignment="1" pivotButton="0" quotePrefix="0" xfId="0">
      <alignment vertical="center"/>
    </xf>
    <xf numFmtId="0" fontId="9" fillId="0" borderId="0" applyAlignment="1" pivotButton="0" quotePrefix="0" xfId="52">
      <alignment vertical="center" wrapText="1"/>
    </xf>
    <xf numFmtId="0" fontId="12" fillId="0" borderId="0" applyAlignment="1" pivotButton="0" quotePrefix="0" xfId="0">
      <alignment wrapText="1"/>
    </xf>
    <xf numFmtId="0" fontId="13" fillId="0" borderId="0" applyAlignment="1" pivotButton="0" quotePrefix="0" xfId="0">
      <alignment vertical="center"/>
    </xf>
    <xf numFmtId="0" fontId="14" fillId="0" borderId="0" applyAlignment="1" pivotButton="0" quotePrefix="0" xfId="0">
      <alignment vertical="center"/>
    </xf>
    <xf numFmtId="0" fontId="1" fillId="0" borderId="0" applyAlignment="1" pivotButton="0" quotePrefix="0" xfId="0">
      <alignment wrapText="1"/>
    </xf>
    <xf numFmtId="0" fontId="15" fillId="0" borderId="0" applyAlignment="1" pivotButton="0" quotePrefix="0" xfId="52">
      <alignment vertical="center" wrapText="1"/>
    </xf>
    <xf numFmtId="0" fontId="16" fillId="0" borderId="0" applyAlignment="1" pivotButton="0" quotePrefix="0" xfId="0">
      <alignment vertical="center"/>
    </xf>
    <xf numFmtId="0" fontId="3" fillId="0" borderId="0" applyAlignment="1" pivotButton="0" quotePrefix="0" xfId="0">
      <alignment vertical="center" wrapText="1"/>
    </xf>
    <xf numFmtId="0" fontId="5" fillId="0" borderId="0" applyAlignment="1" pivotButton="0" quotePrefix="0" xfId="52">
      <alignment horizontal="center" vertical="center" wrapText="1"/>
    </xf>
    <xf numFmtId="0" fontId="5" fillId="0" borderId="0" applyAlignment="1" pivotButton="0" quotePrefix="0" xfId="52">
      <alignment horizontal="justify" vertical="center" wrapText="1"/>
    </xf>
    <xf numFmtId="0" fontId="5" fillId="0" borderId="0" applyAlignment="1" pivotButton="0" quotePrefix="0" xfId="52">
      <alignment horizontal="left" vertical="center" wrapText="1"/>
    </xf>
    <xf numFmtId="0" fontId="5" fillId="0" borderId="0" applyAlignment="1" pivotButton="0" quotePrefix="0" xfId="52">
      <alignment vertical="center" wrapText="1"/>
    </xf>
    <xf numFmtId="0" fontId="17" fillId="0" borderId="0" applyAlignment="1" pivotButton="0" quotePrefix="0" xfId="52">
      <alignment horizontal="left" vertical="center" wrapText="1"/>
    </xf>
    <xf numFmtId="0" fontId="17" fillId="0" borderId="0" applyAlignment="1" pivotButton="0" quotePrefix="0" xfId="52">
      <alignment horizontal="center" vertical="center" wrapText="1"/>
    </xf>
    <xf numFmtId="0" fontId="1" fillId="0" borderId="0" applyAlignment="1" pivotButton="0" quotePrefix="0" xfId="52">
      <alignment horizontal="center" vertical="center" wrapText="1"/>
    </xf>
    <xf numFmtId="0" fontId="1" fillId="0" borderId="0" applyAlignment="1" pivotButton="0" quotePrefix="0" xfId="52">
      <alignment horizontal="justify" vertical="center" wrapText="1"/>
    </xf>
    <xf numFmtId="0" fontId="18" fillId="0" borderId="0" applyAlignment="1" pivotButton="0" quotePrefix="0" xfId="52">
      <alignment horizontal="center" vertical="center" wrapText="1"/>
    </xf>
    <xf numFmtId="0" fontId="18" fillId="0" borderId="0" applyAlignment="1" pivotButton="0" quotePrefix="0" xfId="52">
      <alignment horizontal="justify" vertical="center" wrapText="1"/>
    </xf>
    <xf numFmtId="0" fontId="3" fillId="0" borderId="1" applyAlignment="1" pivotButton="0" quotePrefix="0" xfId="52">
      <alignment horizontal="center" vertical="center" wrapText="1"/>
    </xf>
    <xf numFmtId="0" fontId="3" fillId="0" borderId="2" applyAlignment="1" pivotButton="0" quotePrefix="0" xfId="52">
      <alignment horizontal="center" vertical="center" wrapText="1"/>
    </xf>
    <xf numFmtId="0" fontId="3" fillId="0" borderId="3" applyAlignment="1" pivotButton="0" quotePrefix="0" xfId="52">
      <alignment horizontal="center" vertical="center" wrapText="1"/>
    </xf>
    <xf numFmtId="0" fontId="17" fillId="0" borderId="2" applyAlignment="1" pivotButton="0" quotePrefix="0" xfId="52">
      <alignment horizontal="center" vertical="center" wrapText="1"/>
    </xf>
    <xf numFmtId="0" fontId="17" fillId="0" borderId="3" applyAlignment="1" pivotButton="0" quotePrefix="0" xfId="52">
      <alignment horizontal="center" vertical="center" wrapText="1"/>
    </xf>
    <xf numFmtId="0" fontId="17" fillId="0" borderId="4" applyAlignment="1" pivotButton="0" quotePrefix="0" xfId="52">
      <alignment horizontal="center" vertical="center" wrapText="1"/>
    </xf>
    <xf numFmtId="0" fontId="19" fillId="0" borderId="1" applyAlignment="1" pivotButton="0" quotePrefix="0" xfId="52">
      <alignment horizontal="center" vertical="center" wrapText="1"/>
    </xf>
    <xf numFmtId="0" fontId="3" fillId="0" borderId="1" applyAlignment="1" pivotButton="0" quotePrefix="0" xfId="0">
      <alignment horizontal="center" vertical="center" wrapText="1"/>
    </xf>
    <xf numFmtId="0" fontId="17" fillId="0" borderId="2" applyAlignment="1" pivotButton="0" quotePrefix="0" xfId="0">
      <alignment horizontal="left" vertical="center" wrapText="1"/>
    </xf>
    <xf numFmtId="0" fontId="17" fillId="0" borderId="3" applyAlignment="1" pivotButton="0" quotePrefix="0" xfId="0">
      <alignment horizontal="left" vertical="center" wrapText="1"/>
    </xf>
    <xf numFmtId="0" fontId="17" fillId="0" borderId="4" applyAlignment="1" pivotButton="0" quotePrefix="0" xfId="0">
      <alignment horizontal="left" vertical="center" wrapText="1"/>
    </xf>
    <xf numFmtId="0" fontId="1" fillId="0" borderId="1" applyAlignment="1" pivotButton="0" quotePrefix="0" xfId="0">
      <alignment horizontal="left" vertical="center" wrapText="1"/>
    </xf>
    <xf numFmtId="0" fontId="12" fillId="0" borderId="1" applyAlignment="1" pivotButton="0" quotePrefix="0" xfId="0">
      <alignment horizontal="center" vertical="center" wrapText="1"/>
    </xf>
    <xf numFmtId="0" fontId="20" fillId="0" borderId="2" applyAlignment="1" pivotButton="0" quotePrefix="0" xfId="0">
      <alignment horizontal="left" vertical="center" wrapText="1"/>
    </xf>
    <xf numFmtId="0" fontId="20" fillId="0" borderId="3" applyAlignment="1" pivotButton="0" quotePrefix="0" xfId="0">
      <alignment horizontal="left" vertical="center" wrapText="1"/>
    </xf>
    <xf numFmtId="0" fontId="20" fillId="0" borderId="4" applyAlignment="1" pivotButton="0" quotePrefix="0" xfId="0">
      <alignment horizontal="left" vertical="center" wrapText="1"/>
    </xf>
    <xf numFmtId="0" fontId="21" fillId="0" borderId="2" applyAlignment="1" pivotButton="0" quotePrefix="0" xfId="0">
      <alignment horizontal="left" vertical="center" wrapText="1"/>
    </xf>
    <xf numFmtId="0" fontId="21" fillId="0" borderId="3" applyAlignment="1" pivotButton="0" quotePrefix="0" xfId="0">
      <alignment horizontal="left" vertical="center" wrapText="1"/>
    </xf>
    <xf numFmtId="0" fontId="21" fillId="0" borderId="4" applyAlignment="1" pivotButton="0" quotePrefix="0" xfId="0">
      <alignment horizontal="left" vertical="center" wrapText="1"/>
    </xf>
    <xf numFmtId="0" fontId="1" fillId="0" borderId="1" applyAlignment="1" pivotButton="0" quotePrefix="0" xfId="53">
      <alignment horizontal="left" vertical="center" wrapText="1"/>
    </xf>
    <xf numFmtId="0" fontId="8" fillId="0" borderId="1" applyAlignment="1" pivotButton="0" quotePrefix="0" xfId="52">
      <alignment horizontal="center" vertical="center" wrapText="1"/>
    </xf>
    <xf numFmtId="0" fontId="3" fillId="0" borderId="1" applyAlignment="1" pivotButton="0" quotePrefix="0" xfId="0">
      <alignment horizontal="justify" vertical="center" wrapText="1"/>
    </xf>
    <xf numFmtId="0" fontId="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52">
      <alignment horizontal="center" vertical="center" wrapText="1"/>
    </xf>
    <xf numFmtId="0" fontId="4" fillId="0" borderId="1" applyAlignment="1" pivotButton="0" quotePrefix="0" xfId="0">
      <alignment horizontal="justify" vertical="center" wrapText="1"/>
    </xf>
    <xf numFmtId="0" fontId="4" fillId="0" borderId="1" applyAlignment="1" pivotButton="0" quotePrefix="0" xfId="0">
      <alignment horizontal="center" vertical="center" wrapText="1"/>
    </xf>
    <xf numFmtId="0" fontId="1" fillId="0" borderId="1" applyAlignment="1" pivotButton="0" quotePrefix="0" xfId="53">
      <alignment horizontal="center" vertical="center" wrapText="1"/>
    </xf>
    <xf numFmtId="0" fontId="1" fillId="0" borderId="1" applyAlignment="1" pivotButton="0" quotePrefix="0" xfId="0">
      <alignment horizontal="center" vertical="center" wrapText="1"/>
    </xf>
    <xf numFmtId="0" fontId="1" fillId="0" borderId="1" applyAlignment="1" pivotButton="0" quotePrefix="0" xfId="53">
      <alignment horizontal="justify" vertical="center" wrapText="1"/>
    </xf>
    <xf numFmtId="0" fontId="5" fillId="0" borderId="1" applyAlignment="1" pivotButton="0" quotePrefix="0" xfId="0">
      <alignment horizontal="center" vertical="center" wrapText="1"/>
    </xf>
    <xf numFmtId="0" fontId="5" fillId="0" borderId="1" applyAlignment="1" pivotButton="0" quotePrefix="0" xfId="53">
      <alignment horizontal="center" vertical="center" wrapText="1"/>
    </xf>
    <xf numFmtId="0" fontId="5" fillId="0" borderId="1" applyAlignment="1" pivotButton="0" quotePrefix="0" xfId="53">
      <alignment horizontal="justify" vertical="center" wrapText="1"/>
    </xf>
    <xf numFmtId="0" fontId="5" fillId="0" borderId="1" applyAlignment="1" pivotButton="0" quotePrefix="0" xfId="0">
      <alignment horizontal="center" vertical="center" wrapText="1"/>
    </xf>
    <xf numFmtId="0" fontId="5" fillId="0" borderId="1" applyAlignment="1" pivotButton="0" quotePrefix="0" xfId="0">
      <alignment horizontal="justify" vertical="center" wrapText="1"/>
    </xf>
    <xf numFmtId="0" fontId="3" fillId="0" borderId="1" applyAlignment="1" pivotButton="0" quotePrefix="0" xfId="0">
      <alignment horizontal="justify" vertical="center" wrapText="1"/>
    </xf>
    <xf numFmtId="0" fontId="4" fillId="0" borderId="1" applyAlignment="1" pivotButton="0" quotePrefix="0" xfId="0">
      <alignment horizontal="justify" vertical="center" wrapText="1"/>
    </xf>
    <xf numFmtId="0" fontId="1" fillId="0" borderId="1" applyAlignment="1" pivotButton="0" quotePrefix="0" xfId="52">
      <alignment horizontal="justify" vertical="center" wrapText="1"/>
    </xf>
    <xf numFmtId="0" fontId="12" fillId="0" borderId="1" applyAlignment="1" pivotButton="0" quotePrefix="0" xfId="52">
      <alignment horizontal="center" vertical="center" wrapText="1"/>
    </xf>
    <xf numFmtId="0" fontId="3" fillId="0" borderId="1" applyAlignment="1" pivotButton="0" quotePrefix="0" xfId="0">
      <alignment horizontal="left" vertical="center" wrapText="1"/>
    </xf>
    <xf numFmtId="0" fontId="1" fillId="0" borderId="0" applyAlignment="1" pivotButton="0" quotePrefix="0" xfId="52">
      <alignment horizontal="left" vertical="center" wrapText="1"/>
    </xf>
    <xf numFmtId="0" fontId="22" fillId="0" borderId="0" applyAlignment="1" pivotButton="0" quotePrefix="0" xfId="52">
      <alignment horizontal="center" vertical="center" wrapText="1"/>
    </xf>
    <xf numFmtId="164" fontId="3" fillId="0" borderId="3" applyAlignment="1" pivotButton="0" quotePrefix="0" xfId="52">
      <alignment horizontal="center" vertical="center" wrapText="1"/>
    </xf>
    <xf numFmtId="0" fontId="23" fillId="0" borderId="1" applyAlignment="1" pivotButton="0" quotePrefix="0" xfId="52">
      <alignment horizontal="center" vertical="center" wrapText="1"/>
    </xf>
    <xf numFmtId="0" fontId="1" fillId="0" borderId="1" applyAlignment="1" pivotButton="0" quotePrefix="0" xfId="52">
      <alignment horizontal="center" vertical="center" wrapText="1"/>
    </xf>
    <xf numFmtId="0" fontId="5" fillId="0" borderId="1" applyAlignment="1" pivotButton="0" quotePrefix="0" xfId="52">
      <alignment horizontal="center" vertical="center" wrapText="1"/>
    </xf>
    <xf numFmtId="165" fontId="3" fillId="0" borderId="1" applyAlignment="1" pivotButton="0" quotePrefix="0" xfId="0">
      <alignment horizontal="justify" vertical="center" wrapText="1"/>
    </xf>
    <xf numFmtId="165" fontId="4" fillId="0" borderId="1" applyAlignment="1" pivotButton="0" quotePrefix="0" xfId="0">
      <alignment horizontal="justify" vertical="center" wrapText="1"/>
    </xf>
    <xf numFmtId="0" fontId="4" fillId="0" borderId="1" applyAlignment="1" pivotButton="0" quotePrefix="0" xfId="0">
      <alignment horizontal="left" vertical="center" wrapText="1"/>
    </xf>
    <xf numFmtId="0" fontId="4" fillId="0" borderId="1" applyAlignment="1" pivotButton="0" quotePrefix="0" xfId="53">
      <alignment horizontal="center" vertical="center" wrapText="1"/>
    </xf>
    <xf numFmtId="0" fontId="1" fillId="0" borderId="1" applyAlignment="1" pivotButton="0" quotePrefix="0" xfId="0">
      <alignment horizontal="left" vertical="center" wrapText="1"/>
    </xf>
    <xf numFmtId="0" fontId="1"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52">
      <alignment horizontal="left" vertical="center" wrapText="1"/>
    </xf>
    <xf numFmtId="0" fontId="24" fillId="0" borderId="1" applyAlignment="1" pivotButton="0" quotePrefix="0" xfId="0">
      <alignment horizontal="center" vertical="center" wrapText="1"/>
    </xf>
    <xf numFmtId="166" fontId="5" fillId="0" borderId="1" applyAlignment="1" pivotButton="0" quotePrefix="0" xfId="0">
      <alignment horizontal="center" vertical="center" wrapText="1"/>
    </xf>
    <xf numFmtId="0" fontId="5" fillId="0" borderId="1" applyAlignment="1" pivotButton="0" quotePrefix="0" xfId="52">
      <alignment vertical="center" wrapText="1"/>
    </xf>
    <xf numFmtId="0" fontId="3" fillId="0" borderId="1" applyAlignment="1" pivotButton="0" quotePrefix="0" xfId="53">
      <alignment horizontal="center" vertical="center" wrapText="1"/>
    </xf>
    <xf numFmtId="0" fontId="3" fillId="0" borderId="5" applyAlignment="1" pivotButton="0" quotePrefix="0" xfId="52">
      <alignment horizontal="center" vertical="center" wrapText="1"/>
    </xf>
    <xf numFmtId="0" fontId="3" fillId="0" borderId="6" applyAlignment="1" pivotButton="0" quotePrefix="0" xfId="52">
      <alignment horizontal="center" vertical="center" wrapText="1"/>
    </xf>
    <xf numFmtId="0" fontId="5" fillId="0" borderId="1" applyAlignment="1" pivotButton="0" quotePrefix="0" xfId="0">
      <alignment horizontal="left" vertical="center" wrapText="1"/>
    </xf>
    <xf numFmtId="0" fontId="1" fillId="0" borderId="1" applyAlignment="1" pivotButton="0" quotePrefix="0" xfId="0">
      <alignment wrapText="1"/>
    </xf>
    <xf numFmtId="0" fontId="4" fillId="0" borderId="1" applyAlignment="1" pivotButton="0" quotePrefix="0" xfId="0">
      <alignment vertical="center" wrapText="1"/>
    </xf>
    <xf numFmtId="0" fontId="1" fillId="0" borderId="0" applyAlignment="1" pivotButton="0" quotePrefix="0" xfId="0">
      <alignment horizontal="justify" vertical="center"/>
    </xf>
    <xf numFmtId="0" fontId="3" fillId="0" borderId="1" applyAlignment="1" pivotButton="0" quotePrefix="0" xfId="49">
      <alignment horizontal="left" vertical="center" wrapText="1"/>
    </xf>
    <xf numFmtId="0" fontId="25" fillId="0" borderId="1" applyAlignment="1" pivotButton="0" quotePrefix="0" xfId="0">
      <alignment horizontal="center" vertical="center" wrapText="1"/>
    </xf>
    <xf numFmtId="0" fontId="4" fillId="0" borderId="1" applyAlignment="1" pivotButton="0" quotePrefix="0" xfId="49">
      <alignment horizontal="left" vertical="center" wrapText="1"/>
    </xf>
    <xf numFmtId="0" fontId="26" fillId="0" borderId="1" applyAlignment="1" pivotButton="0" quotePrefix="0" xfId="0">
      <alignment horizontal="center" vertical="center"/>
    </xf>
    <xf numFmtId="0" fontId="4" fillId="0" borderId="1" applyAlignment="1" pivotButton="0" quotePrefix="0" xfId="49">
      <alignment vertical="center" wrapText="1"/>
    </xf>
    <xf numFmtId="49" fontId="4" fillId="0" borderId="1" applyAlignment="1" pivotButton="0" quotePrefix="0" xfId="0">
      <alignment horizontal="center" vertical="center" wrapText="1"/>
    </xf>
    <xf numFmtId="49" fontId="4" fillId="0" borderId="1" applyAlignment="1" pivotButton="0" quotePrefix="0" xfId="0">
      <alignment vertical="center" wrapText="1"/>
    </xf>
    <xf numFmtId="0" fontId="4" fillId="0" borderId="1" applyAlignment="1" pivotButton="0" quotePrefix="0" xfId="0">
      <alignment horizontal="center" vertical="center"/>
    </xf>
    <xf numFmtId="0" fontId="4" fillId="0" borderId="1" applyAlignment="1" pivotButton="0" quotePrefix="0" xfId="0">
      <alignment horizontal="left" vertical="center" wrapText="1"/>
    </xf>
    <xf numFmtId="49" fontId="4" fillId="0" borderId="1" applyAlignment="1" pivotButton="0" quotePrefix="0" xfId="0">
      <alignment horizontal="left" vertical="center" wrapText="1"/>
    </xf>
    <xf numFmtId="164" fontId="26" fillId="0" borderId="1" applyAlignment="1" pivotButton="0" quotePrefix="0" xfId="0">
      <alignment horizontal="center" vertical="center"/>
    </xf>
    <xf numFmtId="164" fontId="26" fillId="0" borderId="1" applyAlignment="1" pivotButton="0" quotePrefix="0" xfId="0">
      <alignment horizontal="center" vertical="center" wrapText="1"/>
    </xf>
    <xf numFmtId="0" fontId="26" fillId="0" borderId="1" applyAlignment="1" pivotButton="0" quotePrefix="0" xfId="0">
      <alignment horizontal="center" vertical="center" wrapText="1"/>
    </xf>
    <xf numFmtId="167" fontId="4" fillId="0" borderId="1" applyAlignment="1" pivotButton="0" quotePrefix="0" xfId="0">
      <alignment horizontal="left" vertical="center" wrapText="1"/>
    </xf>
    <xf numFmtId="49" fontId="3" fillId="0" borderId="1" applyAlignment="1" pivotButton="0" quotePrefix="0" xfId="0">
      <alignment horizontal="left" vertical="center" wrapText="1"/>
    </xf>
    <xf numFmtId="166" fontId="26" fillId="0" borderId="1" applyAlignment="1" pivotButton="0" quotePrefix="0" xfId="0">
      <alignment horizontal="center" vertical="center" wrapText="1"/>
    </xf>
    <xf numFmtId="166" fontId="26" fillId="0" borderId="1" applyAlignment="1" pivotButton="0" quotePrefix="0" xfId="0">
      <alignment horizontal="center" vertical="center"/>
    </xf>
    <xf numFmtId="167" fontId="3" fillId="0" borderId="1" applyAlignment="1" pivotButton="0" quotePrefix="0" xfId="0">
      <alignment horizontal="center" vertical="center" wrapText="1"/>
    </xf>
    <xf numFmtId="166" fontId="4" fillId="0" borderId="1" applyAlignment="1" pivotButton="0" quotePrefix="0" xfId="0">
      <alignment horizontal="center" vertical="center" wrapText="1"/>
    </xf>
    <xf numFmtId="0" fontId="3" fillId="0" borderId="1" applyAlignment="1" pivotButton="0" quotePrefix="0" xfId="0">
      <alignment vertical="center" wrapText="1"/>
    </xf>
    <xf numFmtId="0" fontId="14" fillId="0" borderId="1" applyAlignment="1" pivotButton="0" quotePrefix="0" xfId="0">
      <alignment horizontal="center" vertical="center" wrapText="1"/>
    </xf>
    <xf numFmtId="0" fontId="4" fillId="0" borderId="2" applyAlignment="1" pivotButton="0" quotePrefix="0" xfId="0">
      <alignment horizontal="center" vertical="center" wrapText="1"/>
    </xf>
    <xf numFmtId="0" fontId="1" fillId="0" borderId="1" applyAlignment="1" pivotButton="0" quotePrefix="0" xfId="0">
      <alignment horizontal="justify" vertical="center" wrapText="1"/>
    </xf>
    <xf numFmtId="0" fontId="1" fillId="0" borderId="2" applyAlignment="1" pivotButton="0" quotePrefix="0" xfId="0">
      <alignment horizontal="center" vertical="center" wrapText="1"/>
    </xf>
    <xf numFmtId="0" fontId="21" fillId="0" borderId="3" applyAlignment="1" pivotButton="0" quotePrefix="0" xfId="52">
      <alignment horizontal="center" vertical="center" wrapText="1"/>
    </xf>
    <xf numFmtId="0" fontId="21" fillId="0" borderId="4" applyAlignment="1" pivotButton="0" quotePrefix="0" xfId="52">
      <alignment horizontal="center" vertical="center" wrapText="1"/>
    </xf>
    <xf numFmtId="0" fontId="3" fillId="0" borderId="2" applyAlignment="1" pivotButton="0" quotePrefix="0" xfId="0">
      <alignment horizontal="center" vertical="center" wrapText="1"/>
    </xf>
    <xf numFmtId="0" fontId="3" fillId="0" borderId="2" applyAlignment="1" pivotButton="0" quotePrefix="0" xfId="0">
      <alignment horizontal="left" vertical="center" wrapText="1"/>
    </xf>
    <xf numFmtId="0" fontId="4" fillId="0" borderId="2" applyAlignment="1" pivotButton="0" quotePrefix="0" xfId="0">
      <alignment horizontal="left" vertical="center" wrapText="1"/>
    </xf>
    <xf numFmtId="0" fontId="1" fillId="0" borderId="2" applyAlignment="1" pivotButton="0" quotePrefix="0" xfId="0">
      <alignment horizontal="left" vertical="center" wrapText="1"/>
    </xf>
    <xf numFmtId="166" fontId="3" fillId="0" borderId="1" applyAlignment="1" pivotButton="0" quotePrefix="0" xfId="0">
      <alignment horizontal="center" vertical="center" wrapText="1"/>
    </xf>
    <xf numFmtId="0" fontId="1" fillId="0" borderId="1" applyAlignment="1" pivotButton="0" quotePrefix="0" xfId="0">
      <alignment horizontal="center" vertical="center"/>
    </xf>
    <xf numFmtId="0" fontId="5" fillId="0" borderId="1" applyAlignment="1" pivotButton="0" quotePrefix="0" xfId="0">
      <alignment horizontal="justify" vertical="center" wrapText="1"/>
    </xf>
    <xf numFmtId="0" fontId="5" fillId="0" borderId="2" applyAlignment="1" pivotButton="0" quotePrefix="0" xfId="0">
      <alignment horizontal="center" vertical="center" wrapText="1"/>
    </xf>
    <xf numFmtId="0" fontId="5" fillId="0" borderId="2" applyAlignment="1" pivotButton="0" quotePrefix="0" xfId="0">
      <alignment horizontal="left" vertical="center" wrapText="1"/>
    </xf>
    <xf numFmtId="0" fontId="1" fillId="0" borderId="1" applyAlignment="1" pivotButton="0" quotePrefix="0" xfId="0">
      <alignment horizontal="center" wrapText="1"/>
    </xf>
    <xf numFmtId="49" fontId="1" fillId="0" borderId="2" applyAlignment="1" pivotButton="0" quotePrefix="0" xfId="0">
      <alignment horizontal="justify" vertical="center" wrapText="1"/>
    </xf>
    <xf numFmtId="49" fontId="5" fillId="0" borderId="2" applyAlignment="1" pivotButton="0" quotePrefix="0" xfId="0">
      <alignment horizontal="left" vertical="center" wrapText="1"/>
    </xf>
    <xf numFmtId="0" fontId="3" fillId="0" borderId="4" applyAlignment="1" pivotButton="0" quotePrefix="0" xfId="0">
      <alignment horizontal="center" vertical="center" wrapText="1"/>
    </xf>
    <xf numFmtId="0" fontId="3" fillId="0" borderId="5" applyAlignment="1" pivotButton="0" quotePrefix="0" xfId="0">
      <alignment horizontal="center" vertical="center" wrapText="1"/>
    </xf>
    <xf numFmtId="0" fontId="3" fillId="0" borderId="6" applyAlignment="1" pivotButton="0" quotePrefix="0" xfId="0">
      <alignment horizontal="center" vertical="center" wrapText="1"/>
    </xf>
    <xf numFmtId="0" fontId="25" fillId="0" borderId="1" applyAlignment="1" pivotButton="0" quotePrefix="0" xfId="0">
      <alignment horizontal="center" vertical="center" wrapText="1"/>
    </xf>
    <xf numFmtId="0" fontId="3" fillId="0" borderId="1" applyAlignment="1" pivotButton="0" quotePrefix="0" xfId="0">
      <alignment horizontal="left" vertical="center" wrapText="1"/>
    </xf>
    <xf numFmtId="0" fontId="26"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26" fillId="0" borderId="1" applyAlignment="1" pivotButton="0" quotePrefix="0" xfId="0">
      <alignment vertical="center" wrapText="1"/>
    </xf>
    <xf numFmtId="0" fontId="25" fillId="0" borderId="1" applyAlignment="1" pivotButton="0" quotePrefix="0" xfId="0">
      <alignment horizontal="center" vertical="center"/>
    </xf>
    <xf numFmtId="0" fontId="3" fillId="0" borderId="7" applyAlignment="1" pivotButton="0" quotePrefix="0" xfId="0">
      <alignment horizontal="center" vertical="center" wrapText="1"/>
    </xf>
    <xf numFmtId="0" fontId="3" fillId="0" borderId="8" applyAlignment="1" pivotButton="0" quotePrefix="0" xfId="0">
      <alignment horizontal="center" vertical="center" wrapText="1"/>
    </xf>
    <xf numFmtId="0" fontId="25" fillId="0" borderId="1" applyAlignment="1" pivotButton="0" quotePrefix="0" xfId="0">
      <alignment horizontal="left" vertical="center" wrapText="1"/>
    </xf>
    <xf numFmtId="167" fontId="26" fillId="0" borderId="1" applyAlignment="1" pivotButton="0" quotePrefix="0" xfId="0">
      <alignment horizontal="center" vertical="center"/>
    </xf>
    <xf numFmtId="166" fontId="3" fillId="0" borderId="5" applyAlignment="1" pivotButton="0" quotePrefix="0" xfId="0">
      <alignment horizontal="center" vertical="center" wrapText="1"/>
    </xf>
    <xf numFmtId="166" fontId="3" fillId="0" borderId="6" applyAlignment="1" pivotButton="0" quotePrefix="0" xfId="0">
      <alignment horizontal="center" vertical="center" wrapText="1"/>
    </xf>
    <xf numFmtId="0" fontId="3" fillId="0" borderId="9" applyAlignment="1" pivotButton="0" quotePrefix="0" xfId="0">
      <alignment horizontal="center" vertical="center" wrapText="1"/>
    </xf>
    <xf numFmtId="0" fontId="3" fillId="0" borderId="10" applyAlignment="1" pivotButton="0" quotePrefix="0" xfId="0">
      <alignment horizontal="center" vertical="center" wrapText="1"/>
    </xf>
    <xf numFmtId="0" fontId="3" fillId="0" borderId="0" applyAlignment="1" pivotButton="0" quotePrefix="0" xfId="0">
      <alignment horizontal="center" vertical="center" wrapText="1"/>
    </xf>
    <xf numFmtId="0" fontId="3" fillId="0" borderId="11" applyAlignment="1" pivotButton="0" quotePrefix="0" xfId="0">
      <alignment horizontal="center" vertical="center" wrapText="1"/>
    </xf>
    <xf numFmtId="0" fontId="5" fillId="0" borderId="1" applyAlignment="1" pivotButton="0" quotePrefix="0" xfId="0">
      <alignment wrapText="1"/>
    </xf>
    <xf numFmtId="49" fontId="3" fillId="0" borderId="1" applyAlignment="1" pivotButton="0" quotePrefix="0" xfId="0">
      <alignment horizontal="center" vertical="center" wrapText="1"/>
    </xf>
    <xf numFmtId="0" fontId="3" fillId="0" borderId="2" applyAlignment="1" pivotButton="0" quotePrefix="0" xfId="0">
      <alignment horizontal="left" vertical="center" wrapText="1"/>
    </xf>
    <xf numFmtId="49" fontId="1" fillId="0" borderId="2" applyAlignment="1" pivotButton="0" quotePrefix="0" xfId="0">
      <alignment horizontal="left" vertical="center" wrapText="1"/>
    </xf>
    <xf numFmtId="165" fontId="1" fillId="0" borderId="1" applyAlignment="1" pivotButton="0" quotePrefix="0" xfId="0">
      <alignment horizontal="justify" vertical="center" wrapText="1"/>
    </xf>
    <xf numFmtId="167" fontId="3" fillId="0" borderId="1" applyAlignment="1" pivotButton="0" quotePrefix="0" xfId="0">
      <alignment horizontal="justify" vertical="center" wrapText="1"/>
    </xf>
    <xf numFmtId="164" fontId="3" fillId="0" borderId="1" applyAlignment="1" pivotButton="0" quotePrefix="0" xfId="0">
      <alignment horizontal="center" vertical="center" wrapText="1"/>
    </xf>
    <xf numFmtId="167" fontId="3" fillId="0" borderId="1" applyAlignment="1" pivotButton="0" quotePrefix="0" xfId="0">
      <alignment horizontal="left" vertical="center" wrapText="1"/>
    </xf>
    <xf numFmtId="164" fontId="12" fillId="0" borderId="1" applyAlignment="1" pivotButton="0" quotePrefix="0" xfId="52">
      <alignment horizontal="center" vertical="center" wrapText="1"/>
    </xf>
    <xf numFmtId="0" fontId="1" fillId="0" borderId="1" applyAlignment="1" pivotButton="0" quotePrefix="0" xfId="52">
      <alignment vertical="center" wrapText="1"/>
    </xf>
    <xf numFmtId="0" fontId="1" fillId="0" borderId="0" applyAlignment="1" pivotButton="0" quotePrefix="0" xfId="52">
      <alignment vertical="center" wrapText="1"/>
    </xf>
    <xf numFmtId="0" fontId="3" fillId="0" borderId="1" applyAlignment="1" pivotButton="0" quotePrefix="0" xfId="0">
      <alignment vertical="center" wrapText="1"/>
    </xf>
    <xf numFmtId="0" fontId="14" fillId="0" borderId="1" applyAlignment="1" pivotButton="0" quotePrefix="0" xfId="0">
      <alignment horizontal="center" vertical="center" wrapText="1"/>
    </xf>
    <xf numFmtId="0" fontId="14" fillId="0" borderId="1" applyAlignment="1" pivotButton="0" quotePrefix="0" xfId="0">
      <alignment horizontal="left" vertical="center" wrapText="1"/>
    </xf>
    <xf numFmtId="0" fontId="4" fillId="0" borderId="1" applyAlignment="1" pivotButton="0" quotePrefix="0" xfId="0">
      <alignment horizontal="center" vertical="center"/>
    </xf>
    <xf numFmtId="0" fontId="4" fillId="0" borderId="5" applyAlignment="1" pivotButton="0" quotePrefix="0" xfId="0">
      <alignment horizontal="center" vertical="center" wrapText="1"/>
    </xf>
    <xf numFmtId="0" fontId="4" fillId="0" borderId="5" applyAlignment="1" pivotButton="0" quotePrefix="0" xfId="0">
      <alignment horizontal="left" vertical="center" wrapText="1"/>
    </xf>
    <xf numFmtId="0" fontId="4" fillId="0" borderId="6" applyAlignment="1" pivotButton="0" quotePrefix="0" xfId="0">
      <alignment horizontal="center" vertical="center" wrapText="1"/>
    </xf>
    <xf numFmtId="0" fontId="4" fillId="0" borderId="6" applyAlignment="1" pivotButton="0" quotePrefix="0" xfId="0">
      <alignment horizontal="left" vertical="center" wrapText="1"/>
    </xf>
    <xf numFmtId="0" fontId="3" fillId="0" borderId="5" applyAlignment="1" pivotButton="0" quotePrefix="0" xfId="0">
      <alignment horizontal="left" vertical="center" wrapText="1"/>
    </xf>
    <xf numFmtId="0" fontId="3" fillId="0" borderId="6" applyAlignment="1" pivotButton="0" quotePrefix="0" xfId="0">
      <alignment horizontal="left" vertical="center" wrapText="1"/>
    </xf>
    <xf numFmtId="0" fontId="4" fillId="0" borderId="1" applyAlignment="1" pivotButton="0" quotePrefix="0" xfId="0">
      <alignment vertical="center" wrapText="1"/>
    </xf>
    <xf numFmtId="0" fontId="27" fillId="0" borderId="1" applyAlignment="1" pivotButton="0" quotePrefix="0" xfId="0">
      <alignment horizontal="center" vertical="center"/>
    </xf>
    <xf numFmtId="0" fontId="4" fillId="0" borderId="5" applyAlignment="1" pivotButton="0" quotePrefix="0" xfId="0">
      <alignment horizontal="left" vertical="center" wrapText="1"/>
    </xf>
    <xf numFmtId="0" fontId="4" fillId="0" borderId="5" applyAlignment="1" pivotButton="0" quotePrefix="0" xfId="0">
      <alignment horizontal="center" vertical="center" wrapText="1"/>
    </xf>
    <xf numFmtId="0" fontId="4" fillId="0" borderId="6" applyAlignment="1" pivotButton="0" quotePrefix="0" xfId="0">
      <alignment horizontal="left" vertical="center" wrapText="1"/>
    </xf>
    <xf numFmtId="0" fontId="4" fillId="0" borderId="6" applyAlignment="1" pivotButton="0" quotePrefix="0" xfId="0">
      <alignment horizontal="center" vertical="center" wrapText="1"/>
    </xf>
    <xf numFmtId="0" fontId="4" fillId="0" borderId="5" applyAlignment="1" pivotButton="0" quotePrefix="0" xfId="0">
      <alignment horizontal="center" vertical="center"/>
    </xf>
    <xf numFmtId="0" fontId="4" fillId="0" borderId="6" applyAlignment="1" pivotButton="0" quotePrefix="0" xfId="0">
      <alignment horizontal="center" vertical="center"/>
    </xf>
    <xf numFmtId="165" fontId="4" fillId="0" borderId="1" applyAlignment="1" pivotButton="0" quotePrefix="0" xfId="0">
      <alignment horizontal="left" vertical="center" wrapText="1"/>
    </xf>
    <xf numFmtId="165" fontId="1" fillId="0" borderId="1" applyAlignment="1" pivotButton="0" quotePrefix="0" xfId="0">
      <alignment horizontal="center" vertical="center" wrapText="1"/>
    </xf>
    <xf numFmtId="165" fontId="5" fillId="0" borderId="1" applyAlignment="1" pivotButton="0" quotePrefix="0" xfId="0">
      <alignment horizontal="center" vertical="center" wrapText="1"/>
    </xf>
    <xf numFmtId="0" fontId="3" fillId="0" borderId="5" applyAlignment="1" pivotButton="0" quotePrefix="0" xfId="0">
      <alignment horizontal="center" vertical="center" wrapText="1"/>
    </xf>
    <xf numFmtId="0" fontId="3" fillId="0" borderId="5" applyAlignment="1" pivotButton="0" quotePrefix="0" xfId="0">
      <alignment horizontal="left" vertical="center" wrapText="1"/>
    </xf>
    <xf numFmtId="165" fontId="1" fillId="0" borderId="1" applyAlignment="1" pivotButton="0" quotePrefix="0" xfId="0">
      <alignment horizontal="left" vertical="center" wrapText="1"/>
    </xf>
    <xf numFmtId="165" fontId="5" fillId="0" borderId="1" applyAlignment="1" pivotButton="0" quotePrefix="0" xfId="0">
      <alignment horizontal="left" vertical="center" wrapText="1"/>
    </xf>
    <xf numFmtId="166" fontId="1" fillId="0" borderId="1" applyAlignment="1" pivotButton="0" quotePrefix="0" xfId="0">
      <alignment horizontal="center" vertical="center" wrapText="1"/>
    </xf>
    <xf numFmtId="168" fontId="4" fillId="0" borderId="1" applyAlignment="1" pivotButton="0" quotePrefix="0" xfId="0">
      <alignment horizontal="center" vertical="center" wrapText="1"/>
    </xf>
    <xf numFmtId="0" fontId="19" fillId="0" borderId="1" applyAlignment="1" pivotButton="0" quotePrefix="0" xfId="0">
      <alignment horizontal="center" vertical="center" wrapText="1"/>
    </xf>
    <xf numFmtId="167" fontId="3" fillId="0" borderId="5" applyAlignment="1" pivotButton="0" quotePrefix="0" xfId="0">
      <alignment horizontal="center" vertical="center" wrapText="1"/>
    </xf>
    <xf numFmtId="0" fontId="14" fillId="0" borderId="5" applyAlignment="1" pivotButton="0" quotePrefix="0" xfId="0">
      <alignment horizontal="center" vertical="center" wrapText="1"/>
    </xf>
    <xf numFmtId="0" fontId="4" fillId="0" borderId="5" applyAlignment="1" pivotButton="0" quotePrefix="0" xfId="52">
      <alignment horizontal="center" vertical="center" wrapText="1"/>
    </xf>
    <xf numFmtId="0" fontId="14" fillId="0" borderId="5" applyAlignment="1" pivotButton="0" quotePrefix="0" xfId="0">
      <alignment horizontal="center" vertical="center" wrapText="1"/>
    </xf>
    <xf numFmtId="0" fontId="14" fillId="0" borderId="5" applyAlignment="1" pivotButton="0" quotePrefix="0" xfId="0">
      <alignment horizontal="left" vertical="center" wrapText="1"/>
    </xf>
    <xf numFmtId="0" fontId="14" fillId="0" borderId="6" applyAlignment="1" pivotButton="0" quotePrefix="0" xfId="0">
      <alignment horizontal="center" vertical="center" wrapText="1"/>
    </xf>
    <xf numFmtId="0" fontId="4" fillId="0" borderId="6" applyAlignment="1" pivotButton="0" quotePrefix="0" xfId="52">
      <alignment horizontal="center" vertical="center" wrapText="1"/>
    </xf>
    <xf numFmtId="0" fontId="14" fillId="0" borderId="6" applyAlignment="1" pivotButton="0" quotePrefix="0" xfId="0">
      <alignment horizontal="center" vertical="center" wrapText="1"/>
    </xf>
    <xf numFmtId="0" fontId="14" fillId="0" borderId="6" applyAlignment="1" pivotButton="0" quotePrefix="0" xfId="0">
      <alignment horizontal="left" vertical="center" wrapText="1"/>
    </xf>
    <xf numFmtId="0" fontId="3" fillId="0" borderId="6" applyAlignment="1" pivotButton="0" quotePrefix="0" xfId="0">
      <alignment horizontal="center" vertical="center" wrapText="1"/>
    </xf>
    <xf numFmtId="167" fontId="3" fillId="0" borderId="5" applyAlignment="1" pivotButton="0" quotePrefix="0" xfId="0">
      <alignment horizontal="left" vertical="center" wrapText="1"/>
    </xf>
    <xf numFmtId="164" fontId="3" fillId="0" borderId="5" applyAlignment="1" pivotButton="0" quotePrefix="0" xfId="0">
      <alignment horizontal="center" vertical="center" wrapText="1"/>
    </xf>
    <xf numFmtId="0" fontId="4" fillId="0" borderId="5" applyAlignment="1" pivotButton="0" quotePrefix="0" xfId="0">
      <alignment horizontal="justify" vertical="center" wrapText="1"/>
    </xf>
    <xf numFmtId="0" fontId="4" fillId="0" borderId="6" applyAlignment="1" pivotButton="0" quotePrefix="0" xfId="0">
      <alignment horizontal="justify" vertical="center" wrapText="1"/>
    </xf>
    <xf numFmtId="0" fontId="1" fillId="0" borderId="5" applyAlignment="1" pivotButton="0" quotePrefix="0" xfId="0">
      <alignment horizontal="center" vertical="center" wrapText="1"/>
    </xf>
    <xf numFmtId="0" fontId="3" fillId="0" borderId="12" applyAlignment="1" pivotButton="0" quotePrefix="0" xfId="0">
      <alignment horizontal="center" vertical="center" wrapText="1"/>
    </xf>
    <xf numFmtId="0" fontId="1" fillId="0" borderId="6" applyAlignment="1" pivotButton="0" quotePrefix="0" xfId="0">
      <alignment horizontal="center" vertical="center" wrapText="1"/>
    </xf>
    <xf numFmtId="0" fontId="5" fillId="0" borderId="1" applyAlignment="1" pivotButton="0" quotePrefix="0" xfId="0">
      <alignment vertical="center" wrapText="1"/>
    </xf>
    <xf numFmtId="0" fontId="5" fillId="0" borderId="5" applyAlignment="1" pivotButton="0" quotePrefix="0" xfId="0">
      <alignment horizontal="center" vertical="center" wrapText="1"/>
    </xf>
    <xf numFmtId="0" fontId="5" fillId="0" borderId="6" applyAlignment="1" pivotButton="0" quotePrefix="0" xfId="0">
      <alignment horizontal="center" vertical="center" wrapText="1"/>
    </xf>
    <xf numFmtId="0" fontId="14" fillId="0" borderId="1" applyAlignment="1" pivotButton="0" quotePrefix="0" xfId="0">
      <alignment horizontal="left" vertical="center" wrapText="1"/>
    </xf>
    <xf numFmtId="0" fontId="14" fillId="0" borderId="5" applyAlignment="1" pivotButton="0" quotePrefix="0" xfId="0">
      <alignment horizontal="left" vertical="center" wrapText="1"/>
    </xf>
    <xf numFmtId="0" fontId="14" fillId="0" borderId="12" applyAlignment="1" pivotButton="0" quotePrefix="0" xfId="0">
      <alignment horizontal="center" vertical="center" wrapText="1"/>
    </xf>
    <xf numFmtId="0" fontId="4" fillId="0" borderId="12" applyAlignment="1" pivotButton="0" quotePrefix="0" xfId="0">
      <alignment horizontal="center" vertical="center"/>
    </xf>
    <xf numFmtId="0" fontId="4" fillId="0" borderId="12" applyAlignment="1" pivotButton="0" quotePrefix="0" xfId="52">
      <alignment horizontal="center" vertical="center" wrapText="1"/>
    </xf>
    <xf numFmtId="0" fontId="14" fillId="0" borderId="12" applyAlignment="1" pivotButton="0" quotePrefix="0" xfId="0">
      <alignment horizontal="left" vertical="center" wrapText="1"/>
    </xf>
    <xf numFmtId="0" fontId="14" fillId="0" borderId="6" applyAlignment="1" pivotButton="0" quotePrefix="0" xfId="0">
      <alignment horizontal="left" vertical="center" wrapText="1"/>
    </xf>
    <xf numFmtId="0" fontId="4" fillId="0" borderId="4" applyAlignment="1" pivotButton="0" quotePrefix="0" xfId="0">
      <alignment horizontal="center" vertical="center" wrapText="1"/>
    </xf>
    <xf numFmtId="0" fontId="1" fillId="0" borderId="1" applyAlignment="1" pivotButton="0" quotePrefix="0" xfId="0">
      <alignment horizontal="justify" vertical="center" wrapText="1"/>
    </xf>
    <xf numFmtId="0" fontId="4" fillId="0" borderId="12" applyAlignment="1" pivotButton="0" quotePrefix="0" xfId="0">
      <alignment horizontal="center" vertical="center" wrapText="1"/>
    </xf>
    <xf numFmtId="0" fontId="4" fillId="0" borderId="12" applyAlignment="1" pivotButton="0" quotePrefix="0" xfId="0">
      <alignment horizontal="justify" vertical="center" wrapText="1"/>
    </xf>
    <xf numFmtId="0" fontId="1" fillId="0" borderId="5" applyAlignment="1" pivotButton="0" quotePrefix="0" xfId="0">
      <alignment horizontal="left" vertical="center" wrapText="1"/>
    </xf>
    <xf numFmtId="0" fontId="1" fillId="0" borderId="5" applyAlignment="1" pivotButton="0" quotePrefix="0" xfId="0">
      <alignment horizontal="center" vertical="center" wrapText="1"/>
    </xf>
    <xf numFmtId="0" fontId="1" fillId="0" borderId="12" applyAlignment="1" pivotButton="0" quotePrefix="0" xfId="0">
      <alignment horizontal="left" vertical="center" wrapText="1"/>
    </xf>
    <xf numFmtId="0" fontId="1" fillId="0" borderId="12" applyAlignment="1" pivotButton="0" quotePrefix="0" xfId="0">
      <alignment horizontal="center" vertical="center" wrapText="1"/>
    </xf>
    <xf numFmtId="0" fontId="1" fillId="0" borderId="6" applyAlignment="1" pivotButton="0" quotePrefix="0" xfId="0">
      <alignment horizontal="left" vertical="center" wrapText="1"/>
    </xf>
    <xf numFmtId="0" fontId="1" fillId="0" borderId="6" applyAlignment="1" pivotButton="0" quotePrefix="0" xfId="0">
      <alignment horizontal="center" vertical="center" wrapText="1"/>
    </xf>
    <xf numFmtId="0" fontId="1" fillId="0" borderId="12" applyAlignment="1" pivotButton="0" quotePrefix="0" xfId="0">
      <alignment horizontal="center" vertical="center" wrapText="1"/>
    </xf>
    <xf numFmtId="0" fontId="23" fillId="0" borderId="1" applyAlignment="1" pivotButton="0" quotePrefix="0" xfId="0">
      <alignment horizontal="center" vertical="center" wrapText="1"/>
    </xf>
    <xf numFmtId="0" fontId="1" fillId="0" borderId="1" applyAlignment="1" pivotButton="0" quotePrefix="0" xfId="49">
      <alignment horizontal="justify" vertical="center" wrapText="1"/>
    </xf>
    <xf numFmtId="0" fontId="4" fillId="0" borderId="0" applyAlignment="1" pivotButton="0" quotePrefix="0" xfId="52">
      <alignment horizontal="center" vertical="center" wrapText="1"/>
    </xf>
    <xf numFmtId="0" fontId="19" fillId="0" borderId="1" applyAlignment="1" pivotButton="0" quotePrefix="0" xfId="0">
      <alignment horizontal="justify" vertical="center" wrapText="1"/>
    </xf>
    <xf numFmtId="0" fontId="3" fillId="0" borderId="1" applyAlignment="1" pivotButton="0" quotePrefix="0" xfId="49">
      <alignment horizontal="justify" vertical="center" wrapText="1"/>
    </xf>
    <xf numFmtId="0" fontId="5" fillId="0" borderId="1" applyAlignment="1" pivotButton="0" quotePrefix="0" xfId="0">
      <alignment horizontal="center" vertical="center"/>
    </xf>
    <xf numFmtId="164" fontId="3" fillId="0" borderId="1" applyAlignment="1" pivotButton="0" quotePrefix="0" xfId="0">
      <alignment horizontal="center" vertical="center"/>
    </xf>
    <xf numFmtId="165" fontId="5" fillId="0" borderId="1" applyAlignment="1" pivotButton="0" quotePrefix="0" xfId="0">
      <alignment horizontal="justify" vertical="center" wrapText="1"/>
    </xf>
    <xf numFmtId="0" fontId="4" fillId="0" borderId="1" applyAlignment="1" pivotButton="0" quotePrefix="0" xfId="52">
      <alignment vertical="center" wrapText="1"/>
    </xf>
    <xf numFmtId="169" fontId="3" fillId="0" borderId="1" applyAlignment="1" pivotButton="0" quotePrefix="0" xfId="0">
      <alignment horizontal="center" vertical="center"/>
    </xf>
    <xf numFmtId="170" fontId="3" fillId="0" borderId="1" applyAlignment="1" pivotButton="0" quotePrefix="0" xfId="0">
      <alignment horizontal="center" vertical="center"/>
    </xf>
    <xf numFmtId="0" fontId="19" fillId="0" borderId="1" applyAlignment="1" pivotButton="0" quotePrefix="0" xfId="0">
      <alignment horizontal="center" vertical="center" wrapText="1"/>
    </xf>
    <xf numFmtId="0" fontId="23" fillId="0" borderId="1" applyAlignment="1" pivotButton="0" quotePrefix="0" xfId="0">
      <alignment horizontal="justify" vertical="center" wrapText="1"/>
    </xf>
    <xf numFmtId="0" fontId="4" fillId="0" borderId="3" applyAlignment="1" pivotButton="0" quotePrefix="0" xfId="52">
      <alignment horizontal="center" vertical="center" wrapText="1"/>
    </xf>
    <xf numFmtId="0" fontId="1" fillId="0" borderId="1" applyAlignment="1" pivotButton="0" quotePrefix="0" xfId="49">
      <alignment horizontal="left" vertical="center" wrapText="1"/>
    </xf>
    <xf numFmtId="0" fontId="1" fillId="0" borderId="5" applyAlignment="1" pivotButton="0" quotePrefix="0" xfId="0">
      <alignment horizontal="left" vertical="center" wrapText="1"/>
    </xf>
    <xf numFmtId="0" fontId="1" fillId="0" borderId="6" applyAlignment="1" pivotButton="0" quotePrefix="0" xfId="0">
      <alignment horizontal="left" vertical="center" wrapText="1"/>
    </xf>
    <xf numFmtId="0" fontId="28" fillId="0" borderId="1" applyAlignment="1" pivotButton="0" quotePrefix="0" xfId="0">
      <alignment horizontal="center" vertical="center" wrapText="1"/>
    </xf>
    <xf numFmtId="164" fontId="23" fillId="0" borderId="1" applyAlignment="1" pivotButton="0" quotePrefix="0" xfId="0">
      <alignment horizontal="center" vertical="center"/>
    </xf>
    <xf numFmtId="0" fontId="14" fillId="0" borderId="1" applyAlignment="1" pivotButton="0" quotePrefix="0" xfId="0">
      <alignment vertical="center"/>
    </xf>
    <xf numFmtId="169" fontId="23" fillId="0" borderId="1" applyAlignment="1" pivotButton="0" quotePrefix="0" xfId="0">
      <alignment horizontal="center" vertical="center"/>
    </xf>
    <xf numFmtId="0" fontId="23" fillId="0" borderId="1" applyAlignment="1" pivotButton="0" quotePrefix="0" xfId="0">
      <alignment horizontal="center" vertical="center"/>
    </xf>
    <xf numFmtId="169" fontId="4" fillId="0" borderId="1" applyAlignment="1" pivotButton="0" quotePrefix="0" xfId="0">
      <alignment horizontal="center" vertical="center"/>
    </xf>
    <xf numFmtId="0" fontId="23" fillId="0" borderId="1" applyAlignment="1" pivotButton="0" quotePrefix="0" xfId="0">
      <alignment horizontal="center" vertical="center" wrapText="1"/>
    </xf>
    <xf numFmtId="0" fontId="4" fillId="0" borderId="1" applyAlignment="1" pivotButton="0" quotePrefix="0" xfId="49">
      <alignment horizontal="justify" vertical="center" wrapText="1"/>
    </xf>
    <xf numFmtId="167" fontId="4" fillId="0" borderId="1" applyAlignment="1" pivotButton="0" quotePrefix="0" xfId="0">
      <alignment horizontal="center" vertical="center" wrapText="1"/>
    </xf>
    <xf numFmtId="0" fontId="4" fillId="0" borderId="1" applyAlignment="1" pivotButton="0" quotePrefix="0" xfId="54">
      <alignment horizontal="left" vertical="center" wrapText="1"/>
    </xf>
    <xf numFmtId="0" fontId="3" fillId="0" borderId="1" applyAlignment="1" pivotButton="0" quotePrefix="0" xfId="0">
      <alignment horizontal="center" vertical="center"/>
    </xf>
    <xf numFmtId="0" fontId="23" fillId="0" borderId="1" applyAlignment="1" pivotButton="0" quotePrefix="0" xfId="0">
      <alignment horizontal="justify" vertical="center" wrapText="1"/>
    </xf>
    <xf numFmtId="0" fontId="5" fillId="0" borderId="5" applyAlignment="1" pivotButton="0" quotePrefix="0" xfId="0">
      <alignment vertical="center" wrapText="1"/>
    </xf>
    <xf numFmtId="167" fontId="4" fillId="0" borderId="1" applyAlignment="1" pivotButton="0" quotePrefix="0" xfId="0">
      <alignment horizontal="justify" vertical="center" wrapText="1"/>
    </xf>
    <xf numFmtId="164" fontId="4" fillId="0" borderId="1" applyAlignment="1" pivotButton="0" quotePrefix="0" xfId="0">
      <alignment horizontal="center" vertical="center"/>
    </xf>
    <xf numFmtId="167" fontId="4" fillId="0" borderId="5" applyAlignment="1" pivotButton="0" quotePrefix="0" xfId="0">
      <alignment horizontal="center" vertical="center" wrapText="1"/>
    </xf>
    <xf numFmtId="167" fontId="4" fillId="0" borderId="6" applyAlignment="1" pivotButton="0" quotePrefix="0" xfId="0">
      <alignment horizontal="center" vertical="center" wrapText="1"/>
    </xf>
    <xf numFmtId="164" fontId="4" fillId="0" borderId="1" applyAlignment="1" pivotButton="0" quotePrefix="0" xfId="0">
      <alignment horizontal="center" vertical="center" wrapText="1"/>
    </xf>
    <xf numFmtId="0" fontId="5" fillId="0" borderId="5" applyAlignment="1" pivotButton="0" quotePrefix="0" xfId="0">
      <alignment horizontal="left" vertical="center" wrapText="1"/>
    </xf>
    <xf numFmtId="0" fontId="5" fillId="0" borderId="6" applyAlignment="1" pivotButton="0" quotePrefix="0" xfId="0">
      <alignment horizontal="left" vertical="center" wrapText="1"/>
    </xf>
    <xf numFmtId="0" fontId="3" fillId="0" borderId="1" applyAlignment="1" pivotButton="0" quotePrefix="0" xfId="52">
      <alignment horizontal="left" vertical="center" wrapText="1"/>
    </xf>
    <xf numFmtId="0" fontId="4" fillId="0" borderId="1" applyAlignment="1" pivotButton="0" quotePrefix="0" xfId="52">
      <alignment horizontal="left" vertical="center" wrapText="1"/>
    </xf>
    <xf numFmtId="0" fontId="3" fillId="0" borderId="1" applyAlignment="1" pivotButton="0" quotePrefix="0" xfId="52">
      <alignment vertical="center" wrapText="1"/>
    </xf>
    <xf numFmtId="49" fontId="4" fillId="0" borderId="5" applyAlignment="1" pivotButton="0" quotePrefix="0" xfId="0">
      <alignment horizontal="center" vertical="center" wrapText="1"/>
    </xf>
    <xf numFmtId="49" fontId="4" fillId="0" borderId="6" applyAlignment="1" pivotButton="0" quotePrefix="0" xfId="0">
      <alignment horizontal="center" vertical="center" wrapText="1"/>
    </xf>
    <xf numFmtId="0" fontId="4" fillId="0" borderId="1" applyAlignment="1" pivotButton="0" quotePrefix="0" xfId="52">
      <alignment horizontal="justify" vertical="center" wrapText="1"/>
    </xf>
    <xf numFmtId="0" fontId="1" fillId="0" borderId="1" applyAlignment="1" pivotButton="0" quotePrefix="0" xfId="54">
      <alignment horizontal="center" vertical="center" wrapText="1"/>
    </xf>
    <xf numFmtId="49" fontId="1" fillId="0" borderId="1" applyAlignment="1" pivotButton="0" quotePrefix="0" xfId="0">
      <alignment horizontal="justify" vertical="center" wrapText="1"/>
    </xf>
    <xf numFmtId="0" fontId="29" fillId="0" borderId="1" applyAlignment="1" pivotButton="0" quotePrefix="0" xfId="0">
      <alignment horizontal="center" vertical="center" wrapText="1"/>
    </xf>
    <xf numFmtId="0" fontId="5" fillId="0" borderId="1" applyAlignment="1" pivotButton="0" quotePrefix="0" xfId="54">
      <alignment horizontal="center" vertical="center" wrapText="1"/>
    </xf>
    <xf numFmtId="49" fontId="5" fillId="0" borderId="1" applyAlignment="1" pivotButton="0" quotePrefix="0" xfId="0">
      <alignment horizontal="justify" vertical="center" wrapText="1"/>
    </xf>
    <xf numFmtId="0" fontId="30" fillId="0" borderId="1" applyAlignment="1" pivotButton="0" quotePrefix="0" xfId="0">
      <alignment horizontal="center" vertical="center"/>
    </xf>
    <xf numFmtId="0" fontId="5" fillId="0" borderId="1" applyAlignment="1" pivotButton="0" quotePrefix="0" xfId="49">
      <alignment horizontal="center" vertical="center" wrapText="1"/>
    </xf>
    <xf numFmtId="49" fontId="5" fillId="0" borderId="1" applyAlignment="1" pivotButton="0" quotePrefix="0" xfId="0">
      <alignment horizontal="center" vertical="center" wrapText="1"/>
    </xf>
    <xf numFmtId="49" fontId="5" fillId="0" borderId="1" applyAlignment="1" pivotButton="0" quotePrefix="0" xfId="49">
      <alignment horizontal="justify" vertical="center" wrapText="1"/>
    </xf>
    <xf numFmtId="49" fontId="1" fillId="0" borderId="1" applyAlignment="1" pivotButton="0" quotePrefix="0" xfId="0">
      <alignment horizontal="left" vertical="center" wrapText="1"/>
    </xf>
    <xf numFmtId="49" fontId="5" fillId="0" borderId="1" applyAlignment="1" pivotButton="0" quotePrefix="0" xfId="0">
      <alignment horizontal="left" vertical="center" wrapText="1"/>
    </xf>
    <xf numFmtId="0" fontId="31" fillId="0" borderId="1" applyAlignment="1" pivotButton="0" quotePrefix="0" xfId="0">
      <alignment horizontal="center" vertical="center"/>
    </xf>
    <xf numFmtId="49" fontId="5" fillId="0" borderId="1" applyAlignment="1" pivotButton="0" quotePrefix="0" xfId="49">
      <alignment horizontal="left" vertical="center" wrapText="1"/>
    </xf>
    <xf numFmtId="49" fontId="5" fillId="0" borderId="1" applyAlignment="1" pivotButton="0" quotePrefix="0" xfId="0">
      <alignment vertical="center" wrapText="1"/>
    </xf>
    <xf numFmtId="0" fontId="30" fillId="0" borderId="1" applyAlignment="1" pivotButton="0" quotePrefix="0" xfId="0">
      <alignment horizontal="center" vertical="center" wrapText="1"/>
    </xf>
    <xf numFmtId="0" fontId="0" fillId="0" borderId="3" pivotButton="0" quotePrefix="0" xfId="0"/>
    <xf numFmtId="0" fontId="0" fillId="0" borderId="4" pivotButton="0" quotePrefix="0" xfId="0"/>
    <xf numFmtId="0" fontId="0" fillId="0" borderId="12" pivotButton="0" quotePrefix="0" xfId="0"/>
    <xf numFmtId="0" fontId="0" fillId="0" borderId="6" pivotButton="0" quotePrefix="0" xfId="0"/>
    <xf numFmtId="0" fontId="17" fillId="0" borderId="1" applyAlignment="1" pivotButton="0" quotePrefix="0" xfId="52">
      <alignment horizontal="center" vertical="center" wrapText="1"/>
    </xf>
    <xf numFmtId="0" fontId="0" fillId="0" borderId="0" pivotButton="0" quotePrefix="0" xfId="0"/>
    <xf numFmtId="0" fontId="17" fillId="0" borderId="1" applyAlignment="1" pivotButton="0" quotePrefix="0" xfId="0">
      <alignment horizontal="left" vertical="center" wrapText="1"/>
    </xf>
    <xf numFmtId="0" fontId="20" fillId="0" borderId="1" applyAlignment="1" pivotButton="0" quotePrefix="0" xfId="0">
      <alignment horizontal="left" vertical="center" wrapText="1"/>
    </xf>
    <xf numFmtId="0" fontId="21" fillId="0" borderId="1" applyAlignment="1" pivotButton="0" quotePrefix="0" xfId="0">
      <alignment horizontal="left" vertical="center" wrapText="1"/>
    </xf>
    <xf numFmtId="165" fontId="3" fillId="0" borderId="1" applyAlignment="1" pivotButton="0" quotePrefix="0" xfId="0">
      <alignment horizontal="justify" vertical="center" wrapText="1"/>
    </xf>
    <xf numFmtId="165" fontId="4" fillId="0" borderId="1" applyAlignment="1" pivotButton="0" quotePrefix="0" xfId="0">
      <alignment horizontal="justify" vertical="center" wrapText="1"/>
    </xf>
    <xf numFmtId="166" fontId="5" fillId="0" borderId="1" applyAlignment="1" pivotButton="0" quotePrefix="0" xfId="0">
      <alignment horizontal="center" vertical="center" wrapText="1"/>
    </xf>
    <xf numFmtId="164" fontId="26" fillId="0" borderId="1" applyAlignment="1" pivotButton="0" quotePrefix="0" xfId="0">
      <alignment horizontal="center" vertical="center"/>
    </xf>
    <xf numFmtId="166" fontId="26" fillId="0" borderId="1" applyAlignment="1" pivotButton="0" quotePrefix="0" xfId="0">
      <alignment horizontal="center" vertical="center" wrapText="1"/>
    </xf>
    <xf numFmtId="164" fontId="26" fillId="0" borderId="1" applyAlignment="1" pivotButton="0" quotePrefix="0" xfId="0">
      <alignment horizontal="center" vertical="center" wrapText="1"/>
    </xf>
    <xf numFmtId="166" fontId="26" fillId="0" borderId="1" applyAlignment="1" pivotButton="0" quotePrefix="0" xfId="0">
      <alignment horizontal="center" vertical="center"/>
    </xf>
    <xf numFmtId="167" fontId="4" fillId="0" borderId="1" applyAlignment="1" pivotButton="0" quotePrefix="0" xfId="0">
      <alignment horizontal="left" vertical="center" wrapText="1"/>
    </xf>
    <xf numFmtId="167" fontId="3" fillId="0" borderId="1" applyAlignment="1" pivotButton="0" quotePrefix="0" xfId="0">
      <alignment horizontal="center" vertical="center" wrapText="1"/>
    </xf>
    <xf numFmtId="166" fontId="4" fillId="0" borderId="1" applyAlignment="1" pivotButton="0" quotePrefix="0" xfId="0">
      <alignment horizontal="center" vertical="center" wrapText="1"/>
    </xf>
    <xf numFmtId="166" fontId="3" fillId="0" borderId="1" applyAlignment="1" pivotButton="0" quotePrefix="0" xfId="0">
      <alignment horizontal="center" vertical="center" wrapText="1"/>
    </xf>
    <xf numFmtId="0" fontId="0" fillId="0" borderId="8" pivotButton="0" quotePrefix="0" xfId="0"/>
    <xf numFmtId="0" fontId="0" fillId="0" borderId="11" pivotButton="0" quotePrefix="0" xfId="0"/>
    <xf numFmtId="167" fontId="26" fillId="0" borderId="1" applyAlignment="1" pivotButton="0" quotePrefix="0" xfId="0">
      <alignment horizontal="center" vertical="center"/>
    </xf>
    <xf numFmtId="165" fontId="1" fillId="0" borderId="1" applyAlignment="1" pivotButton="0" quotePrefix="0" xfId="0">
      <alignment horizontal="justify" vertical="center" wrapText="1"/>
    </xf>
    <xf numFmtId="167" fontId="3" fillId="0" borderId="1" applyAlignment="1" pivotButton="0" quotePrefix="0" xfId="0">
      <alignment horizontal="justify" vertical="center" wrapText="1"/>
    </xf>
    <xf numFmtId="164" fontId="3" fillId="0" borderId="1" applyAlignment="1" pivotButton="0" quotePrefix="0" xfId="0">
      <alignment horizontal="center" vertical="center" wrapText="1"/>
    </xf>
    <xf numFmtId="167" fontId="3" fillId="0" borderId="1" applyAlignment="1" pivotButton="0" quotePrefix="0" xfId="0">
      <alignment horizontal="left" vertical="center" wrapText="1"/>
    </xf>
    <xf numFmtId="164" fontId="12" fillId="0" borderId="1" applyAlignment="1" pivotButton="0" quotePrefix="0" xfId="52">
      <alignment horizontal="center" vertical="center" wrapText="1"/>
    </xf>
    <xf numFmtId="165" fontId="4" fillId="0" borderId="1" applyAlignment="1" pivotButton="0" quotePrefix="0" xfId="0">
      <alignment horizontal="left" vertical="center" wrapText="1"/>
    </xf>
    <xf numFmtId="165" fontId="1" fillId="0" borderId="1" applyAlignment="1" pivotButton="0" quotePrefix="0" xfId="0">
      <alignment horizontal="center" vertical="center" wrapText="1"/>
    </xf>
    <xf numFmtId="165" fontId="1" fillId="0" borderId="1" applyAlignment="1" pivotButton="0" quotePrefix="0" xfId="0">
      <alignment horizontal="left" vertical="center" wrapText="1"/>
    </xf>
    <xf numFmtId="166" fontId="1" fillId="0" borderId="1" applyAlignment="1" pivotButton="0" quotePrefix="0" xfId="0">
      <alignment horizontal="center" vertical="center" wrapText="1"/>
    </xf>
    <xf numFmtId="165" fontId="5" fillId="0" borderId="1" applyAlignment="1" pivotButton="0" quotePrefix="0" xfId="0">
      <alignment horizontal="center" vertical="center" wrapText="1"/>
    </xf>
    <xf numFmtId="165" fontId="5" fillId="0" borderId="1" applyAlignment="1" pivotButton="0" quotePrefix="0" xfId="0">
      <alignment horizontal="left" vertical="center" wrapText="1"/>
    </xf>
    <xf numFmtId="168" fontId="4" fillId="0" borderId="1" applyAlignment="1" pivotButton="0" quotePrefix="0" xfId="0">
      <alignment horizontal="center" vertical="center" wrapText="1"/>
    </xf>
    <xf numFmtId="167" fontId="3" fillId="0" borderId="5" applyAlignment="1" pivotButton="0" quotePrefix="0" xfId="0">
      <alignment horizontal="center" vertical="center" wrapText="1"/>
    </xf>
    <xf numFmtId="167" fontId="3" fillId="0" borderId="5" applyAlignment="1" pivotButton="0" quotePrefix="0" xfId="0">
      <alignment horizontal="left" vertical="center" wrapText="1"/>
    </xf>
    <xf numFmtId="164" fontId="3" fillId="0" borderId="5" applyAlignment="1" pivotButton="0" quotePrefix="0" xfId="0">
      <alignment horizontal="center" vertical="center" wrapText="1"/>
    </xf>
    <xf numFmtId="166" fontId="3" fillId="0" borderId="5" applyAlignment="1" pivotButton="0" quotePrefix="0" xfId="0">
      <alignment horizontal="center" vertical="center" wrapText="1"/>
    </xf>
    <xf numFmtId="164" fontId="3" fillId="0" borderId="1" applyAlignment="1" pivotButton="0" quotePrefix="0" xfId="0">
      <alignment horizontal="center" vertical="center"/>
    </xf>
    <xf numFmtId="169" fontId="3" fillId="0" borderId="1" applyAlignment="1" pivotButton="0" quotePrefix="0" xfId="0">
      <alignment horizontal="center" vertical="center"/>
    </xf>
    <xf numFmtId="170" fontId="3" fillId="0" borderId="1" applyAlignment="1" pivotButton="0" quotePrefix="0" xfId="0">
      <alignment horizontal="center" vertical="center"/>
    </xf>
    <xf numFmtId="165" fontId="5" fillId="0" borderId="1" applyAlignment="1" pivotButton="0" quotePrefix="0" xfId="0">
      <alignment horizontal="justify" vertical="center" wrapText="1"/>
    </xf>
    <xf numFmtId="164" fontId="23" fillId="0" borderId="1" applyAlignment="1" pivotButton="0" quotePrefix="0" xfId="0">
      <alignment horizontal="center" vertical="center"/>
    </xf>
    <xf numFmtId="169" fontId="23" fillId="0" borderId="1" applyAlignment="1" pivotButton="0" quotePrefix="0" xfId="0">
      <alignment horizontal="center" vertical="center"/>
    </xf>
    <xf numFmtId="169" fontId="4" fillId="0" borderId="1" applyAlignment="1" pivotButton="0" quotePrefix="0" xfId="0">
      <alignment horizontal="center" vertical="center"/>
    </xf>
    <xf numFmtId="167" fontId="4" fillId="0" borderId="1" applyAlignment="1" pivotButton="0" quotePrefix="0" xfId="0">
      <alignment horizontal="justify" vertical="center" wrapText="1"/>
    </xf>
    <xf numFmtId="167" fontId="4" fillId="0" borderId="1" applyAlignment="1" pivotButton="0" quotePrefix="0" xfId="0">
      <alignment horizontal="center" vertical="center" wrapText="1"/>
    </xf>
    <xf numFmtId="164" fontId="4" fillId="0" borderId="1" applyAlignment="1" pivotButton="0" quotePrefix="0" xfId="0">
      <alignment horizontal="center" vertical="center"/>
    </xf>
    <xf numFmtId="164" fontId="4" fillId="0" borderId="1" applyAlignment="1" pivotButton="0" quotePrefix="0" xfId="0">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2_2-1统计表_1"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100" xfId="53"/>
    <cellStyle name="常规 11" xfId="54"/>
    <cellStyle name="常规 7" xfId="55"/>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 val="编码"/>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各年度收费、罚没、专项收入.xls]Sheet3"/>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 val="13 铁路配件"/>
      <sheetName val="财政供养人员增幅"/>
      <sheetName val="P1012001"/>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 val="GDP"/>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 val="一般预算收入"/>
      <sheetName val="农业用地"/>
      <sheetName val="公检法司编制"/>
      <sheetName val="行政编制"/>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 val="工商税收"/>
      <sheetName val="事业发展"/>
      <sheetName val="编码"/>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 val="公检法司编制"/>
      <sheetName val="行政编制"/>
      <sheetName val="行政机构人员信息"/>
      <sheetName val="农业人口"/>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 val="合计"/>
      <sheetName val="农业用地"/>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 val="编码"/>
      <sheetName val="人员支出"/>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 val="农业人口"/>
      <sheetName val="2002年一般预算收入"/>
      <sheetName val="编码"/>
      <sheetName val="事业发展"/>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 val="农业用地"/>
      <sheetName val="本年收入合计"/>
      <sheetName val="行政区划"/>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 val="人员支出"/>
      <sheetName val="一般预算收入"/>
      <sheetName val="财政供养人员增幅"/>
      <sheetName val="基础编码"/>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 val="事业发展"/>
      <sheetName val="公检法司编制"/>
      <sheetName val="行政编制"/>
      <sheetName val="基础编码"/>
      <sheetName val="工商税收"/>
      <sheetName val="2002年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 val="行政区划"/>
      <sheetName val="人员支出"/>
      <sheetName val="P1012001"/>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 val="基础编码"/>
      <sheetName val="P1012001"/>
      <sheetName val="2002年一般预算收入"/>
      <sheetName val="行政机构人员信息"/>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 val="2002年一般预算收入"/>
      <sheetName val="P1012001"/>
      <sheetName val="中小学生"/>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行政机构人员信息"/>
      <sheetName val="基础编码"/>
      <sheetName val="一般预算收入"/>
      <sheetName val="P1012001"/>
      <sheetName val="皋兰县"/>
      <sheetName val="永登"/>
      <sheetName val="七里河"/>
      <sheetName val="榆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 val="中小学生"/>
      <sheetName val="总人口"/>
      <sheetName val="#REF!"/>
      <sheetName val="农业用地"/>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 val="总人口"/>
      <sheetName val="财政供养人员增幅"/>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 val="P1012001"/>
      <sheetName val="________"/>
      <sheetName val="XL4Poppy"/>
      <sheetName val="村级支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 val="本年收入合计"/>
      <sheetName val="合计"/>
      <sheetName val="村级支出"/>
      <sheetName val="13 铁路配件"/>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 val="财政供养人员增幅"/>
      <sheetName val="行政区划"/>
      <sheetName val="农业人口"/>
      <sheetName val="GDP"/>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 val="村级支出"/>
      <sheetName val="中小学生"/>
      <sheetName val="P1012001"/>
      <sheetName val="一般预算收入"/>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AB1135"/>
  <sheetViews>
    <sheetView tabSelected="1" zoomScale="85" zoomScaleNormal="85" workbookViewId="0">
      <pane ySplit="5" topLeftCell="A617" activePane="bottomLeft" state="frozen"/>
      <selection activeCell="A1" sqref="A1"/>
      <selection pane="bottomLeft" activeCell="M621" sqref="M621:M622"/>
    </sheetView>
  </sheetViews>
  <sheetFormatPr baseColWidth="8" defaultColWidth="9" defaultRowHeight="11.25"/>
  <cols>
    <col width="6" customWidth="1" style="24" min="1" max="1"/>
    <col width="12.2166666666667" customWidth="1" style="24" min="2" max="2"/>
    <col width="4.85" customWidth="1" style="24" min="3" max="3"/>
    <col width="7.88333333333333" customWidth="1" style="24" min="4" max="4"/>
    <col width="7.25" customWidth="1" style="24" min="5" max="5"/>
    <col width="54.75" customWidth="1" style="25" min="6" max="6"/>
    <col width="10.1583333333333" customWidth="1" style="24" min="7" max="7"/>
    <col width="8.233333333333331" customWidth="1" style="24" min="8" max="11"/>
    <col width="8" customWidth="1" style="24" min="12" max="12"/>
    <col width="20" customWidth="1" style="26" min="13" max="13"/>
    <col width="23.2333333333333" customWidth="1" style="26" min="14" max="14"/>
    <col width="6.66666666666667" customWidth="1" style="24" min="15" max="15"/>
    <col width="6.775" customWidth="1" style="24" min="16" max="16"/>
    <col width="7.75" customWidth="1" style="24" min="17" max="17"/>
    <col width="8" customWidth="1" style="24" min="18" max="18"/>
    <col width="7.10833333333333" customWidth="1" style="24" min="19" max="20"/>
    <col width="9.375" customWidth="1" style="24" min="21" max="21"/>
    <col width="7.375" customWidth="1" style="24" min="22" max="22"/>
    <col width="6.10833333333333" customWidth="1" style="27" min="23" max="23"/>
    <col width="5.55833333333333" customWidth="1" style="24" min="24" max="24"/>
    <col width="5.88333333333333" customWidth="1" style="24" min="25" max="25"/>
    <col width="7.44166666666667" customWidth="1" style="24" min="26" max="26"/>
    <col width="7.375" customWidth="1" style="24" min="27" max="27"/>
    <col width="4.45833333333333" customWidth="1" style="24" min="28" max="28"/>
    <col width="9" customWidth="1" style="6" min="29" max="16384"/>
  </cols>
  <sheetData>
    <row r="1" ht="17.1" customFormat="1" customHeight="1" s="165">
      <c r="A1" s="28" t="inlineStr">
        <is>
          <t>附件3</t>
        </is>
      </c>
      <c r="C1" s="30" t="n"/>
      <c r="D1" s="30" t="n"/>
      <c r="E1" s="30" t="n"/>
      <c r="F1" s="31" t="n"/>
      <c r="G1" s="30" t="n"/>
      <c r="H1" s="30" t="n"/>
      <c r="I1" s="30" t="n"/>
      <c r="J1" s="30" t="n"/>
      <c r="K1" s="30" t="n"/>
      <c r="L1" s="24" t="n"/>
      <c r="M1" s="74" t="n"/>
      <c r="N1" s="74" t="n"/>
      <c r="O1" s="30" t="n"/>
      <c r="P1" s="30" t="n"/>
      <c r="Q1" s="30" t="n"/>
      <c r="R1" s="30" t="n"/>
      <c r="S1" s="30" t="n"/>
      <c r="T1" s="30" t="n"/>
      <c r="U1" s="30" t="n"/>
      <c r="V1" s="30" t="n"/>
      <c r="X1" s="30" t="n"/>
      <c r="Y1" s="30" t="n"/>
      <c r="Z1" s="30" t="n"/>
      <c r="AA1" s="30" t="n"/>
      <c r="AB1" s="30" t="n"/>
    </row>
    <row r="2" ht="35" customFormat="1" customHeight="1" s="2">
      <c r="A2" s="32" t="inlineStr">
        <is>
          <t>2022年统筹整合财政涉农资金项目计划表</t>
        </is>
      </c>
    </row>
    <row r="3" ht="48" customFormat="1" customHeight="1" s="3">
      <c r="A3" s="34" t="inlineStr">
        <is>
          <t>序号</t>
        </is>
      </c>
      <c r="B3" s="34" t="inlineStr">
        <is>
          <t>项目名称</t>
        </is>
      </c>
      <c r="C3" s="34" t="inlineStr">
        <is>
          <t>建设
性质（新建或续建）</t>
        </is>
      </c>
      <c r="D3" s="34" t="inlineStr">
        <is>
          <t>建设起
止年限</t>
        </is>
      </c>
      <c r="E3" s="34" t="inlineStr">
        <is>
          <t>建设
地点（以乡镇为单位细化到村）</t>
        </is>
      </c>
      <c r="F3" s="34" t="inlineStr">
        <is>
          <t>建设内容</t>
        </is>
      </c>
      <c r="G3" s="35" t="inlineStr">
        <is>
          <t>投资规模及资金来源</t>
        </is>
      </c>
      <c r="H3" s="290" t="n"/>
      <c r="I3" s="290" t="n"/>
      <c r="J3" s="290" t="n"/>
      <c r="K3" s="290" t="n"/>
      <c r="L3" s="34" t="inlineStr">
        <is>
          <t>中央、省级资金来源及文号</t>
        </is>
      </c>
      <c r="M3" s="34" t="inlineStr">
        <is>
          <t>绩效目标</t>
        </is>
      </c>
      <c r="N3" s="290" t="n"/>
      <c r="O3" s="290" t="n"/>
      <c r="P3" s="290" t="n"/>
      <c r="Q3" s="290" t="n"/>
      <c r="R3" s="290" t="n"/>
      <c r="S3" s="290" t="n"/>
      <c r="T3" s="290" t="n"/>
      <c r="U3" s="290" t="n"/>
      <c r="V3" s="291" t="n"/>
      <c r="W3" s="34" t="inlineStr">
        <is>
          <t>项目主管单位</t>
        </is>
      </c>
      <c r="X3" s="291" t="n"/>
      <c r="Y3" s="34" t="inlineStr">
        <is>
          <t>项目实施单位</t>
        </is>
      </c>
      <c r="Z3" s="291" t="n"/>
      <c r="AA3" s="34" t="inlineStr">
        <is>
          <t>批复
文号</t>
        </is>
      </c>
      <c r="AB3" s="34" t="inlineStr">
        <is>
          <t>备注</t>
        </is>
      </c>
    </row>
    <row r="4" ht="34" customFormat="1" customHeight="1" s="3">
      <c r="A4" s="292" t="n"/>
      <c r="B4" s="292" t="n"/>
      <c r="C4" s="292" t="n"/>
      <c r="D4" s="292" t="n"/>
      <c r="E4" s="292" t="n"/>
      <c r="F4" s="292" t="n"/>
      <c r="G4" s="34" t="inlineStr">
        <is>
          <t>合计</t>
        </is>
      </c>
      <c r="H4" s="34" t="inlineStr">
        <is>
          <t>中央
资金</t>
        </is>
      </c>
      <c r="I4" s="34" t="inlineStr">
        <is>
          <t>省级
资金</t>
        </is>
      </c>
      <c r="J4" s="34" t="inlineStr">
        <is>
          <t>市级
资金</t>
        </is>
      </c>
      <c r="K4" s="34" t="inlineStr">
        <is>
          <t>县级
资金</t>
        </is>
      </c>
      <c r="L4" s="292" t="n"/>
      <c r="M4" s="34" t="inlineStr">
        <is>
          <t>项目效益情况</t>
        </is>
      </c>
      <c r="N4" s="34" t="inlineStr">
        <is>
          <t>利益联结机制</t>
        </is>
      </c>
      <c r="O4" s="34" t="inlineStr">
        <is>
          <t>受益
村数
(个)</t>
        </is>
      </c>
      <c r="P4" s="291" t="n"/>
      <c r="Q4" s="34" t="inlineStr">
        <is>
          <t>受益户数
(万户)</t>
        </is>
      </c>
      <c r="R4" s="290" t="n"/>
      <c r="S4" s="291" t="n"/>
      <c r="T4" s="34" t="inlineStr">
        <is>
          <t>受益人数
(万人)</t>
        </is>
      </c>
      <c r="U4" s="290" t="n"/>
      <c r="V4" s="291" t="n"/>
      <c r="W4" s="34" t="inlineStr">
        <is>
          <t>单位名称</t>
        </is>
      </c>
      <c r="X4" s="34" t="inlineStr">
        <is>
          <t>责任人</t>
        </is>
      </c>
      <c r="Y4" s="34" t="inlineStr">
        <is>
          <t>单位名称</t>
        </is>
      </c>
      <c r="Z4" s="34" t="inlineStr">
        <is>
          <t>责任人</t>
        </is>
      </c>
      <c r="AA4" s="293" t="n"/>
      <c r="AB4" s="293" t="n"/>
    </row>
    <row r="5" ht="42" customFormat="1" customHeight="1" s="3">
      <c r="A5" s="293" t="n"/>
      <c r="B5" s="293" t="n"/>
      <c r="C5" s="293" t="n"/>
      <c r="D5" s="293" t="n"/>
      <c r="E5" s="293" t="n"/>
      <c r="F5" s="293" t="n"/>
      <c r="G5" s="293" t="n"/>
      <c r="H5" s="293" t="n"/>
      <c r="I5" s="293" t="n"/>
      <c r="J5" s="293" t="n"/>
      <c r="K5" s="293" t="n"/>
      <c r="L5" s="293" t="n"/>
      <c r="M5" s="293" t="n"/>
      <c r="N5" s="293" t="n"/>
      <c r="O5" s="34" t="inlineStr">
        <is>
          <t>脱贫村</t>
        </is>
      </c>
      <c r="P5" s="34" t="inlineStr">
        <is>
          <t>其他村</t>
        </is>
      </c>
      <c r="Q5" s="34" t="inlineStr">
        <is>
          <t>小计</t>
        </is>
      </c>
      <c r="R5" s="34" t="inlineStr">
        <is>
          <t>脱贫户（含监测对象）</t>
        </is>
      </c>
      <c r="S5" s="34" t="inlineStr">
        <is>
          <t>其他农户</t>
        </is>
      </c>
      <c r="T5" s="34" t="inlineStr">
        <is>
          <t>小计</t>
        </is>
      </c>
      <c r="U5" s="34" t="inlineStr">
        <is>
          <t>脱贫人口人数（含监测对象）</t>
        </is>
      </c>
      <c r="V5" s="34" t="inlineStr">
        <is>
          <t>其他人口人数</t>
        </is>
      </c>
      <c r="W5" s="34" t="n"/>
      <c r="X5" s="34" t="n"/>
      <c r="Y5" s="34" t="n"/>
      <c r="Z5" s="34" t="n"/>
      <c r="AA5" s="34" t="n"/>
      <c r="AB5" s="34" t="n"/>
    </row>
    <row r="6" ht="27" customFormat="1" customHeight="1" s="165">
      <c r="A6" s="294" t="inlineStr">
        <is>
          <t>合        计</t>
        </is>
      </c>
      <c r="B6" s="290" t="n"/>
      <c r="C6" s="290" t="n"/>
      <c r="D6" s="290" t="n"/>
      <c r="E6" s="290" t="n"/>
      <c r="F6" s="291" t="n"/>
      <c r="G6" s="40">
        <f>G7+G744+G1003</f>
        <v/>
      </c>
      <c r="H6" s="40" t="n">
        <v>68501.97</v>
      </c>
      <c r="I6" s="40" t="n">
        <v>15745.8</v>
      </c>
      <c r="J6" s="40" t="n">
        <v>3806</v>
      </c>
      <c r="K6" s="40" t="n">
        <v>4185.2</v>
      </c>
      <c r="L6" s="77" t="n"/>
      <c r="M6" s="78" t="n"/>
      <c r="N6" s="78" t="n"/>
      <c r="O6" s="78" t="n"/>
      <c r="P6" s="78" t="n"/>
      <c r="Q6" s="78" t="n"/>
      <c r="R6" s="78" t="n"/>
      <c r="S6" s="78" t="n"/>
      <c r="T6" s="78" t="n"/>
      <c r="U6" s="78" t="n"/>
      <c r="V6" s="78" t="n"/>
      <c r="W6" s="78" t="n"/>
      <c r="X6" s="78" t="n"/>
      <c r="Y6" s="78" t="n"/>
      <c r="Z6" s="78" t="n"/>
      <c r="AA6" s="78" t="n"/>
      <c r="AB6" s="78" t="n"/>
    </row>
    <row r="7" ht="39" customHeight="1" s="295">
      <c r="A7" s="56" t="inlineStr">
        <is>
          <t>一</t>
        </is>
      </c>
      <c r="B7" s="296" t="inlineStr">
        <is>
          <t>农村产业发展方面</t>
        </is>
      </c>
      <c r="C7" s="290" t="n"/>
      <c r="D7" s="290" t="n"/>
      <c r="E7" s="291" t="n"/>
      <c r="F7" s="84" t="n"/>
      <c r="G7" s="46">
        <f>G8+G68+G729+G735+G737</f>
        <v/>
      </c>
      <c r="H7" s="46">
        <f>H8+H68+H729+H735+H737</f>
        <v/>
      </c>
      <c r="I7" s="46">
        <f>I8+I68+I729+I735+I737</f>
        <v/>
      </c>
      <c r="J7" s="46">
        <f>J8+J68+J729+J735+J737</f>
        <v/>
      </c>
      <c r="K7" s="46">
        <f>K8+K68+K729+K735+K737</f>
        <v/>
      </c>
      <c r="L7" s="67" t="n"/>
      <c r="M7" s="67" t="n"/>
      <c r="N7" s="67" t="n"/>
      <c r="O7" s="67" t="n"/>
      <c r="P7" s="67" t="n"/>
      <c r="Q7" s="67" t="n"/>
      <c r="R7" s="67" t="n"/>
      <c r="S7" s="67" t="n"/>
      <c r="T7" s="67" t="n"/>
      <c r="U7" s="67" t="n"/>
      <c r="V7" s="67" t="n"/>
      <c r="W7" s="79" t="n"/>
      <c r="X7" s="79" t="n"/>
      <c r="Y7" s="94" t="n"/>
      <c r="Z7" s="94" t="n"/>
      <c r="AA7" s="79" t="n"/>
      <c r="AB7" s="79" t="n"/>
    </row>
    <row r="8" ht="39" customHeight="1" s="295">
      <c r="A8" s="56" t="n"/>
      <c r="B8" s="297" t="inlineStr">
        <is>
          <t>（一）种植业</t>
        </is>
      </c>
      <c r="C8" s="290" t="n"/>
      <c r="D8" s="290" t="n"/>
      <c r="E8" s="291" t="n"/>
      <c r="F8" s="84" t="n"/>
      <c r="G8" s="46">
        <f>G9+G61+G66</f>
        <v/>
      </c>
      <c r="H8" s="46">
        <f>H9+H61+H66</f>
        <v/>
      </c>
      <c r="I8" s="46">
        <f>I9+I61+I66</f>
        <v/>
      </c>
      <c r="J8" s="46">
        <f>J9+J61+J66</f>
        <v/>
      </c>
      <c r="K8" s="46">
        <f>K9+K61+K66</f>
        <v/>
      </c>
      <c r="L8" s="67" t="n"/>
      <c r="M8" s="67" t="n"/>
      <c r="N8" s="67" t="n"/>
      <c r="O8" s="67" t="n"/>
      <c r="P8" s="67" t="n"/>
      <c r="Q8" s="67" t="n"/>
      <c r="R8" s="67" t="n"/>
      <c r="S8" s="67" t="n"/>
      <c r="T8" s="67" t="n"/>
      <c r="U8" s="67" t="n"/>
      <c r="V8" s="67" t="n"/>
      <c r="W8" s="79" t="n"/>
      <c r="X8" s="79" t="n"/>
      <c r="Y8" s="94" t="n"/>
      <c r="Z8" s="94" t="n"/>
      <c r="AA8" s="79" t="n"/>
      <c r="AB8" s="79" t="n"/>
    </row>
    <row r="9" ht="39" customHeight="1" s="295">
      <c r="A9" s="56" t="n"/>
      <c r="B9" s="298" t="inlineStr">
        <is>
          <t>1.到户产业项目</t>
        </is>
      </c>
      <c r="C9" s="290" t="n"/>
      <c r="D9" s="290" t="n"/>
      <c r="E9" s="291" t="n"/>
      <c r="F9" s="53" t="n"/>
      <c r="G9" s="54">
        <f>G10+G32+G53</f>
        <v/>
      </c>
      <c r="H9" s="54">
        <f>H10+H32+H53</f>
        <v/>
      </c>
      <c r="I9" s="54">
        <f>I10+I32+I53</f>
        <v/>
      </c>
      <c r="J9" s="54">
        <f>J10+J32+J53</f>
        <v/>
      </c>
      <c r="K9" s="54">
        <f>K10+K32+K53</f>
        <v/>
      </c>
      <c r="L9" s="79" t="n"/>
      <c r="M9" s="78" t="n"/>
      <c r="N9" s="78" t="n"/>
      <c r="O9" s="78" t="n"/>
      <c r="P9" s="78" t="n"/>
      <c r="Q9" s="78" t="n"/>
      <c r="R9" s="78" t="n"/>
      <c r="S9" s="78" t="n"/>
      <c r="T9" s="78" t="n"/>
      <c r="U9" s="78" t="n"/>
      <c r="V9" s="78" t="n"/>
      <c r="W9" s="61" t="n"/>
      <c r="X9" s="61" t="n"/>
      <c r="Y9" s="78" t="n"/>
      <c r="Z9" s="78" t="n"/>
      <c r="AA9" s="78" t="n"/>
      <c r="AB9" s="78" t="n"/>
    </row>
    <row r="10" ht="58" customFormat="1" customHeight="1" s="4">
      <c r="A10" s="56" t="n"/>
      <c r="B10" s="56" t="inlineStr">
        <is>
          <t>全膜双垄沟播旱作农业项目合计</t>
        </is>
      </c>
      <c r="C10" s="56" t="inlineStr">
        <is>
          <t>新建</t>
        </is>
      </c>
      <c r="D10" s="34" t="inlineStr">
        <is>
          <t>2022.01-2022.12</t>
        </is>
      </c>
      <c r="E10" s="56" t="inlineStr">
        <is>
          <t>小计</t>
        </is>
      </c>
      <c r="F10" s="69" t="inlineStr">
        <is>
          <t>实施全膜双垄沟播旱作农业项目，主要种植玉米、小杂粮等，亩均补助约78元，采购地膜1136.36吨，每吨补助1.32万元。</t>
        </is>
      </c>
      <c r="G10" s="56">
        <f>SUM(G11:G31)</f>
        <v/>
      </c>
      <c r="H10" s="56">
        <f>SUM(H11:H31)</f>
        <v/>
      </c>
      <c r="I10" s="56">
        <f>SUM(I11:I31)</f>
        <v/>
      </c>
      <c r="J10" s="56">
        <f>SUM(J11:J31)</f>
        <v/>
      </c>
      <c r="K10" s="56">
        <f>SUM(K11:K31)</f>
        <v/>
      </c>
      <c r="L10" s="34" t="n"/>
      <c r="M10" s="299" t="inlineStr">
        <is>
          <t>提高粮食产量，促进农民增收，亩均纯收入450元。</t>
        </is>
      </c>
      <c r="N10" s="140" t="inlineStr">
        <is>
          <t>按照政府补助、农户自筹相结合的模式发展地膜种粮，提高农民种粮积极性，增加粮食产量，保障粮食安全。</t>
        </is>
      </c>
      <c r="O10" s="56" t="n">
        <v>215</v>
      </c>
      <c r="P10" s="34" t="n">
        <v>36</v>
      </c>
      <c r="Q10" s="56">
        <f>R10+S10</f>
        <v/>
      </c>
      <c r="R10" s="56" t="n">
        <v>3.2099</v>
      </c>
      <c r="S10" s="34" t="n"/>
      <c r="T10" s="56">
        <f>U10+V10</f>
        <v/>
      </c>
      <c r="U10" s="56" t="n">
        <v>11.2032</v>
      </c>
      <c r="V10" s="34" t="n"/>
      <c r="W10" s="34" t="inlineStr">
        <is>
          <t>农业农村局</t>
        </is>
      </c>
      <c r="X10" s="34" t="inlineStr">
        <is>
          <t>赵过存</t>
        </is>
      </c>
      <c r="Y10" s="56" t="inlineStr">
        <is>
          <t>各乡镇</t>
        </is>
      </c>
      <c r="Z10" s="34" t="n"/>
      <c r="AA10" s="34" t="n"/>
      <c r="AB10" s="34" t="n"/>
    </row>
    <row r="11" ht="81" customFormat="1" customHeight="1" s="4">
      <c r="A11" s="56" t="n"/>
      <c r="B11" s="60" t="inlineStr">
        <is>
          <t>全膜双垄沟播旱作农业项目</t>
        </is>
      </c>
      <c r="C11" s="60" t="inlineStr">
        <is>
          <t>新建</t>
        </is>
      </c>
      <c r="D11" s="58" t="inlineStr">
        <is>
          <t>2022.01-2022.12</t>
        </is>
      </c>
      <c r="E11" s="60" t="inlineStr">
        <is>
          <t>车道镇</t>
        </is>
      </c>
      <c r="F11" s="70" t="inlineStr">
        <is>
          <t>采购地膜100吨，其中:元峁村3.25吨、苦水掌村6吨、双庙村10.75吨、王西掌村5吨，樱桃掌村4.25吨、吊渠村8.5吨、三角城村4.75吨、杨掌8.5吨、魏洼村10吨、万安村10吨、陈掌村4.5吨、红台村6.5吨、安掌村5.5吨、代掌村5吨、刘渠村4.25吨、刘园子村3.25吨。</t>
        </is>
      </c>
      <c r="G11" s="60" t="n">
        <v>132</v>
      </c>
      <c r="H11" s="60" t="n">
        <v>132</v>
      </c>
      <c r="I11" s="58" t="n"/>
      <c r="J11" s="58" t="n"/>
      <c r="K11" s="58" t="n"/>
      <c r="L11" s="58" t="inlineStr">
        <is>
          <t>甘财扶贫〔2021〕26号</t>
        </is>
      </c>
      <c r="M11" s="300" t="inlineStr">
        <is>
          <t>提高粮食产量，促进农民增收，亩均纯收入450元。</t>
        </is>
      </c>
      <c r="N11" s="142" t="inlineStr">
        <is>
          <t>按照政府补助、农户自筹相结合的模式发展地膜种粮，提高农民种粮积极性，增加粮食产量，保障粮食安全。</t>
        </is>
      </c>
      <c r="O11" s="60" t="n">
        <v>16</v>
      </c>
      <c r="P11" s="58" t="n"/>
      <c r="Q11" s="60">
        <f>R11+S11</f>
        <v/>
      </c>
      <c r="R11" s="60" t="n">
        <v>0.2577</v>
      </c>
      <c r="S11" s="58" t="n"/>
      <c r="T11" s="60">
        <f>U11+V11</f>
        <v/>
      </c>
      <c r="U11" s="60" t="n">
        <v>1.03135</v>
      </c>
      <c r="V11" s="58" t="n"/>
      <c r="W11" s="34" t="inlineStr">
        <is>
          <t>农业农村局</t>
        </is>
      </c>
      <c r="X11" s="83" t="inlineStr">
        <is>
          <t>赵过存</t>
        </is>
      </c>
      <c r="Y11" s="60" t="inlineStr">
        <is>
          <t>车道镇</t>
        </is>
      </c>
      <c r="Z11" s="60" t="inlineStr">
        <is>
          <t>张会星</t>
        </is>
      </c>
      <c r="AA11" s="58" t="inlineStr">
        <is>
          <t>环农领办发〔2022〕3号</t>
        </is>
      </c>
      <c r="AB11" s="58" t="inlineStr">
        <is>
          <t>中提前批</t>
        </is>
      </c>
    </row>
    <row r="12" ht="81" customFormat="1" customHeight="1" s="4">
      <c r="A12" s="56" t="n"/>
      <c r="B12" s="60" t="inlineStr">
        <is>
          <t>全膜双垄沟播旱作农业项目</t>
        </is>
      </c>
      <c r="C12" s="60" t="inlineStr">
        <is>
          <t>新建</t>
        </is>
      </c>
      <c r="D12" s="58" t="inlineStr">
        <is>
          <t>2022.01-2022.12</t>
        </is>
      </c>
      <c r="E12" s="60" t="inlineStr">
        <is>
          <t>洪德镇</t>
        </is>
      </c>
      <c r="F12" s="70" t="inlineStr">
        <is>
          <t>采购地膜88吨，其中：大户塬村4.5吨、丁阳渠子村4.5吨、耿塬畔村4.5吨、河连湾村5.5吨、洪德街村5.5吨、寇河村4吨、李达掌村4吨、李塬村5吨、梁岔村4吨、马塬村4.5吨、苗河村4.5吨、私盐路村4吨、苏长沟村4吨、肖关村5.5吨、新集子村4吨、许旗村5.5吨、张崾岘村4吨、张塬村5吨、赵洼村5.5吨。</t>
        </is>
      </c>
      <c r="G12" s="60" t="n">
        <v>116.16</v>
      </c>
      <c r="H12" s="60" t="n">
        <v>116.16</v>
      </c>
      <c r="I12" s="83" t="n"/>
      <c r="J12" s="83" t="n"/>
      <c r="K12" s="83" t="n"/>
      <c r="L12" s="58" t="inlineStr">
        <is>
          <t>甘财扶贫〔2021〕26号</t>
        </is>
      </c>
      <c r="M12" s="300" t="inlineStr">
        <is>
          <t>提高粮食产量，促进农民增收，亩均纯收入450元。</t>
        </is>
      </c>
      <c r="N12" s="142" t="inlineStr">
        <is>
          <t>按照政府补助、农户自筹相结合的模式发展地膜种粮，提高农民种粮积极性，增加粮食产量，保障粮食安全。</t>
        </is>
      </c>
      <c r="O12" s="60" t="n">
        <v>19</v>
      </c>
      <c r="P12" s="83" t="n"/>
      <c r="Q12" s="60">
        <f>R12+S12</f>
        <v/>
      </c>
      <c r="R12" s="60" t="n">
        <v>0.12</v>
      </c>
      <c r="S12" s="83" t="n"/>
      <c r="T12" s="60">
        <f>U12+V12</f>
        <v/>
      </c>
      <c r="U12" s="60" t="n">
        <v>0.5</v>
      </c>
      <c r="V12" s="83" t="n"/>
      <c r="W12" s="34" t="inlineStr">
        <is>
          <t>农业农村局</t>
        </is>
      </c>
      <c r="X12" s="83" t="inlineStr">
        <is>
          <t>赵过存</t>
        </is>
      </c>
      <c r="Y12" s="60" t="inlineStr">
        <is>
          <t>洪德镇</t>
        </is>
      </c>
      <c r="Z12" s="83" t="inlineStr">
        <is>
          <t>王国伍</t>
        </is>
      </c>
      <c r="AA12" s="58" t="inlineStr">
        <is>
          <t>环农领办发〔2022〕3号</t>
        </is>
      </c>
      <c r="AB12" s="58" t="inlineStr">
        <is>
          <t>中提前批</t>
        </is>
      </c>
    </row>
    <row r="13" ht="67" customFormat="1" customHeight="1" s="4">
      <c r="A13" s="56" t="n"/>
      <c r="B13" s="60" t="inlineStr">
        <is>
          <t>全膜双垄沟播旱作农业项目</t>
        </is>
      </c>
      <c r="C13" s="60" t="inlineStr">
        <is>
          <t>新建</t>
        </is>
      </c>
      <c r="D13" s="58" t="inlineStr">
        <is>
          <t>2022.01-2022.12</t>
        </is>
      </c>
      <c r="E13" s="60" t="inlineStr">
        <is>
          <t>毛井镇</t>
        </is>
      </c>
      <c r="F13" s="70" t="inlineStr">
        <is>
          <t>采购地膜65.11吨，其中：二条俭村14.38吨、砖城子村10.88吨、山西掌村3.81吨、杨东掌村5.965吨、红糜湾村0.71吨、施家滩村3.33吨、乔崾岘村2.75吨、黄寨柯村4.08吨、高家洼村1吨、丁连掌村2.85吨、大户掌村4.025吨、红土咀村7.415吨、马趟村3.915吨。</t>
        </is>
      </c>
      <c r="G13" s="60" t="n">
        <v>85.94499999999999</v>
      </c>
      <c r="H13" s="60" t="n">
        <v>85.94499999999999</v>
      </c>
      <c r="I13" s="58" t="n"/>
      <c r="J13" s="58" t="n"/>
      <c r="K13" s="58" t="n"/>
      <c r="L13" s="58" t="inlineStr">
        <is>
          <t>甘财扶贫〔2021〕26号</t>
        </is>
      </c>
      <c r="M13" s="300" t="inlineStr">
        <is>
          <t>提高粮食产量，促进农民增收，亩均纯收入450元。</t>
        </is>
      </c>
      <c r="N13" s="142" t="inlineStr">
        <is>
          <t>按照政府补助、农户自筹相结合的模式发展地膜种粮，提高农民种粮积极性，增加粮食产量，保障粮食安全。</t>
        </is>
      </c>
      <c r="O13" s="60" t="n">
        <v>13</v>
      </c>
      <c r="P13" s="58" t="n"/>
      <c r="Q13" s="60">
        <f>R13+S13</f>
        <v/>
      </c>
      <c r="R13" s="60" t="n">
        <v>0.1717</v>
      </c>
      <c r="S13" s="58" t="n"/>
      <c r="T13" s="60">
        <f>U13+V13</f>
        <v/>
      </c>
      <c r="U13" s="60" t="n">
        <v>0.2868</v>
      </c>
      <c r="V13" s="58" t="n"/>
      <c r="W13" s="34" t="inlineStr">
        <is>
          <t>农业农村局</t>
        </is>
      </c>
      <c r="X13" s="83" t="inlineStr">
        <is>
          <t>赵过存</t>
        </is>
      </c>
      <c r="Y13" s="60" t="inlineStr">
        <is>
          <t>毛井镇</t>
        </is>
      </c>
      <c r="Z13" s="58" t="inlineStr">
        <is>
          <t>梁立群</t>
        </is>
      </c>
      <c r="AA13" s="58" t="inlineStr">
        <is>
          <t>环农领办发〔2022〕3号</t>
        </is>
      </c>
      <c r="AB13" s="58" t="inlineStr">
        <is>
          <t>中提前批</t>
        </is>
      </c>
    </row>
    <row r="14" ht="78" customFormat="1" customHeight="1" s="4">
      <c r="A14" s="56" t="n"/>
      <c r="B14" s="60" t="inlineStr">
        <is>
          <t>全膜双垄沟播旱作农业项目</t>
        </is>
      </c>
      <c r="C14" s="60" t="inlineStr">
        <is>
          <t>新建</t>
        </is>
      </c>
      <c r="D14" s="58" t="inlineStr">
        <is>
          <t>2022.01-2022.12</t>
        </is>
      </c>
      <c r="E14" s="60" t="inlineStr">
        <is>
          <t>木钵镇</t>
        </is>
      </c>
      <c r="F14" s="70" t="inlineStr">
        <is>
          <t>采购地膜62.5吨，其中：殷家桥村3.05吨、木钵街村3.9吨、周湾村1.49吨、韩洼子村6.49吨、曹旗村6.55吨、关营村2.49吨、高寨村3.74吨、高楼塬村3.235吨、刘家塬村4.485吨、白家掌村4.5吨、邓寨子村3.5吨、郭西掌村4.89吨、二合塬村2.5吨、坪子塬村2.8吨、井儿岔村2.89吨、罗家沟村3.99吨、水坝滩村2吨。</t>
        </is>
      </c>
      <c r="G14" s="60" t="n">
        <v>82.5</v>
      </c>
      <c r="H14" s="60" t="n">
        <v>82.5</v>
      </c>
      <c r="I14" s="58" t="n"/>
      <c r="J14" s="58" t="n"/>
      <c r="K14" s="58" t="n"/>
      <c r="L14" s="58" t="inlineStr">
        <is>
          <t>甘财扶贫〔2021〕26号</t>
        </is>
      </c>
      <c r="M14" s="300" t="inlineStr">
        <is>
          <t>提高粮食产量，促进农民增收，亩均纯收入450元。</t>
        </is>
      </c>
      <c r="N14" s="142" t="inlineStr">
        <is>
          <t>按照政府补助、农户自筹相结合的模式发展地膜种粮，提高农民种粮积极性，增加粮食产量，保障粮食安全。</t>
        </is>
      </c>
      <c r="O14" s="60" t="n">
        <v>17</v>
      </c>
      <c r="P14" s="58" t="n"/>
      <c r="Q14" s="60">
        <f>R14+S14</f>
        <v/>
      </c>
      <c r="R14" s="60" t="n">
        <v>0.237</v>
      </c>
      <c r="S14" s="58" t="n"/>
      <c r="T14" s="60">
        <f>U14+V14</f>
        <v/>
      </c>
      <c r="U14" s="60" t="n">
        <v>0.9826</v>
      </c>
      <c r="V14" s="58" t="n"/>
      <c r="W14" s="34" t="inlineStr">
        <is>
          <t>农业农村局</t>
        </is>
      </c>
      <c r="X14" s="83" t="inlineStr">
        <is>
          <t>赵过存</t>
        </is>
      </c>
      <c r="Y14" s="60" t="inlineStr">
        <is>
          <t>木钵镇</t>
        </is>
      </c>
      <c r="Z14" s="83" t="inlineStr">
        <is>
          <t>方显</t>
        </is>
      </c>
      <c r="AA14" s="58" t="inlineStr">
        <is>
          <t>环农领办发〔2022〕3号</t>
        </is>
      </c>
      <c r="AB14" s="58" t="inlineStr">
        <is>
          <t>中提前批</t>
        </is>
      </c>
    </row>
    <row r="15" ht="90" customFormat="1" customHeight="1" s="4">
      <c r="A15" s="56" t="n"/>
      <c r="B15" s="60" t="inlineStr">
        <is>
          <t>全膜双垄沟播旱作农业项目</t>
        </is>
      </c>
      <c r="C15" s="60" t="inlineStr">
        <is>
          <t>新建</t>
        </is>
      </c>
      <c r="D15" s="58" t="inlineStr">
        <is>
          <t>2022.01-2022.12</t>
        </is>
      </c>
      <c r="E15" s="60" t="inlineStr">
        <is>
          <t>环城镇</t>
        </is>
      </c>
      <c r="F15" s="70" t="inlineStr">
        <is>
          <t>采购地膜89.5吨，其中：肖川村5吨，周塬村2.5吨，张淌村2.5吨，马坊塬村10.19吨，十八里村2.5吨，龚淌村5.81吨，杨庙掌村4.5吨，十五里沟村4.435吨，西川村8.5吨，张滩滩村4.445吨，白草塬村1.5吨，陈汤塬村3吨，高龚塬村6.5吨，北郭塬村4.5吨，冉旗寨村2吨，城东塬村1.66吨，漫塬村2吨，五里屯村1.5吨，赵小掌村2.5吨，宁老庄村5.5吨，耿家沟村2.5吨，唐塬村3.5吨，鸳鸯沟村2.46吨。</t>
        </is>
      </c>
      <c r="G15" s="60" t="n">
        <v>118.14</v>
      </c>
      <c r="H15" s="60" t="n">
        <v>118.14</v>
      </c>
      <c r="I15" s="58" t="n"/>
      <c r="J15" s="58" t="n"/>
      <c r="K15" s="58" t="n"/>
      <c r="L15" s="58" t="inlineStr">
        <is>
          <t>甘财扶贫〔2021〕26号</t>
        </is>
      </c>
      <c r="M15" s="300" t="inlineStr">
        <is>
          <t>提高粮食产量，促进农民增收，亩均纯收入450元。</t>
        </is>
      </c>
      <c r="N15" s="142" t="inlineStr">
        <is>
          <t>按照政府补助、农户自筹相结合的模式发展地膜种粮，提高农民种粮积极性，增加粮食产量，保障粮食安全。</t>
        </is>
      </c>
      <c r="O15" s="60" t="n">
        <v>2</v>
      </c>
      <c r="P15" s="58" t="n">
        <v>22</v>
      </c>
      <c r="Q15" s="60">
        <f>R15+S15</f>
        <v/>
      </c>
      <c r="R15" s="60" t="n">
        <v>0.22975</v>
      </c>
      <c r="S15" s="58" t="n"/>
      <c r="T15" s="60">
        <f>U15+V15</f>
        <v/>
      </c>
      <c r="U15" s="60" t="n">
        <v>0.965</v>
      </c>
      <c r="V15" s="58" t="n"/>
      <c r="W15" s="34" t="inlineStr">
        <is>
          <t>农业农村局</t>
        </is>
      </c>
      <c r="X15" s="83" t="inlineStr">
        <is>
          <t>赵过存</t>
        </is>
      </c>
      <c r="Y15" s="60" t="inlineStr">
        <is>
          <t>环城镇</t>
        </is>
      </c>
      <c r="Z15" s="58" t="inlineStr">
        <is>
          <t>白俊虎</t>
        </is>
      </c>
      <c r="AA15" s="58" t="inlineStr">
        <is>
          <t>环农领办发〔2022〕3号</t>
        </is>
      </c>
      <c r="AB15" s="58" t="inlineStr">
        <is>
          <t>中提前批</t>
        </is>
      </c>
    </row>
    <row r="16" ht="67" customFormat="1" customHeight="1" s="4">
      <c r="A16" s="56" t="n"/>
      <c r="B16" s="60" t="inlineStr">
        <is>
          <t>全膜双垄沟播旱作农业项目</t>
        </is>
      </c>
      <c r="C16" s="60" t="inlineStr">
        <is>
          <t>新建</t>
        </is>
      </c>
      <c r="D16" s="58" t="inlineStr">
        <is>
          <t>2022.01-2022.12</t>
        </is>
      </c>
      <c r="E16" s="60" t="inlineStr">
        <is>
          <t>八珠乡</t>
        </is>
      </c>
      <c r="F16" s="70" t="inlineStr">
        <is>
          <t>采购地膜45吨，其中：八珠塬村5.5吨、曹塬村4吨、瓦崾岘村3吨、杏树沟村4吨、塔尔咀村6.2吨、马连掌村3吨、冯家湾村4.8吨、苟塬村6.2吨、湫坝沟村3.8吨、白塬村4.5吨。</t>
        </is>
      </c>
      <c r="G16" s="60" t="n">
        <v>59.4</v>
      </c>
      <c r="H16" s="60" t="n">
        <v>59.4</v>
      </c>
      <c r="I16" s="58" t="n"/>
      <c r="J16" s="58" t="n"/>
      <c r="K16" s="58" t="n"/>
      <c r="L16" s="58" t="inlineStr">
        <is>
          <t>甘财扶贫〔2021〕26号</t>
        </is>
      </c>
      <c r="M16" s="300" t="inlineStr">
        <is>
          <t>提高粮食产量，促进农民增收，亩均纯收入450元。</t>
        </is>
      </c>
      <c r="N16" s="142" t="inlineStr">
        <is>
          <t>按照政府补助、农户自筹相结合的模式发展地膜种粮，提高农民种粮积极性，增加粮食产量，保障粮食安全。</t>
        </is>
      </c>
      <c r="O16" s="60" t="n">
        <v>10</v>
      </c>
      <c r="P16" s="58" t="n"/>
      <c r="Q16" s="60">
        <f>R16+S16</f>
        <v/>
      </c>
      <c r="R16" s="60" t="n">
        <v>0.183</v>
      </c>
      <c r="S16" s="58" t="n"/>
      <c r="T16" s="60">
        <f>U16+V16</f>
        <v/>
      </c>
      <c r="U16" s="60" t="n">
        <v>0.573</v>
      </c>
      <c r="V16" s="58" t="n"/>
      <c r="W16" s="34" t="inlineStr">
        <is>
          <t>农业农村局</t>
        </is>
      </c>
      <c r="X16" s="83" t="inlineStr">
        <is>
          <t>赵过存</t>
        </is>
      </c>
      <c r="Y16" s="60" t="inlineStr">
        <is>
          <t>八珠乡</t>
        </is>
      </c>
      <c r="Z16" s="58" t="inlineStr">
        <is>
          <t>张彬彬</t>
        </is>
      </c>
      <c r="AA16" s="58" t="inlineStr">
        <is>
          <t>环农领办发〔2022〕3号</t>
        </is>
      </c>
      <c r="AB16" s="58" t="inlineStr">
        <is>
          <t>中提前批</t>
        </is>
      </c>
    </row>
    <row r="17" ht="67" customFormat="1" customHeight="1" s="4">
      <c r="A17" s="56" t="n"/>
      <c r="B17" s="60" t="inlineStr">
        <is>
          <t>全膜双垄沟播旱作农业项目</t>
        </is>
      </c>
      <c r="C17" s="60" t="inlineStr">
        <is>
          <t>新建</t>
        </is>
      </c>
      <c r="D17" s="58" t="inlineStr">
        <is>
          <t>2022.01-2022.12</t>
        </is>
      </c>
      <c r="E17" s="60" t="inlineStr">
        <is>
          <t>耿湾乡</t>
        </is>
      </c>
      <c r="F17" s="70" t="inlineStr">
        <is>
          <t>采购地膜55吨，其中张台村6.2吨、黑城岔村2.2吨、郝东掌村3.35吨、潘家掌村3.75吨、万家湾村9.9吨、许家掌村0.4吨、郜庄村1.5吨、桃树掌村0.45吨、韩老庄村2.15吨、天桥村3吨、早流渠村4吨、耿河村6.1吨、四合塬村12吨。</t>
        </is>
      </c>
      <c r="G17" s="60" t="n">
        <v>72.59999999999999</v>
      </c>
      <c r="H17" s="60" t="n">
        <v>72.59999999999999</v>
      </c>
      <c r="I17" s="58" t="n"/>
      <c r="J17" s="58" t="n"/>
      <c r="K17" s="58" t="n"/>
      <c r="L17" s="58" t="inlineStr">
        <is>
          <t>甘财扶贫〔2021〕26号</t>
        </is>
      </c>
      <c r="M17" s="300" t="inlineStr">
        <is>
          <t>提高粮食产量，促进农民增收，亩均纯收入450元。</t>
        </is>
      </c>
      <c r="N17" s="142" t="inlineStr">
        <is>
          <t>按照政府补助、农户自筹相结合的模式发展地膜种粮，提高农民种粮积极性，增加粮食产量，保障粮食安全。</t>
        </is>
      </c>
      <c r="O17" s="60" t="n">
        <v>13</v>
      </c>
      <c r="P17" s="58" t="n"/>
      <c r="Q17" s="60">
        <f>R17+S17</f>
        <v/>
      </c>
      <c r="R17" s="60" t="n">
        <v>0.17915</v>
      </c>
      <c r="S17" s="58" t="n"/>
      <c r="T17" s="60">
        <f>U17+V17</f>
        <v/>
      </c>
      <c r="U17" s="60" t="n">
        <v>0.7208</v>
      </c>
      <c r="V17" s="58" t="n"/>
      <c r="W17" s="34" t="inlineStr">
        <is>
          <t>农业农村局</t>
        </is>
      </c>
      <c r="X17" s="83" t="inlineStr">
        <is>
          <t>赵过存</t>
        </is>
      </c>
      <c r="Y17" s="60" t="inlineStr">
        <is>
          <t>耿湾乡</t>
        </is>
      </c>
      <c r="Z17" s="58" t="inlineStr">
        <is>
          <t>王秀丽</t>
        </is>
      </c>
      <c r="AA17" s="58" t="inlineStr">
        <is>
          <t>环农领办发〔2022〕3号</t>
        </is>
      </c>
      <c r="AB17" s="58" t="inlineStr">
        <is>
          <t>中提前批</t>
        </is>
      </c>
    </row>
    <row r="18" ht="60" customFormat="1" customHeight="1" s="4">
      <c r="A18" s="56" t="n"/>
      <c r="B18" s="60" t="inlineStr">
        <is>
          <t>全膜双垄沟播旱作农业项目</t>
        </is>
      </c>
      <c r="C18" s="60" t="inlineStr">
        <is>
          <t>新建</t>
        </is>
      </c>
      <c r="D18" s="58" t="inlineStr">
        <is>
          <t>2022.01-2022.12</t>
        </is>
      </c>
      <c r="E18" s="60" t="inlineStr">
        <is>
          <t>樊家川镇</t>
        </is>
      </c>
      <c r="F18" s="70" t="inlineStr">
        <is>
          <t>采购地膜51.75吨，其中：慕家河村6.25吨，樊家川村7.25吨，马驿沟村7.75吨，郝集村10吨，长城村6吨，闫塬6.25吨，李崾岘村4.75吨，马骏滩村3.5吨</t>
        </is>
      </c>
      <c r="G18" s="60" t="n">
        <v>68.31</v>
      </c>
      <c r="H18" s="60" t="n">
        <v>68.31</v>
      </c>
      <c r="I18" s="58" t="n"/>
      <c r="J18" s="58" t="n"/>
      <c r="K18" s="58" t="n"/>
      <c r="L18" s="58" t="inlineStr">
        <is>
          <t>甘财扶贫〔2021〕26号</t>
        </is>
      </c>
      <c r="M18" s="300" t="inlineStr">
        <is>
          <t>提高粮食产量，促进农民增收，亩均纯收入450元。</t>
        </is>
      </c>
      <c r="N18" s="142" t="inlineStr">
        <is>
          <t>按照政府补助、农户自筹相结合的模式发展地膜种粮，提高农民种粮积极性，增加粮食产量，保障粮食安全。</t>
        </is>
      </c>
      <c r="O18" s="60" t="n">
        <v>8</v>
      </c>
      <c r="P18" s="58" t="n"/>
      <c r="Q18" s="60">
        <f>R18+S18</f>
        <v/>
      </c>
      <c r="R18" s="60" t="n">
        <v>0.09855</v>
      </c>
      <c r="S18" s="58" t="n"/>
      <c r="T18" s="60">
        <f>U18+V18</f>
        <v/>
      </c>
      <c r="U18" s="60" t="n">
        <v>0.39775</v>
      </c>
      <c r="V18" s="58" t="n"/>
      <c r="W18" s="34" t="inlineStr">
        <is>
          <t>农业农村局</t>
        </is>
      </c>
      <c r="X18" s="83" t="inlineStr">
        <is>
          <t>赵过存</t>
        </is>
      </c>
      <c r="Y18" s="60" t="inlineStr">
        <is>
          <t>樊家川镇</t>
        </is>
      </c>
      <c r="Z18" s="58" t="inlineStr">
        <is>
          <t>王治峰</t>
        </is>
      </c>
      <c r="AA18" s="58" t="inlineStr">
        <is>
          <t>环农领办发〔2022〕3号</t>
        </is>
      </c>
      <c r="AB18" s="58" t="inlineStr">
        <is>
          <t>中提前批</t>
        </is>
      </c>
    </row>
    <row r="19" ht="60" customFormat="1" customHeight="1" s="4">
      <c r="A19" s="56" t="n"/>
      <c r="B19" s="60" t="inlineStr">
        <is>
          <t>全膜双垄沟播旱作农业项目</t>
        </is>
      </c>
      <c r="C19" s="60" t="inlineStr">
        <is>
          <t>新建</t>
        </is>
      </c>
      <c r="D19" s="58" t="inlineStr">
        <is>
          <t>2022.01-2022.12</t>
        </is>
      </c>
      <c r="E19" s="60" t="inlineStr">
        <is>
          <t>秦团庄乡</t>
        </is>
      </c>
      <c r="F19" s="70" t="inlineStr">
        <is>
          <t>采购地膜46吨，其中：贾塬村6吨、秦团庄村6吨、新集子村6吨、白塬畔村6吨、新峁村5.5吨、大天子村5.5吨、王团庄村5.5吨、南掌堡子村5.5吨。</t>
        </is>
      </c>
      <c r="G19" s="60" t="n">
        <v>60.72</v>
      </c>
      <c r="H19" s="60" t="n">
        <v>60.72</v>
      </c>
      <c r="I19" s="58" t="n"/>
      <c r="J19" s="58" t="n"/>
      <c r="K19" s="58" t="n"/>
      <c r="L19" s="58" t="inlineStr">
        <is>
          <t>甘财扶贫〔2021〕26号</t>
        </is>
      </c>
      <c r="M19" s="300" t="inlineStr">
        <is>
          <t>提高粮食产量，促进农民增收，亩均纯收入450元。</t>
        </is>
      </c>
      <c r="N19" s="142" t="inlineStr">
        <is>
          <t>按照政府补助、农户自筹相结合的模式发展地膜种粮，提高农民种粮积极性，增加粮食产量，保障粮食安全。</t>
        </is>
      </c>
      <c r="O19" s="60" t="n">
        <v>8</v>
      </c>
      <c r="P19" s="58" t="n"/>
      <c r="Q19" s="60">
        <f>R19+S19</f>
        <v/>
      </c>
      <c r="R19" s="60" t="n">
        <v>0.05615</v>
      </c>
      <c r="S19" s="58" t="n"/>
      <c r="T19" s="60">
        <f>U19+V19</f>
        <v/>
      </c>
      <c r="U19" s="60" t="n">
        <v>0.2873</v>
      </c>
      <c r="V19" s="58" t="n"/>
      <c r="W19" s="34" t="inlineStr">
        <is>
          <t>农业农村局</t>
        </is>
      </c>
      <c r="X19" s="83" t="inlineStr">
        <is>
          <t>赵过存</t>
        </is>
      </c>
      <c r="Y19" s="60" t="inlineStr">
        <is>
          <t>秦团庄乡</t>
        </is>
      </c>
      <c r="Z19" s="58" t="inlineStr">
        <is>
          <t>张浩洲</t>
        </is>
      </c>
      <c r="AA19" s="58" t="inlineStr">
        <is>
          <t>环农领办发〔2022〕3号</t>
        </is>
      </c>
      <c r="AB19" s="58" t="inlineStr">
        <is>
          <t>中提前批</t>
        </is>
      </c>
    </row>
    <row r="20" ht="70" customFormat="1" customHeight="1" s="4">
      <c r="A20" s="56" t="n"/>
      <c r="B20" s="60" t="inlineStr">
        <is>
          <t>全膜双垄沟播旱作农业项目</t>
        </is>
      </c>
      <c r="C20" s="60" t="inlineStr">
        <is>
          <t>新建</t>
        </is>
      </c>
      <c r="D20" s="58" t="inlineStr">
        <is>
          <t>2022.01-2022.12</t>
        </is>
      </c>
      <c r="E20" s="60" t="inlineStr">
        <is>
          <t>曲子镇</t>
        </is>
      </c>
      <c r="F20" s="70" t="inlineStr">
        <is>
          <t>采购地膜40吨，其中：五里桥村1.4吨、双城村1.8吨、刘旗村3.25吨、孟家寨村6.4吨、高李湾村2.95吨、楼房子2.4吨、西沟村2.5吨、宋家塬村1.85吨、许家塬村1.5吨、金村寺村1.45吨、油坊塬村4.25吨、金盆掌村0.9吨、小庄子村1.35吨、马家河村4.6吨、董家塬村3.4吨。</t>
        </is>
      </c>
      <c r="G20" s="60" t="n">
        <v>52.8</v>
      </c>
      <c r="H20" s="60" t="n">
        <v>52.8</v>
      </c>
      <c r="I20" s="58" t="n"/>
      <c r="J20" s="58" t="n"/>
      <c r="K20" s="58" t="n"/>
      <c r="L20" s="58" t="inlineStr">
        <is>
          <t>甘财扶贫〔2021〕26号</t>
        </is>
      </c>
      <c r="M20" s="300" t="inlineStr">
        <is>
          <t>提高粮食产量，促进农民增收，亩均纯收入450元。</t>
        </is>
      </c>
      <c r="N20" s="142" t="inlineStr">
        <is>
          <t>按照政府补助、农户自筹相结合的模式发展地膜种粮，提高农民种粮积极性，增加粮食产量，保障粮食安全。</t>
        </is>
      </c>
      <c r="O20" s="60" t="n">
        <v>1</v>
      </c>
      <c r="P20" s="58" t="n">
        <v>14</v>
      </c>
      <c r="Q20" s="60">
        <f>R20+S20</f>
        <v/>
      </c>
      <c r="R20" s="60" t="n">
        <v>0.1449</v>
      </c>
      <c r="S20" s="58" t="n"/>
      <c r="T20" s="60">
        <f>U20+V20</f>
        <v/>
      </c>
      <c r="U20" s="60" t="n">
        <v>0.6087</v>
      </c>
      <c r="V20" s="58" t="n"/>
      <c r="W20" s="34" t="inlineStr">
        <is>
          <t>农业农村局</t>
        </is>
      </c>
      <c r="X20" s="83" t="inlineStr">
        <is>
          <t>赵过存</t>
        </is>
      </c>
      <c r="Y20" s="60" t="inlineStr">
        <is>
          <t>曲子镇</t>
        </is>
      </c>
      <c r="Z20" s="58" t="inlineStr">
        <is>
          <t>段斌杰</t>
        </is>
      </c>
      <c r="AA20" s="58" t="inlineStr">
        <is>
          <t>环农领办发〔2022〕3号</t>
        </is>
      </c>
      <c r="AB20" s="58" t="inlineStr">
        <is>
          <t>中提前批</t>
        </is>
      </c>
    </row>
    <row r="21" ht="60" customFormat="1" customHeight="1" s="4">
      <c r="A21" s="56" t="n"/>
      <c r="B21" s="60" t="inlineStr">
        <is>
          <t>全膜双垄沟播旱作农业项目</t>
        </is>
      </c>
      <c r="C21" s="60" t="inlineStr">
        <is>
          <t>新建</t>
        </is>
      </c>
      <c r="D21" s="58" t="inlineStr">
        <is>
          <t>2022.01-2022.12</t>
        </is>
      </c>
      <c r="E21" s="60" t="inlineStr">
        <is>
          <t>演武乡</t>
        </is>
      </c>
      <c r="F21" s="70" t="inlineStr">
        <is>
          <t>已采购地膜30吨，其中：黑泉河村8.66吨、吴家塬村1.7吨、刘坪村3.755吨、路家塬村2.5吨、曵郭咀村1.605吨、黄山村1.76吨、走马硷村3.77吨、佛岔村3.5吨、杨家洼村2.75吨</t>
        </is>
      </c>
      <c r="G21" s="60" t="n">
        <v>39.6</v>
      </c>
      <c r="H21" s="60" t="n">
        <v>39.6</v>
      </c>
      <c r="I21" s="58" t="n"/>
      <c r="J21" s="58" t="n"/>
      <c r="K21" s="58" t="n"/>
      <c r="L21" s="58" t="inlineStr">
        <is>
          <t>甘财扶贫〔2021〕26号</t>
        </is>
      </c>
      <c r="M21" s="300" t="inlineStr">
        <is>
          <t>提高粮食产量，促进农民增收，亩均纯收入450元。</t>
        </is>
      </c>
      <c r="N21" s="142" t="inlineStr">
        <is>
          <t>按照政府补助、农户自筹相结合的模式发展地膜种粮，提高农民种粮积极性，增加粮食产量，保障粮食安全。</t>
        </is>
      </c>
      <c r="O21" s="60" t="n">
        <v>9</v>
      </c>
      <c r="P21" s="58" t="n"/>
      <c r="Q21" s="60">
        <f>R21+S21</f>
        <v/>
      </c>
      <c r="R21" s="60" t="n">
        <v>0.0461</v>
      </c>
      <c r="S21" s="58" t="n"/>
      <c r="T21" s="60">
        <f>U21+V21</f>
        <v/>
      </c>
      <c r="U21" s="60" t="n">
        <v>0.21155</v>
      </c>
      <c r="V21" s="58" t="n"/>
      <c r="W21" s="34" t="inlineStr">
        <is>
          <t>农业农村局</t>
        </is>
      </c>
      <c r="X21" s="83" t="inlineStr">
        <is>
          <t>赵过存</t>
        </is>
      </c>
      <c r="Y21" s="60" t="inlineStr">
        <is>
          <t>演武乡</t>
        </is>
      </c>
      <c r="Z21" s="58" t="inlineStr">
        <is>
          <t>杨永杰</t>
        </is>
      </c>
      <c r="AA21" s="58" t="inlineStr">
        <is>
          <t>环农领办发〔2022〕3号</t>
        </is>
      </c>
      <c r="AB21" s="58" t="inlineStr">
        <is>
          <t>中提前批</t>
        </is>
      </c>
    </row>
    <row r="22" ht="60" customFormat="1" customHeight="1" s="4">
      <c r="A22" s="56" t="n"/>
      <c r="B22" s="60" t="inlineStr">
        <is>
          <t>全膜双垄沟播旱作农业项目</t>
        </is>
      </c>
      <c r="C22" s="60" t="inlineStr">
        <is>
          <t>新建</t>
        </is>
      </c>
      <c r="D22" s="58" t="inlineStr">
        <is>
          <t>2022.01-2022.12</t>
        </is>
      </c>
      <c r="E22" s="60" t="inlineStr">
        <is>
          <t>罗山乡</t>
        </is>
      </c>
      <c r="F22" s="70" t="inlineStr">
        <is>
          <t>采购地膜25.5吨，其中：西阳洼村1吨、苇芝城村3.45吨、龙柏山村5吨、兰家掌村3吨、大树塬村5.2吨、陈渠子村2.7吨、山水湾村1.65吨、光明村3.5吨。</t>
        </is>
      </c>
      <c r="G22" s="60" t="n">
        <v>33.66</v>
      </c>
      <c r="H22" s="60" t="n">
        <v>33.66</v>
      </c>
      <c r="I22" s="58" t="n"/>
      <c r="J22" s="58" t="n"/>
      <c r="K22" s="58" t="n"/>
      <c r="L22" s="58" t="inlineStr">
        <is>
          <t>甘财扶贫〔2021〕26号</t>
        </is>
      </c>
      <c r="M22" s="300" t="inlineStr">
        <is>
          <t>提高粮食产量，促进农民增收，亩均纯收入450元。</t>
        </is>
      </c>
      <c r="N22" s="142" t="inlineStr">
        <is>
          <t>按照政府补助、农户自筹相结合的模式发展地膜种粮，提高农民种粮积极性，增加粮食产量，保障粮食安全。</t>
        </is>
      </c>
      <c r="O22" s="60" t="n">
        <v>8</v>
      </c>
      <c r="P22" s="58" t="n"/>
      <c r="Q22" s="60">
        <f>R22+S22</f>
        <v/>
      </c>
      <c r="R22" s="60" t="n">
        <v>0.375</v>
      </c>
      <c r="S22" s="58" t="n"/>
      <c r="T22" s="60">
        <f>U22+V22</f>
        <v/>
      </c>
      <c r="U22" s="60" t="n">
        <v>0.14705</v>
      </c>
      <c r="V22" s="58" t="n"/>
      <c r="W22" s="34" t="inlineStr">
        <is>
          <t>农业农村局</t>
        </is>
      </c>
      <c r="X22" s="83" t="inlineStr">
        <is>
          <t>赵过存</t>
        </is>
      </c>
      <c r="Y22" s="60" t="inlineStr">
        <is>
          <t>罗山川乡</t>
        </is>
      </c>
      <c r="Z22" s="58" t="inlineStr">
        <is>
          <t>李怀文</t>
        </is>
      </c>
      <c r="AA22" s="58" t="inlineStr">
        <is>
          <t>环农领办发〔2022〕3号</t>
        </is>
      </c>
      <c r="AB22" s="58" t="inlineStr">
        <is>
          <t>中提前批</t>
        </is>
      </c>
    </row>
    <row r="23" ht="60" customFormat="1" customHeight="1" s="4">
      <c r="A23" s="56" t="n"/>
      <c r="B23" s="60" t="inlineStr">
        <is>
          <t>全膜双垄沟播旱作农业项目</t>
        </is>
      </c>
      <c r="C23" s="60" t="inlineStr">
        <is>
          <t>新建</t>
        </is>
      </c>
      <c r="D23" s="58" t="inlineStr">
        <is>
          <t>2022.01-2022.12</t>
        </is>
      </c>
      <c r="E23" s="60" t="inlineStr">
        <is>
          <t>南湫乡</t>
        </is>
      </c>
      <c r="F23" s="70" t="inlineStr">
        <is>
          <t>采购地膜18吨，其中：代家洼村2.565吨、党家洼村4.21吨、双井子村1.47吨、岳后渠村3.25吨、杨兴堡村1.585吨、洪涝池村3.07吨、花儿山村1.85吨。</t>
        </is>
      </c>
      <c r="G23" s="60" t="n">
        <v>23.76</v>
      </c>
      <c r="H23" s="60" t="n">
        <v>23.76</v>
      </c>
      <c r="I23" s="58" t="n"/>
      <c r="J23" s="58" t="n"/>
      <c r="K23" s="58" t="n"/>
      <c r="L23" s="58" t="inlineStr">
        <is>
          <t>甘财扶贫〔2021〕26号</t>
        </is>
      </c>
      <c r="M23" s="300" t="inlineStr">
        <is>
          <t>提高粮食产量，促进农民增收，亩均纯收入450元。</t>
        </is>
      </c>
      <c r="N23" s="142" t="inlineStr">
        <is>
          <t>按照政府补助、农户自筹相结合的模式发展地膜种粮，提高农民种粮积极性，增加粮食产量，保障粮食安全。</t>
        </is>
      </c>
      <c r="O23" s="60" t="n">
        <v>7</v>
      </c>
      <c r="P23" s="58" t="n"/>
      <c r="Q23" s="60">
        <f>R23+S23</f>
        <v/>
      </c>
      <c r="R23" s="60" t="n">
        <v>0.0779</v>
      </c>
      <c r="S23" s="58" t="n"/>
      <c r="T23" s="60">
        <f>U23+V23</f>
        <v/>
      </c>
      <c r="U23" s="60" t="n">
        <v>0.30355</v>
      </c>
      <c r="V23" s="58" t="n"/>
      <c r="W23" s="34" t="inlineStr">
        <is>
          <t>农业农村局</t>
        </is>
      </c>
      <c r="X23" s="83" t="inlineStr">
        <is>
          <t>赵过存</t>
        </is>
      </c>
      <c r="Y23" s="60" t="inlineStr">
        <is>
          <t>南湫乡</t>
        </is>
      </c>
      <c r="Z23" s="58" t="inlineStr">
        <is>
          <t>杜志远</t>
        </is>
      </c>
      <c r="AA23" s="58" t="inlineStr">
        <is>
          <t>环农领办发〔2022〕3号</t>
        </is>
      </c>
      <c r="AB23" s="58" t="inlineStr">
        <is>
          <t>中提前批</t>
        </is>
      </c>
    </row>
    <row r="24" ht="67" customFormat="1" customHeight="1" s="4">
      <c r="A24" s="56" t="n"/>
      <c r="B24" s="60" t="inlineStr">
        <is>
          <t>全膜双垄沟播旱作农业项目</t>
        </is>
      </c>
      <c r="C24" s="60" t="inlineStr">
        <is>
          <t>新建</t>
        </is>
      </c>
      <c r="D24" s="58" t="inlineStr">
        <is>
          <t>2022.01-2022.12</t>
        </is>
      </c>
      <c r="E24" s="60" t="inlineStr">
        <is>
          <t>山城乡</t>
        </is>
      </c>
      <c r="F24" s="70" t="inlineStr">
        <is>
          <t>已采购地膜20吨，其中山城堡村3.05吨、八里铺村3.6吨、薛塬村4.72吨、王山口子村2.75吨、寨柯村1.75吨、赵庄村1.585吨、谢庄村1.5吨、郝掌村0.5吨、冯家沟村0.545吨。</t>
        </is>
      </c>
      <c r="G24" s="60" t="n">
        <v>26.4</v>
      </c>
      <c r="H24" s="60" t="n">
        <v>26.4</v>
      </c>
      <c r="I24" s="58" t="n"/>
      <c r="J24" s="58" t="n"/>
      <c r="K24" s="58" t="n"/>
      <c r="L24" s="58" t="inlineStr">
        <is>
          <t>甘财扶贫〔2021〕26号</t>
        </is>
      </c>
      <c r="M24" s="300" t="inlineStr">
        <is>
          <t>提高粮食产量，促进农民增收，亩均纯收入450元。</t>
        </is>
      </c>
      <c r="N24" s="142" t="inlineStr">
        <is>
          <t>按照政府补助、农户自筹相结合的模式发展地膜种粮，提高农民种粮积极性，增加粮食产量，保障粮食安全。</t>
        </is>
      </c>
      <c r="O24" s="60" t="n">
        <v>9</v>
      </c>
      <c r="P24" s="58" t="n"/>
      <c r="Q24" s="60">
        <f>R24+S24</f>
        <v/>
      </c>
      <c r="R24" s="60" t="n">
        <v>0.10625</v>
      </c>
      <c r="S24" s="58" t="n"/>
      <c r="T24" s="60">
        <f>U24+V24</f>
        <v/>
      </c>
      <c r="U24" s="60" t="n">
        <v>0.4025</v>
      </c>
      <c r="V24" s="58" t="n"/>
      <c r="W24" s="34" t="inlineStr">
        <is>
          <t>农业农村局</t>
        </is>
      </c>
      <c r="X24" s="83" t="inlineStr">
        <is>
          <t>赵过存</t>
        </is>
      </c>
      <c r="Y24" s="60" t="inlineStr">
        <is>
          <t>山城乡</t>
        </is>
      </c>
      <c r="Z24" s="58" t="inlineStr">
        <is>
          <t>姚建平</t>
        </is>
      </c>
      <c r="AA24" s="58" t="inlineStr">
        <is>
          <t>环农领办发〔2022〕3号</t>
        </is>
      </c>
      <c r="AB24" s="58" t="inlineStr">
        <is>
          <t>中提前批</t>
        </is>
      </c>
    </row>
    <row r="25" ht="68" customFormat="1" customHeight="1" s="4">
      <c r="A25" s="56" t="n"/>
      <c r="B25" s="60" t="inlineStr">
        <is>
          <t>全膜双垄沟播旱作农业项目</t>
        </is>
      </c>
      <c r="C25" s="60" t="inlineStr">
        <is>
          <t>新建</t>
        </is>
      </c>
      <c r="D25" s="58" t="inlineStr">
        <is>
          <t>2022.01-2022.12</t>
        </is>
      </c>
      <c r="E25" s="60" t="inlineStr">
        <is>
          <t>虎洞镇</t>
        </is>
      </c>
      <c r="F25" s="70" t="inlineStr">
        <is>
          <t>采购地膜60吨其中：半个城村2.69吨、张大掌村1.63吨、砂井子村8.16吨、贾驿村2.73吨、张家湾村12.4吨、常兆台村4.25吨、高庙湾村5.94吨、魏家河村6.05吨、刘解掌村4.85吨、金庄塬村11.3吨。</t>
        </is>
      </c>
      <c r="G25" s="60" t="n">
        <v>79.2</v>
      </c>
      <c r="H25" s="60" t="n">
        <v>79.2</v>
      </c>
      <c r="I25" s="58" t="n"/>
      <c r="J25" s="58" t="n"/>
      <c r="K25" s="58" t="n"/>
      <c r="L25" s="58" t="inlineStr">
        <is>
          <t>甘财扶贫〔2021〕26号</t>
        </is>
      </c>
      <c r="M25" s="300" t="inlineStr">
        <is>
          <t>提高粮食产量，促进农民增收，亩均纯收入450元。</t>
        </is>
      </c>
      <c r="N25" s="142" t="inlineStr">
        <is>
          <t>按照政府补助、农户自筹相结合的模式发展地膜种粮，提高农民种粮积极性，增加粮食产量，保障粮食安全。</t>
        </is>
      </c>
      <c r="O25" s="60" t="n">
        <v>10</v>
      </c>
      <c r="P25" s="58" t="n"/>
      <c r="Q25" s="60">
        <f>R25+S25</f>
        <v/>
      </c>
      <c r="R25" s="60" t="n">
        <v>0.17275</v>
      </c>
      <c r="S25" s="58" t="n"/>
      <c r="T25" s="60">
        <f>U25+V25</f>
        <v/>
      </c>
      <c r="U25" s="60" t="n">
        <v>0.66555</v>
      </c>
      <c r="V25" s="58" t="n"/>
      <c r="W25" s="34" t="inlineStr">
        <is>
          <t>农业农村局</t>
        </is>
      </c>
      <c r="X25" s="83" t="inlineStr">
        <is>
          <t>赵过存</t>
        </is>
      </c>
      <c r="Y25" s="60" t="inlineStr">
        <is>
          <t>虎洞镇</t>
        </is>
      </c>
      <c r="Z25" s="58" t="inlineStr">
        <is>
          <t>梁海涛</t>
        </is>
      </c>
      <c r="AA25" s="58" t="inlineStr">
        <is>
          <t>环农领办发〔2022〕3号</t>
        </is>
      </c>
      <c r="AB25" s="58" t="inlineStr">
        <is>
          <t>中提前批</t>
        </is>
      </c>
    </row>
    <row r="26" ht="69" customFormat="1" customHeight="1" s="4">
      <c r="A26" s="56" t="n"/>
      <c r="B26" s="60" t="inlineStr">
        <is>
          <t>全膜双垄沟播旱作农业项目</t>
        </is>
      </c>
      <c r="C26" s="60" t="inlineStr">
        <is>
          <t>新建</t>
        </is>
      </c>
      <c r="D26" s="58" t="inlineStr">
        <is>
          <t>2022.01-2022.12</t>
        </is>
      </c>
      <c r="E26" s="60" t="inlineStr">
        <is>
          <t>合道镇</t>
        </is>
      </c>
      <c r="F26" s="70" t="inlineStr">
        <is>
          <t>采购地膜117.24吨。其中：陈旗塬8吨、尚西坪9吨、陶洼子9吨、梁坪6吨、唐台子6吨，红崖洼7吨、朱塬6吨、赵塬9吨、辛坪5吨、杨坪沟5吨、大路洼6吨、常崾岘6吨、寨子坪8吨、沈岭6.24吨、赵台8吨、瓦天沟6吨、何坪7吨。</t>
        </is>
      </c>
      <c r="G26" s="60" t="n">
        <v>154.755</v>
      </c>
      <c r="H26" s="60" t="n">
        <v>154.755</v>
      </c>
      <c r="I26" s="58" t="n"/>
      <c r="J26" s="58" t="n"/>
      <c r="K26" s="58" t="n"/>
      <c r="L26" s="58" t="inlineStr">
        <is>
          <t>甘财扶贫〔2021〕26号</t>
        </is>
      </c>
      <c r="M26" s="300" t="inlineStr">
        <is>
          <t>提高粮食产量，促进农民增收，亩均纯收入450元。</t>
        </is>
      </c>
      <c r="N26" s="142" t="inlineStr">
        <is>
          <t>按照政府补助、农户自筹相结合的模式发展地膜种粮，提高农民种粮积极性，增加粮食产量，保障粮食安全。</t>
        </is>
      </c>
      <c r="O26" s="60" t="n">
        <v>17</v>
      </c>
      <c r="P26" s="58" t="n"/>
      <c r="Q26" s="60">
        <f>R26+S26</f>
        <v/>
      </c>
      <c r="R26" s="60" t="n">
        <v>0.1935</v>
      </c>
      <c r="S26" s="58" t="n"/>
      <c r="T26" s="60">
        <f>U26+V26</f>
        <v/>
      </c>
      <c r="U26" s="60" t="n">
        <v>0.8292</v>
      </c>
      <c r="V26" s="58" t="n"/>
      <c r="W26" s="34" t="inlineStr">
        <is>
          <t>农业农村局</t>
        </is>
      </c>
      <c r="X26" s="83" t="inlineStr">
        <is>
          <t>赵过存</t>
        </is>
      </c>
      <c r="Y26" s="60" t="inlineStr">
        <is>
          <t>合道镇</t>
        </is>
      </c>
      <c r="Z26" s="58" t="inlineStr">
        <is>
          <t>王宝明</t>
        </is>
      </c>
      <c r="AA26" s="58" t="inlineStr">
        <is>
          <t>环农领办发〔2022〕3号</t>
        </is>
      </c>
      <c r="AB26" s="58" t="inlineStr">
        <is>
          <t>中提前批</t>
        </is>
      </c>
    </row>
    <row r="27" ht="74" customFormat="1" customHeight="1" s="4">
      <c r="A27" s="56" t="n"/>
      <c r="B27" s="60" t="inlineStr">
        <is>
          <t>全膜双垄沟播旱作农业项目</t>
        </is>
      </c>
      <c r="C27" s="60" t="inlineStr">
        <is>
          <t>新建</t>
        </is>
      </c>
      <c r="D27" s="58" t="inlineStr">
        <is>
          <t>2022.01-2022.12</t>
        </is>
      </c>
      <c r="E27" s="60" t="inlineStr">
        <is>
          <t>天池乡</t>
        </is>
      </c>
      <c r="F27" s="70" t="inlineStr">
        <is>
          <t>采购地膜56.763吨。其中：天池村3吨、张邓塬村3.5吨、梁家河村3吨、殷屈河村4.5吨、苏北岔村5.25吨、潘老庄村4.5吨、大庄台村3.25吨、四合掌村3.765吨、老庄湾村3.5吨、井渠淌村4吨、鲜岔村3吨、碾盘岭村3吨、大方山村2.5吨、喜家坪村2.5吨、曹李川村3.73吨、吴城子村3.75吨。</t>
        </is>
      </c>
      <c r="G27" s="60" t="n">
        <v>74.93000000000001</v>
      </c>
      <c r="H27" s="60" t="n">
        <v>74.93000000000001</v>
      </c>
      <c r="I27" s="58" t="n"/>
      <c r="J27" s="58" t="n"/>
      <c r="K27" s="58" t="n"/>
      <c r="L27" s="58" t="inlineStr">
        <is>
          <t>甘财扶贫〔2021〕26号</t>
        </is>
      </c>
      <c r="M27" s="300" t="inlineStr">
        <is>
          <t>提高粮食产量，促进农民增收，亩均纯收入450元。</t>
        </is>
      </c>
      <c r="N27" s="142" t="inlineStr">
        <is>
          <t>按照政府补助、农户自筹相结合的模式发展地膜种粮，提高农民种粮积极性，增加粮食产量，保障粮食安全。</t>
        </is>
      </c>
      <c r="O27" s="60" t="n">
        <v>16</v>
      </c>
      <c r="P27" s="58" t="n"/>
      <c r="Q27" s="60">
        <f>R27+S27</f>
        <v/>
      </c>
      <c r="R27" s="60" t="n">
        <v>0.1948</v>
      </c>
      <c r="S27" s="58" t="n"/>
      <c r="T27" s="60">
        <f>U27+V27</f>
        <v/>
      </c>
      <c r="U27" s="60" t="n">
        <v>0.7719</v>
      </c>
      <c r="V27" s="58" t="n"/>
      <c r="W27" s="34" t="inlineStr">
        <is>
          <t>农业农村局</t>
        </is>
      </c>
      <c r="X27" s="83" t="inlineStr">
        <is>
          <t>赵过存</t>
        </is>
      </c>
      <c r="Y27" s="60" t="inlineStr">
        <is>
          <t>天池乡</t>
        </is>
      </c>
      <c r="Z27" s="58" t="inlineStr">
        <is>
          <t>刘震</t>
        </is>
      </c>
      <c r="AA27" s="58" t="inlineStr">
        <is>
          <t>环农领办发〔2022〕3号</t>
        </is>
      </c>
      <c r="AB27" s="58" t="inlineStr">
        <is>
          <t>中提前批</t>
        </is>
      </c>
    </row>
    <row r="28" ht="85" customFormat="1" customHeight="1" s="4">
      <c r="A28" s="56" t="n"/>
      <c r="B28" s="60" t="inlineStr">
        <is>
          <t>全膜双垄沟播旱作农业项目</t>
        </is>
      </c>
      <c r="C28" s="60" t="inlineStr">
        <is>
          <t>新建</t>
        </is>
      </c>
      <c r="D28" s="58" t="inlineStr">
        <is>
          <t>2022.01-2022.12</t>
        </is>
      </c>
      <c r="E28" s="60" t="inlineStr">
        <is>
          <t>小南沟乡</t>
        </is>
      </c>
      <c r="F28" s="70" t="inlineStr">
        <is>
          <t>采购地膜56吨，其中：陈掌村4.34吨、丁寨柯村8.51吨、粉子山村2.74吨、李上山村2.39吨、汪天子村4.09吨、天子渠村3.665吨、李塬村5.14吨、连家川村6.54吨、许掌村4.84吨、燕麦掌村4.89吨、小南沟村6.465吨、杨胡套子村2.39吨。</t>
        </is>
      </c>
      <c r="G28" s="60" t="n">
        <v>73.92</v>
      </c>
      <c r="H28" s="60" t="n">
        <v>73.92</v>
      </c>
      <c r="I28" s="58" t="n"/>
      <c r="J28" s="58" t="n"/>
      <c r="K28" s="58" t="n"/>
      <c r="L28" s="58" t="inlineStr">
        <is>
          <t>甘财扶贫〔2021〕26号</t>
        </is>
      </c>
      <c r="M28" s="300" t="inlineStr">
        <is>
          <t>提高粮食产量，促进农民增收，亩均纯收入450元。</t>
        </is>
      </c>
      <c r="N28" s="142" t="inlineStr">
        <is>
          <t>按照政府补助、农户自筹相结合的模式发展地膜种粮，提高农民种粮积极性，增加粮食产量，保障粮食安全。</t>
        </is>
      </c>
      <c r="O28" s="60" t="n">
        <v>12</v>
      </c>
      <c r="P28" s="58" t="n"/>
      <c r="Q28" s="60">
        <f>R28+S28</f>
        <v/>
      </c>
      <c r="R28" s="60" t="n">
        <v>0.1626</v>
      </c>
      <c r="S28" s="58" t="n"/>
      <c r="T28" s="60">
        <f>U28+V28</f>
        <v/>
      </c>
      <c r="U28" s="60" t="n">
        <v>0.65825</v>
      </c>
      <c r="V28" s="58" t="n"/>
      <c r="W28" s="34" t="inlineStr">
        <is>
          <t>农业农村局</t>
        </is>
      </c>
      <c r="X28" s="83" t="inlineStr">
        <is>
          <t>赵过存</t>
        </is>
      </c>
      <c r="Y28" s="60" t="inlineStr">
        <is>
          <t>小南沟乡</t>
        </is>
      </c>
      <c r="Z28" s="58" t="inlineStr">
        <is>
          <t>任新育</t>
        </is>
      </c>
      <c r="AA28" s="58" t="inlineStr">
        <is>
          <t>环农领办发〔2022〕3号</t>
        </is>
      </c>
      <c r="AB28" s="58" t="inlineStr">
        <is>
          <t>中提前批</t>
        </is>
      </c>
    </row>
    <row r="29" ht="68" customFormat="1" customHeight="1" s="4">
      <c r="A29" s="56" t="n"/>
      <c r="B29" s="60" t="inlineStr">
        <is>
          <t>全膜双垄沟播旱作农业项目</t>
        </is>
      </c>
      <c r="C29" s="60" t="inlineStr">
        <is>
          <t>新建</t>
        </is>
      </c>
      <c r="D29" s="58" t="inlineStr">
        <is>
          <t>2022.01-2022.12</t>
        </is>
      </c>
      <c r="E29" s="60" t="inlineStr">
        <is>
          <t>甜水镇</t>
        </is>
      </c>
      <c r="F29" s="70" t="inlineStr">
        <is>
          <t>采购地膜40吨。其中：甜水街村4.85吨、张铁村4吨、鲁掌村4.75吨、何塬村4.1吨、邱滩村4吨、赵掌村3.8吨、高崾岘村4吨、狼儿滩村3.5吨、大良洼村4.5吨、七里墩村2.5吨。</t>
        </is>
      </c>
      <c r="G29" s="60" t="n">
        <v>52.8</v>
      </c>
      <c r="H29" s="60" t="n">
        <v>52.8</v>
      </c>
      <c r="I29" s="58" t="n"/>
      <c r="J29" s="58" t="n"/>
      <c r="K29" s="58" t="n"/>
      <c r="L29" s="58" t="inlineStr">
        <is>
          <t>甘财扶贫〔2021〕26号</t>
        </is>
      </c>
      <c r="M29" s="300" t="inlineStr">
        <is>
          <t>提高粮食产量，促进农民增收，亩均纯收入450元。</t>
        </is>
      </c>
      <c r="N29" s="142" t="inlineStr">
        <is>
          <t>按照政府补助、农户自筹相结合的模式发展地膜种粮，提高农民种粮积极性，增加粮食产量，保障粮食安全。</t>
        </is>
      </c>
      <c r="O29" s="60" t="n">
        <v>10</v>
      </c>
      <c r="P29" s="58" t="n"/>
      <c r="Q29" s="60">
        <f>R29+S29</f>
        <v/>
      </c>
      <c r="R29" s="60" t="n">
        <v>0.09385</v>
      </c>
      <c r="S29" s="58" t="n"/>
      <c r="T29" s="60">
        <f>U29+V29</f>
        <v/>
      </c>
      <c r="U29" s="60" t="n">
        <v>0.4223</v>
      </c>
      <c r="V29" s="58" t="n"/>
      <c r="W29" s="34" t="inlineStr">
        <is>
          <t>农业农村局</t>
        </is>
      </c>
      <c r="X29" s="83" t="inlineStr">
        <is>
          <t>赵过存</t>
        </is>
      </c>
      <c r="Y29" s="60" t="inlineStr">
        <is>
          <t>甜水镇</t>
        </is>
      </c>
      <c r="Z29" s="58" t="inlineStr">
        <is>
          <t>拓研新</t>
        </is>
      </c>
      <c r="AA29" s="58" t="inlineStr">
        <is>
          <t>环农领办发〔2022〕3号</t>
        </is>
      </c>
      <c r="AB29" s="58" t="inlineStr">
        <is>
          <t>中提前批</t>
        </is>
      </c>
    </row>
    <row r="30" ht="68" customFormat="1" customHeight="1" s="4">
      <c r="A30" s="56" t="n"/>
      <c r="B30" s="60" t="inlineStr">
        <is>
          <t>全膜双垄沟播旱作农业项目</t>
        </is>
      </c>
      <c r="C30" s="60" t="inlineStr">
        <is>
          <t>新建</t>
        </is>
      </c>
      <c r="D30" s="58" t="inlineStr">
        <is>
          <t>2022.01-2022.12</t>
        </is>
      </c>
      <c r="E30" s="60" t="inlineStr">
        <is>
          <t>芦家湾乡</t>
        </is>
      </c>
      <c r="F30" s="70" t="inlineStr">
        <is>
          <t>采购地膜50吨。其中：杨新庄村5吨、花儿掌村5吨、庙儿掌村5.25吨、井川村4.25吨、宋家掌村5.25吨、桃李湾村4.5吨、王庄村5.5吨、大堡条村4.75吨、盘龙村5.5吨、小堡条村5吨。</t>
        </is>
      </c>
      <c r="G30" s="60" t="n">
        <v>66</v>
      </c>
      <c r="H30" s="60" t="n">
        <v>66</v>
      </c>
      <c r="I30" s="58" t="n"/>
      <c r="J30" s="58" t="n"/>
      <c r="K30" s="58" t="n"/>
      <c r="L30" s="58" t="inlineStr">
        <is>
          <t>甘财扶贫〔2021〕26号</t>
        </is>
      </c>
      <c r="M30" s="300" t="inlineStr">
        <is>
          <t>提高粮食产量，促进农民增收，亩均纯收入450元。</t>
        </is>
      </c>
      <c r="N30" s="142" t="inlineStr">
        <is>
          <t>按照政府补助、农户自筹相结合的模式发展地膜种粮，提高农民种粮积极性，增加粮食产量，保障粮食安全。</t>
        </is>
      </c>
      <c r="O30" s="60" t="n">
        <v>10</v>
      </c>
      <c r="P30" s="58" t="n"/>
      <c r="Q30" s="60">
        <f>R30+S30</f>
        <v/>
      </c>
      <c r="R30" s="60" t="n">
        <v>0.08925</v>
      </c>
      <c r="S30" s="58" t="n"/>
      <c r="T30" s="60">
        <f>U30+V30</f>
        <v/>
      </c>
      <c r="U30" s="60" t="n">
        <v>0.37805</v>
      </c>
      <c r="V30" s="58" t="n"/>
      <c r="W30" s="34" t="inlineStr">
        <is>
          <t>农业农村局</t>
        </is>
      </c>
      <c r="X30" s="83" t="inlineStr">
        <is>
          <t>赵过存</t>
        </is>
      </c>
      <c r="Y30" s="60" t="inlineStr">
        <is>
          <t>芦家湾乡</t>
        </is>
      </c>
      <c r="Z30" s="58" t="inlineStr">
        <is>
          <t>马鹏飞</t>
        </is>
      </c>
      <c r="AA30" s="58" t="inlineStr">
        <is>
          <t>环农领办发〔2022〕3号</t>
        </is>
      </c>
      <c r="AB30" s="58" t="inlineStr">
        <is>
          <t>中提前批</t>
        </is>
      </c>
    </row>
    <row r="31" ht="60" customFormat="1" customHeight="1" s="4">
      <c r="A31" s="56" t="n"/>
      <c r="B31" s="60" t="inlineStr">
        <is>
          <t>全膜双垄沟播旱作农业项目</t>
        </is>
      </c>
      <c r="C31" s="60" t="inlineStr">
        <is>
          <t>新建</t>
        </is>
      </c>
      <c r="D31" s="58" t="inlineStr">
        <is>
          <t>2022.01-2022.12</t>
        </is>
      </c>
      <c r="E31" s="60" t="inlineStr">
        <is>
          <t>各相关示范点</t>
        </is>
      </c>
      <c r="F31" s="70" t="inlineStr">
        <is>
          <t>采购地膜20吨，建立试验示范点4个。</t>
        </is>
      </c>
      <c r="G31" s="60" t="n">
        <v>26.4</v>
      </c>
      <c r="H31" s="60" t="n">
        <v>26.4</v>
      </c>
      <c r="I31" s="58" t="n"/>
      <c r="J31" s="58" t="n"/>
      <c r="K31" s="58" t="n"/>
      <c r="L31" s="58" t="inlineStr">
        <is>
          <t>甘财扶贫〔2021〕26号</t>
        </is>
      </c>
      <c r="M31" s="300" t="inlineStr">
        <is>
          <t>提高粮食产量，促进农民增收，亩均纯收入450元。</t>
        </is>
      </c>
      <c r="N31" s="142" t="inlineStr">
        <is>
          <t>按照政府补助、农户自筹相结合的模式发展地膜种粮，提高农民种粮积极性，增加粮食产量，保障粮食安全。</t>
        </is>
      </c>
      <c r="O31" s="60" t="n"/>
      <c r="P31" s="58" t="n"/>
      <c r="Q31" s="60">
        <f>R31+S31</f>
        <v/>
      </c>
      <c r="R31" s="60" t="n">
        <v>0.02</v>
      </c>
      <c r="S31" s="58" t="n"/>
      <c r="T31" s="60">
        <f>U31+V31</f>
        <v/>
      </c>
      <c r="U31" s="60" t="n">
        <v>0.06</v>
      </c>
      <c r="V31" s="58" t="n"/>
      <c r="W31" s="34" t="inlineStr">
        <is>
          <t>农业农村局</t>
        </is>
      </c>
      <c r="X31" s="83" t="inlineStr">
        <is>
          <t>赵过存</t>
        </is>
      </c>
      <c r="Y31" s="60" t="inlineStr">
        <is>
          <t>各相关示范点</t>
        </is>
      </c>
      <c r="Z31" s="58" t="n"/>
      <c r="AA31" s="58" t="inlineStr">
        <is>
          <t>环农领办发〔2022〕3号</t>
        </is>
      </c>
      <c r="AB31" s="58" t="inlineStr">
        <is>
          <t>中提前批</t>
        </is>
      </c>
    </row>
    <row r="32" ht="60" customFormat="1" customHeight="1" s="4">
      <c r="A32" s="56" t="n"/>
      <c r="B32" s="61" t="inlineStr">
        <is>
          <t>一般农户全膜双垄沟播旱作农业项目合计</t>
        </is>
      </c>
      <c r="C32" s="85" t="inlineStr">
        <is>
          <t>新建</t>
        </is>
      </c>
      <c r="D32" s="85" t="inlineStr">
        <is>
          <t>2022.01-2022.12</t>
        </is>
      </c>
      <c r="E32" s="61" t="inlineStr">
        <is>
          <t>20个乡镇</t>
        </is>
      </c>
      <c r="F32" s="63" t="inlineStr">
        <is>
          <t>实施全膜双垄沟播旱作农业项目及绿色高质高效创建项目21.27万亩，采购地膜1276吨。</t>
        </is>
      </c>
      <c r="G32" s="61">
        <f>SUM(G33:G52)</f>
        <v/>
      </c>
      <c r="H32" s="61">
        <f>SUM(H33:H52)</f>
        <v/>
      </c>
      <c r="I32" s="61">
        <f>SUM(I33:I52)</f>
        <v/>
      </c>
      <c r="J32" s="61">
        <f>SUM(J33:J52)</f>
        <v/>
      </c>
      <c r="K32" s="61">
        <f>SUM(K33:K52)</f>
        <v/>
      </c>
      <c r="L32" s="61" t="n"/>
      <c r="M32" s="84" t="inlineStr">
        <is>
          <t>提高粮食产量，促进农民增收，亩均纯收入450元以上。</t>
        </is>
      </c>
      <c r="N32" s="84" t="inlineStr">
        <is>
          <t>按照政府补助、农户自筹相结合的模式发展地膜种粮，提高农民种粮积极性，增加粮食产量，保障粮食安全。</t>
        </is>
      </c>
      <c r="O32" s="85">
        <f>SUM(O33:O52)</f>
        <v/>
      </c>
      <c r="P32" s="85">
        <f>SUM(P33:P52)</f>
        <v/>
      </c>
      <c r="Q32" s="85">
        <f>SUM(Q33:Q52)</f>
        <v/>
      </c>
      <c r="R32" s="85" t="n"/>
      <c r="S32" s="85">
        <f>SUM(S33:S52)</f>
        <v/>
      </c>
      <c r="T32" s="85">
        <f>SUM(T33:T52)</f>
        <v/>
      </c>
      <c r="U32" s="85" t="n"/>
      <c r="V32" s="85">
        <f>SUM(V33:V52)</f>
        <v/>
      </c>
      <c r="W32" s="85" t="inlineStr">
        <is>
          <t>农业农村局</t>
        </is>
      </c>
      <c r="X32" s="88" t="inlineStr">
        <is>
          <t>赵过存</t>
        </is>
      </c>
      <c r="Y32" s="85" t="inlineStr">
        <is>
          <t>各乡镇</t>
        </is>
      </c>
      <c r="Z32" s="95" t="n"/>
      <c r="AA32" s="58" t="n"/>
      <c r="AB32" s="58" t="n"/>
    </row>
    <row r="33" ht="60" customFormat="1" customHeight="1" s="4">
      <c r="A33" s="56" t="n"/>
      <c r="B33" s="67" t="inlineStr">
        <is>
          <t>一般农户全膜双垄沟播旱作农业项目</t>
        </is>
      </c>
      <c r="C33" s="67" t="inlineStr">
        <is>
          <t>新建</t>
        </is>
      </c>
      <c r="D33" s="58" t="inlineStr">
        <is>
          <t>2022.01-2022.12</t>
        </is>
      </c>
      <c r="E33" s="65" t="inlineStr">
        <is>
          <t>车道镇</t>
        </is>
      </c>
      <c r="F33" s="66" t="inlineStr">
        <is>
          <t>采购地膜119吨，其中:元峁村4.5吨，苦水掌村7.25吨，双庙村12吨，王西掌村6.25吨，樱桃掌村5.5吨，吊渠村9.5吨，三角城村6吨，杨掌9.5吨，魏洼村12吨，万安村10吨，陈掌村6.5吨，红台村7.5吨，安掌村6.5吨，代掌村6吨，刘渠村5.5吨，刘园子村4.5吨。</t>
        </is>
      </c>
      <c r="G33" s="65" t="n">
        <v>154.7</v>
      </c>
      <c r="H33" s="65" t="n">
        <v>154.7</v>
      </c>
      <c r="I33" s="65" t="n"/>
      <c r="J33" s="65" t="n"/>
      <c r="K33" s="65" t="n"/>
      <c r="L33" s="61" t="inlineStr">
        <is>
          <t>甘财建[2022]78号</t>
        </is>
      </c>
      <c r="M33" s="94" t="inlineStr">
        <is>
          <t>提高粮食产量，促进农民增收，亩均纯收入450元。</t>
        </is>
      </c>
      <c r="N33" s="94" t="inlineStr">
        <is>
          <t>按照政府补助、农户自筹相结合的模式发展地膜种粮，提高农民种粮积极性，增加粮食产量，保障粮食安全。</t>
        </is>
      </c>
      <c r="O33" s="67" t="n">
        <v>16</v>
      </c>
      <c r="P33" s="67" t="n"/>
      <c r="Q33" s="67" t="n">
        <v>0.2577</v>
      </c>
      <c r="R33" s="67" t="n"/>
      <c r="S33" s="67" t="n">
        <v>0.2577</v>
      </c>
      <c r="T33" s="67" t="n">
        <v>1.03135</v>
      </c>
      <c r="U33" s="67" t="n"/>
      <c r="V33" s="67" t="n">
        <v>1.0313</v>
      </c>
      <c r="W33" s="67" t="inlineStr">
        <is>
          <t>农业农村局</t>
        </is>
      </c>
      <c r="X33" s="88" t="inlineStr">
        <is>
          <t>赵过存</t>
        </is>
      </c>
      <c r="Y33" s="60" t="inlineStr">
        <is>
          <t>车道镇</t>
        </is>
      </c>
      <c r="Z33" s="60" t="inlineStr">
        <is>
          <t>张会星</t>
        </is>
      </c>
      <c r="AA33" s="58" t="inlineStr">
        <is>
          <t>环农领办发〔2022〕36号</t>
        </is>
      </c>
      <c r="AB33" s="58" t="inlineStr">
        <is>
          <t>五批整合</t>
        </is>
      </c>
    </row>
    <row r="34" ht="60" customFormat="1" customHeight="1" s="4">
      <c r="A34" s="56" t="n"/>
      <c r="B34" s="67" t="inlineStr">
        <is>
          <t>一般农户全膜双垄沟播旱作农业项目</t>
        </is>
      </c>
      <c r="C34" s="67" t="inlineStr">
        <is>
          <t>新建</t>
        </is>
      </c>
      <c r="D34" s="58" t="inlineStr">
        <is>
          <t>2022.01-2022.12</t>
        </is>
      </c>
      <c r="E34" s="65" t="inlineStr">
        <is>
          <t>洪德镇</t>
        </is>
      </c>
      <c r="F34" s="66" t="inlineStr">
        <is>
          <t>采购地膜97吨，其中：大户塬村5吨，丁阳渠子村5吨，耿塬畔村5吨，河连湾村6吨，洪德街村6吨，寇河村4.5吨，李达掌村4.5吨，李塬村5.5吨，梁岔村4.5吨，马塬村5吨，苗河村5吨，私盐路村4.5吨，苏长沟村4.5吨，肖关村6吨，新集子村4.5吨，许旗村5吨，张崾岘村5吨，张塬村5.5吨，赵洼村6吨。</t>
        </is>
      </c>
      <c r="G34" s="65" t="n">
        <v>126.1</v>
      </c>
      <c r="H34" s="65" t="n">
        <v>126.1</v>
      </c>
      <c r="I34" s="65" t="n"/>
      <c r="J34" s="65" t="n"/>
      <c r="K34" s="65" t="n"/>
      <c r="L34" s="61" t="inlineStr">
        <is>
          <t>甘财建[2022]79号</t>
        </is>
      </c>
      <c r="M34" s="94" t="inlineStr">
        <is>
          <t>提高粮食产量，促进农民增收，亩均纯收入450元。</t>
        </is>
      </c>
      <c r="N34" s="94" t="inlineStr">
        <is>
          <t>按照政府补助、农户自筹相结合的模式发展地膜种粮，提高农民种粮积极性，增加粮食产量，保障粮食安全。</t>
        </is>
      </c>
      <c r="O34" s="67" t="n">
        <v>19</v>
      </c>
      <c r="P34" s="67" t="n"/>
      <c r="Q34" s="67" t="n">
        <v>0.12</v>
      </c>
      <c r="R34" s="67" t="n"/>
      <c r="S34" s="67" t="n">
        <v>0.12</v>
      </c>
      <c r="T34" s="67" t="n">
        <v>0.5</v>
      </c>
      <c r="U34" s="67" t="n"/>
      <c r="V34" s="67" t="n">
        <v>0.5</v>
      </c>
      <c r="W34" s="67" t="inlineStr">
        <is>
          <t>农业农村局</t>
        </is>
      </c>
      <c r="X34" s="88" t="inlineStr">
        <is>
          <t>赵过存</t>
        </is>
      </c>
      <c r="Y34" s="60" t="inlineStr">
        <is>
          <t>洪德镇</t>
        </is>
      </c>
      <c r="Z34" s="83" t="inlineStr">
        <is>
          <t>王国伍</t>
        </is>
      </c>
      <c r="AA34" s="58" t="inlineStr">
        <is>
          <t>环农领办发〔2022〕36号</t>
        </is>
      </c>
      <c r="AB34" s="58" t="inlineStr">
        <is>
          <t>五批整合</t>
        </is>
      </c>
    </row>
    <row r="35" ht="60" customFormat="1" customHeight="1" s="4">
      <c r="A35" s="56" t="n"/>
      <c r="B35" s="67" t="inlineStr">
        <is>
          <t>一般农户全膜双垄沟播旱作农业项目</t>
        </is>
      </c>
      <c r="C35" s="67" t="inlineStr">
        <is>
          <t>新建</t>
        </is>
      </c>
      <c r="D35" s="58" t="inlineStr">
        <is>
          <t>2022.01-2022.12</t>
        </is>
      </c>
      <c r="E35" s="65" t="inlineStr">
        <is>
          <t>毛井镇</t>
        </is>
      </c>
      <c r="F35" s="66" t="inlineStr">
        <is>
          <t>采购地膜64吨，其中：二条俭村13.38吨，砖城子村10.88吨，山西掌村3.81吨，杨东掌村5.855吨，红糜湾村0.71吨，施家滩村3.33吨，乔崾岘村2.75吨，黄寨柯村4.08吨，高家洼村1吨，丁连掌村2.85吨，大户掌村4.025吨，红土咀村7.415吨，马趟村3.915吨。</t>
        </is>
      </c>
      <c r="G35" s="65" t="n">
        <v>83.2</v>
      </c>
      <c r="H35" s="65" t="n">
        <v>83.2</v>
      </c>
      <c r="I35" s="65" t="n"/>
      <c r="J35" s="65" t="n"/>
      <c r="K35" s="65" t="n"/>
      <c r="L35" s="61" t="inlineStr">
        <is>
          <t>甘财建[2022]80号</t>
        </is>
      </c>
      <c r="M35" s="94" t="inlineStr">
        <is>
          <t>提高粮食产量，促进农民增收，亩均纯收入450元。</t>
        </is>
      </c>
      <c r="N35" s="94" t="inlineStr">
        <is>
          <t>按照政府补助、农户自筹相结合的模式发展地膜种粮，提高农民种粮积极性，增加粮食产量，保障粮食安全。</t>
        </is>
      </c>
      <c r="O35" s="67" t="n">
        <v>13</v>
      </c>
      <c r="P35" s="67" t="n"/>
      <c r="Q35" s="67" t="n">
        <v>0.1717</v>
      </c>
      <c r="R35" s="67" t="n"/>
      <c r="S35" s="67" t="n">
        <v>0.1717</v>
      </c>
      <c r="T35" s="67" t="n">
        <v>0.2868</v>
      </c>
      <c r="U35" s="67" t="n"/>
      <c r="V35" s="67" t="n">
        <v>0.2868</v>
      </c>
      <c r="W35" s="67" t="inlineStr">
        <is>
          <t>农业农村局</t>
        </is>
      </c>
      <c r="X35" s="88" t="inlineStr">
        <is>
          <t>赵过存</t>
        </is>
      </c>
      <c r="Y35" s="60" t="inlineStr">
        <is>
          <t>毛井镇</t>
        </is>
      </c>
      <c r="Z35" s="58" t="inlineStr">
        <is>
          <t>梁立群</t>
        </is>
      </c>
      <c r="AA35" s="58" t="inlineStr">
        <is>
          <t>环农领办发〔2022〕36号</t>
        </is>
      </c>
      <c r="AB35" s="58" t="inlineStr">
        <is>
          <t>五批整合</t>
        </is>
      </c>
    </row>
    <row r="36" ht="60" customFormat="1" customHeight="1" s="4">
      <c r="A36" s="56" t="n"/>
      <c r="B36" s="67" t="inlineStr">
        <is>
          <t>一般农户全膜双垄沟播旱作农业项目</t>
        </is>
      </c>
      <c r="C36" s="67" t="inlineStr">
        <is>
          <t>新建</t>
        </is>
      </c>
      <c r="D36" s="58" t="inlineStr">
        <is>
          <t>2022.01-2022.12</t>
        </is>
      </c>
      <c r="E36" s="65" t="inlineStr">
        <is>
          <t>木钵镇</t>
        </is>
      </c>
      <c r="F36" s="66" t="inlineStr">
        <is>
          <t>采购地膜59吨，其中：殷家桥村3.05吨，木钵街村4.9吨，周湾村2.49吨，韩洼子村4.49吨，曹旗村4.55吨，关营村2.49吨，高寨村3.74吨，高楼塬村3.235吨，刘家塬村4.485吨，白家掌村3.5吨，邓寨子村3.5吨，郭西掌村4.39吨，二合塬村2.5吨，坪子塬村2.8吨，井儿岔村2.89吨，罗家沟村3.99吨，水坝滩村2吨。</t>
        </is>
      </c>
      <c r="G36" s="65" t="n">
        <v>76.7</v>
      </c>
      <c r="H36" s="65" t="n">
        <v>76.7</v>
      </c>
      <c r="I36" s="65" t="n"/>
      <c r="J36" s="65" t="n"/>
      <c r="K36" s="65" t="n"/>
      <c r="L36" s="61" t="inlineStr">
        <is>
          <t>甘财建[2022]81号</t>
        </is>
      </c>
      <c r="M36" s="94" t="inlineStr">
        <is>
          <t>提高粮食产量，促进农民增收，亩均纯收入450元。</t>
        </is>
      </c>
      <c r="N36" s="94" t="inlineStr">
        <is>
          <t>按照政府补助、农户自筹相结合的模式发展地膜种粮，提高农民种粮积极性，增加粮食产量，保障粮食安全。</t>
        </is>
      </c>
      <c r="O36" s="67" t="n">
        <v>17</v>
      </c>
      <c r="P36" s="67" t="n"/>
      <c r="Q36" s="67" t="n">
        <v>0.237</v>
      </c>
      <c r="R36" s="67" t="n"/>
      <c r="S36" s="67" t="n">
        <v>0.237</v>
      </c>
      <c r="T36" s="67" t="n">
        <v>0.9826</v>
      </c>
      <c r="U36" s="67" t="n"/>
      <c r="V36" s="67" t="n">
        <v>0.9826</v>
      </c>
      <c r="W36" s="67" t="inlineStr">
        <is>
          <t>农业农村局</t>
        </is>
      </c>
      <c r="X36" s="88" t="inlineStr">
        <is>
          <t>赵过存</t>
        </is>
      </c>
      <c r="Y36" s="67" t="inlineStr">
        <is>
          <t>木钵镇</t>
        </is>
      </c>
      <c r="Z36" s="83" t="inlineStr">
        <is>
          <t>方显</t>
        </is>
      </c>
      <c r="AA36" s="58" t="inlineStr">
        <is>
          <t>环农领办发〔2022〕36号</t>
        </is>
      </c>
      <c r="AB36" s="58" t="inlineStr">
        <is>
          <t>五批整合</t>
        </is>
      </c>
    </row>
    <row r="37" ht="60" customFormat="1" customHeight="1" s="4">
      <c r="A37" s="56" t="n"/>
      <c r="B37" s="67" t="inlineStr">
        <is>
          <t>一般农户全膜双垄沟播旱作农业项目</t>
        </is>
      </c>
      <c r="C37" s="67" t="inlineStr">
        <is>
          <t>新建</t>
        </is>
      </c>
      <c r="D37" s="58" t="inlineStr">
        <is>
          <t>2022.01-2022.12</t>
        </is>
      </c>
      <c r="E37" s="65" t="inlineStr">
        <is>
          <t>环城镇</t>
        </is>
      </c>
      <c r="F37" s="66" t="inlineStr">
        <is>
          <t>采购地膜104.8吨，其中：肖川村5.6吨，周塬村3吨，张淌村2.6吨，马坊塬村9.79吨，十八里村3吨，龚淌村6.41吨，杨庙掌村5吨，十五里沟村5.035吨，西川村9吨，张滩滩村5.045吨，白草塬村3.5吨，陈汤塬村3.5吨，高龚塬村7吨，北郭塬村5吨，冉旗寨村2.5吨，城东塬村3.26吨，漫塬村2.5吨，五里屯村3吨，赵小掌村3吨，宁老庄村6吨，耿家沟村4吨，唐塬村4吨，鸳鸯沟村3.06吨。</t>
        </is>
      </c>
      <c r="G37" s="65" t="n">
        <v>136.24</v>
      </c>
      <c r="H37" s="65" t="n">
        <v>136.24</v>
      </c>
      <c r="I37" s="65" t="n"/>
      <c r="J37" s="65" t="n"/>
      <c r="K37" s="65" t="n"/>
      <c r="L37" s="61" t="inlineStr">
        <is>
          <t>甘财建[2022]82号</t>
        </is>
      </c>
      <c r="M37" s="94" t="inlineStr">
        <is>
          <t>提高粮食产量，促进农民增收，亩均纯收入450元。</t>
        </is>
      </c>
      <c r="N37" s="94" t="inlineStr">
        <is>
          <t>按照政府补助、农户自筹相结合的模式发展地膜种粮，提高农民种粮积极性，增加粮食产量，保障粮食安全。</t>
        </is>
      </c>
      <c r="O37" s="67" t="n">
        <v>2</v>
      </c>
      <c r="P37" s="67" t="n">
        <v>22</v>
      </c>
      <c r="Q37" s="67" t="n">
        <v>0.2297</v>
      </c>
      <c r="R37" s="67" t="n"/>
      <c r="S37" s="67" t="n">
        <v>0.2297</v>
      </c>
      <c r="T37" s="67" t="n">
        <v>0.04095</v>
      </c>
      <c r="U37" s="67" t="n"/>
      <c r="V37" s="67" t="n">
        <v>0.0409</v>
      </c>
      <c r="W37" s="67" t="inlineStr">
        <is>
          <t>农业农村局</t>
        </is>
      </c>
      <c r="X37" s="88" t="inlineStr">
        <is>
          <t>赵过存</t>
        </is>
      </c>
      <c r="Y37" s="67" t="inlineStr">
        <is>
          <t>环城镇</t>
        </is>
      </c>
      <c r="Z37" s="58" t="inlineStr">
        <is>
          <t>白俊虎</t>
        </is>
      </c>
      <c r="AA37" s="58" t="inlineStr">
        <is>
          <t>环农领办发〔2022〕36号</t>
        </is>
      </c>
      <c r="AB37" s="58" t="inlineStr">
        <is>
          <t>五批整合</t>
        </is>
      </c>
    </row>
    <row r="38" ht="60" customFormat="1" customHeight="1" s="4">
      <c r="A38" s="56" t="n"/>
      <c r="B38" s="67" t="inlineStr">
        <is>
          <t>一般农户全膜双垄沟播旱作农业项目</t>
        </is>
      </c>
      <c r="C38" s="67" t="inlineStr">
        <is>
          <t>新建</t>
        </is>
      </c>
      <c r="D38" s="58" t="inlineStr">
        <is>
          <t>2022.01-2022.12</t>
        </is>
      </c>
      <c r="E38" s="65" t="inlineStr">
        <is>
          <t>八珠乡</t>
        </is>
      </c>
      <c r="F38" s="66" t="inlineStr">
        <is>
          <t>采购地膜34吨，其中：八珠塬村4吨，曹塬村3吨，瓦崾岘村2吨，杏树沟村3吨，塔尔咀村5.2吨，马连掌村2吨，冯家湾村3.3吨，苟塬村5.2吨，湫坝沟村2.8吨，白塬村3.5吨。</t>
        </is>
      </c>
      <c r="G38" s="65" t="n">
        <v>44.2</v>
      </c>
      <c r="H38" s="65" t="n">
        <v>44.2</v>
      </c>
      <c r="I38" s="65" t="n"/>
      <c r="J38" s="65" t="n"/>
      <c r="K38" s="65" t="n"/>
      <c r="L38" s="61" t="inlineStr">
        <is>
          <t>甘财建[2022]83号</t>
        </is>
      </c>
      <c r="M38" s="94" t="inlineStr">
        <is>
          <t>提高粮食产量，促进农民增收，亩均纯收入450元。</t>
        </is>
      </c>
      <c r="N38" s="94" t="inlineStr">
        <is>
          <t>按照政府补助、农户自筹相结合的模式发展地膜种粮，提高农民种粮积极性，增加粮食产量，保障粮食安全。</t>
        </is>
      </c>
      <c r="O38" s="67" t="n">
        <v>10</v>
      </c>
      <c r="P38" s="67" t="n"/>
      <c r="Q38" s="67" t="n">
        <v>0.183</v>
      </c>
      <c r="R38" s="67" t="n"/>
      <c r="S38" s="67" t="n">
        <v>0.183</v>
      </c>
      <c r="T38" s="67" t="n">
        <v>0.573</v>
      </c>
      <c r="U38" s="67" t="n"/>
      <c r="V38" s="67" t="n">
        <v>0.573</v>
      </c>
      <c r="W38" s="67" t="inlineStr">
        <is>
          <t>农业农村局</t>
        </is>
      </c>
      <c r="X38" s="88" t="inlineStr">
        <is>
          <t>赵过存</t>
        </is>
      </c>
      <c r="Y38" s="67" t="inlineStr">
        <is>
          <t>八珠乡</t>
        </is>
      </c>
      <c r="Z38" s="58" t="inlineStr">
        <is>
          <t>张彬彬</t>
        </is>
      </c>
      <c r="AA38" s="58" t="inlineStr">
        <is>
          <t>环农领办发〔2022〕36号</t>
        </is>
      </c>
      <c r="AB38" s="58" t="inlineStr">
        <is>
          <t>五批整合</t>
        </is>
      </c>
    </row>
    <row r="39" ht="60" customFormat="1" customHeight="1" s="4">
      <c r="A39" s="56" t="n"/>
      <c r="B39" s="67" t="inlineStr">
        <is>
          <t>一般农户全膜双垄沟播旱作农业项目</t>
        </is>
      </c>
      <c r="C39" s="67" t="inlineStr">
        <is>
          <t>新建</t>
        </is>
      </c>
      <c r="D39" s="58" t="inlineStr">
        <is>
          <t>2022.01-2022.12</t>
        </is>
      </c>
      <c r="E39" s="65" t="inlineStr">
        <is>
          <t>耿湾乡</t>
        </is>
      </c>
      <c r="F39" s="66" t="inlineStr">
        <is>
          <t>采购地膜74吨，其中张台村7.7吨，黑城岔村3.7吨，郝东掌村4.85吨，潘家掌村5.25吨，万家湾村11.4吨，许家掌村2吨，郜庄村3吨，桃树掌村1.95吨，韩老庄村3.65吨，天桥村4.5吨，早流渠村5.5吨，耿河村8吨，四合塬村12.5吨。</t>
        </is>
      </c>
      <c r="G39" s="65" t="n">
        <v>96.2</v>
      </c>
      <c r="H39" s="65" t="n">
        <v>96.2</v>
      </c>
      <c r="I39" s="65" t="n"/>
      <c r="J39" s="65" t="n"/>
      <c r="K39" s="65" t="n"/>
      <c r="L39" s="61" t="inlineStr">
        <is>
          <t>甘财建[2022]84号</t>
        </is>
      </c>
      <c r="M39" s="94" t="inlineStr">
        <is>
          <t>提高粮食产量，促进农民增收，亩均纯收入450元。</t>
        </is>
      </c>
      <c r="N39" s="94" t="inlineStr">
        <is>
          <t>按照政府补助、农户自筹相结合的模式发展地膜种粮，提高农民种粮积极性，增加粮食产量，保障粮食安全。</t>
        </is>
      </c>
      <c r="O39" s="67" t="n">
        <v>13</v>
      </c>
      <c r="P39" s="67" t="n"/>
      <c r="Q39" s="67" t="n">
        <v>0.1791</v>
      </c>
      <c r="R39" s="67" t="n"/>
      <c r="S39" s="67" t="n">
        <v>0.1791</v>
      </c>
      <c r="T39" s="67" t="n">
        <v>0.7208</v>
      </c>
      <c r="U39" s="67" t="n"/>
      <c r="V39" s="67" t="n">
        <v>0.7208</v>
      </c>
      <c r="W39" s="67" t="inlineStr">
        <is>
          <t>农业农村局</t>
        </is>
      </c>
      <c r="X39" s="88" t="inlineStr">
        <is>
          <t>赵过存</t>
        </is>
      </c>
      <c r="Y39" s="60" t="inlineStr">
        <is>
          <t>耿湾乡</t>
        </is>
      </c>
      <c r="Z39" s="58" t="inlineStr">
        <is>
          <t>王秀丽</t>
        </is>
      </c>
      <c r="AA39" s="58" t="inlineStr">
        <is>
          <t>环农领办发〔2022〕36号</t>
        </is>
      </c>
      <c r="AB39" s="58" t="inlineStr">
        <is>
          <t>五批整合</t>
        </is>
      </c>
    </row>
    <row r="40" ht="60" customFormat="1" customHeight="1" s="4">
      <c r="A40" s="56" t="n"/>
      <c r="B40" s="67" t="inlineStr">
        <is>
          <t>一般农户全膜双垄沟播旱作农业项目</t>
        </is>
      </c>
      <c r="C40" s="67" t="inlineStr">
        <is>
          <t>新建</t>
        </is>
      </c>
      <c r="D40" s="58" t="inlineStr">
        <is>
          <t>2022.01-2022.12</t>
        </is>
      </c>
      <c r="E40" s="65" t="inlineStr">
        <is>
          <t>樊家川镇</t>
        </is>
      </c>
      <c r="F40" s="66" t="inlineStr">
        <is>
          <t>采购地膜43.1吨，其中：慕家河村4.75吨，樊家川村5.75吨，马驿沟村5.5吨，郝集村8.5吨，长城村4.5吨，闫塬4.75吨，李崾岘村4.25吨，马骏滩村5.1吨。</t>
        </is>
      </c>
      <c r="G40" s="65" t="n">
        <v>56.03</v>
      </c>
      <c r="H40" s="65" t="n">
        <v>56.03</v>
      </c>
      <c r="I40" s="65" t="n"/>
      <c r="J40" s="65" t="n"/>
      <c r="K40" s="65" t="n"/>
      <c r="L40" s="61" t="inlineStr">
        <is>
          <t>甘财建[2022]85号</t>
        </is>
      </c>
      <c r="M40" s="94" t="inlineStr">
        <is>
          <t>提高粮食产量，促进农民增收，亩均纯收入450元。</t>
        </is>
      </c>
      <c r="N40" s="94" t="inlineStr">
        <is>
          <t>按照政府补助、农户自筹相结合的模式发展地膜种粮，提高农民种粮积极性，增加粮食产量，保障粮食安全。</t>
        </is>
      </c>
      <c r="O40" s="67" t="n">
        <v>8</v>
      </c>
      <c r="P40" s="67" t="n"/>
      <c r="Q40" s="67" t="n">
        <v>0.0985</v>
      </c>
      <c r="R40" s="67" t="n"/>
      <c r="S40" s="67" t="n">
        <v>0.0985</v>
      </c>
      <c r="T40" s="67" t="n">
        <v>0.39775</v>
      </c>
      <c r="U40" s="67" t="n"/>
      <c r="V40" s="67" t="n">
        <v>0.3977</v>
      </c>
      <c r="W40" s="67" t="inlineStr">
        <is>
          <t>农业农村局</t>
        </is>
      </c>
      <c r="X40" s="88" t="inlineStr">
        <is>
          <t>赵过存</t>
        </is>
      </c>
      <c r="Y40" s="60" t="inlineStr">
        <is>
          <t>樊家川镇</t>
        </is>
      </c>
      <c r="Z40" s="58" t="inlineStr">
        <is>
          <t>王治峰</t>
        </is>
      </c>
      <c r="AA40" s="58" t="inlineStr">
        <is>
          <t>环农领办发〔2022〕36号</t>
        </is>
      </c>
      <c r="AB40" s="58" t="inlineStr">
        <is>
          <t>五批整合</t>
        </is>
      </c>
    </row>
    <row r="41" ht="60" customFormat="1" customHeight="1" s="4">
      <c r="A41" s="56" t="n"/>
      <c r="B41" s="67" t="inlineStr">
        <is>
          <t>一般农户全膜双垄沟播旱作农业项目</t>
        </is>
      </c>
      <c r="C41" s="67" t="inlineStr">
        <is>
          <t>新建</t>
        </is>
      </c>
      <c r="D41" s="58" t="inlineStr">
        <is>
          <t>2022.01-2022.12</t>
        </is>
      </c>
      <c r="E41" s="65" t="inlineStr">
        <is>
          <t>秦团庄乡</t>
        </is>
      </c>
      <c r="F41" s="66" t="inlineStr">
        <is>
          <t>采购地膜55吨，其中：贾塬村6.25吨，秦团庄村7.25吨，新集子村7.25吨，白塬畔村7.25吨，新峁村6.75吨，大天子村6.75吨，王团庄村6.75吨，南掌堡子村6.75吨。</t>
        </is>
      </c>
      <c r="G41" s="65" t="n">
        <v>71.5</v>
      </c>
      <c r="H41" s="65" t="n">
        <v>71.5</v>
      </c>
      <c r="I41" s="65" t="n"/>
      <c r="J41" s="65" t="n"/>
      <c r="K41" s="65" t="n"/>
      <c r="L41" s="61" t="inlineStr">
        <is>
          <t>甘财建[2022]86号</t>
        </is>
      </c>
      <c r="M41" s="94" t="inlineStr">
        <is>
          <t>提高粮食产量，促进农民增收，亩均纯收入450元。</t>
        </is>
      </c>
      <c r="N41" s="94" t="inlineStr">
        <is>
          <t>按照政府补助、农户自筹相结合的模式发展地膜种粮，提高农民种粮积极性，增加粮食产量，保障粮食安全。</t>
        </is>
      </c>
      <c r="O41" s="67" t="n">
        <v>8</v>
      </c>
      <c r="P41" s="67" t="n"/>
      <c r="Q41" s="67" t="n">
        <v>0.0561</v>
      </c>
      <c r="R41" s="67" t="n"/>
      <c r="S41" s="67" t="n">
        <v>0.0561</v>
      </c>
      <c r="T41" s="67" t="n">
        <v>0.2873</v>
      </c>
      <c r="U41" s="67" t="n"/>
      <c r="V41" s="67" t="n">
        <v>0.2873</v>
      </c>
      <c r="W41" s="67" t="inlineStr">
        <is>
          <t>农业农村局</t>
        </is>
      </c>
      <c r="X41" s="88" t="inlineStr">
        <is>
          <t>赵过存</t>
        </is>
      </c>
      <c r="Y41" s="60" t="inlineStr">
        <is>
          <t>秦团庄乡</t>
        </is>
      </c>
      <c r="Z41" s="58" t="inlineStr">
        <is>
          <t>张浩洲</t>
        </is>
      </c>
      <c r="AA41" s="58" t="inlineStr">
        <is>
          <t>环农领办发〔2022〕36号</t>
        </is>
      </c>
      <c r="AB41" s="58" t="inlineStr">
        <is>
          <t>五批整合</t>
        </is>
      </c>
    </row>
    <row r="42" ht="60" customFormat="1" customHeight="1" s="4">
      <c r="A42" s="56" t="n"/>
      <c r="B42" s="67" t="inlineStr">
        <is>
          <t>一般农户全膜双垄沟播旱作农业项目</t>
        </is>
      </c>
      <c r="C42" s="67" t="inlineStr">
        <is>
          <t>新建</t>
        </is>
      </c>
      <c r="D42" s="58" t="inlineStr">
        <is>
          <t>2022.01-2022.12</t>
        </is>
      </c>
      <c r="E42" s="65" t="inlineStr">
        <is>
          <t>曲子镇</t>
        </is>
      </c>
      <c r="F42" s="66" t="inlineStr">
        <is>
          <t>采购地膜65吨，其中：五里桥村3吨，双城村3.4吨，刘旗村4.85吨，孟家寨村8吨，高李湾村4.55吨，楼房子4吨，西沟村4.1吨，宋家塬村3.45吨，许家塬村3.1吨，金村寺村3.05吨，油坊塬村5.85吨，金盆掌村3.5吨，小庄子村2.95吨，马家河村6.2吨，董家塬村5吨。</t>
        </is>
      </c>
      <c r="G42" s="65" t="n">
        <v>84.5</v>
      </c>
      <c r="H42" s="65" t="n">
        <v>84.5</v>
      </c>
      <c r="I42" s="65" t="n"/>
      <c r="J42" s="65" t="n"/>
      <c r="K42" s="65" t="n"/>
      <c r="L42" s="61" t="inlineStr">
        <is>
          <t>甘财建[2022]87号</t>
        </is>
      </c>
      <c r="M42" s="94" t="inlineStr">
        <is>
          <t>提高粮食产量，促进农民增收，亩均纯收入450元。</t>
        </is>
      </c>
      <c r="N42" s="94" t="inlineStr">
        <is>
          <t>按照政府补助、农户自筹相结合的模式发展地膜种粮，提高农民种粮积极性，增加粮食产量，保障粮食安全。</t>
        </is>
      </c>
      <c r="O42" s="67" t="n">
        <v>1</v>
      </c>
      <c r="P42" s="67" t="n">
        <v>14</v>
      </c>
      <c r="Q42" s="67" t="n">
        <v>0.1449</v>
      </c>
      <c r="R42" s="67" t="n"/>
      <c r="S42" s="67" t="n">
        <v>0.1449</v>
      </c>
      <c r="T42" s="67" t="n">
        <v>0.6087</v>
      </c>
      <c r="U42" s="67" t="n"/>
      <c r="V42" s="67" t="n">
        <v>0.6087</v>
      </c>
      <c r="W42" s="67" t="inlineStr">
        <is>
          <t>农业农村局</t>
        </is>
      </c>
      <c r="X42" s="88" t="inlineStr">
        <is>
          <t>赵过存</t>
        </is>
      </c>
      <c r="Y42" s="60" t="inlineStr">
        <is>
          <t>曲子镇</t>
        </is>
      </c>
      <c r="Z42" s="58" t="inlineStr">
        <is>
          <t>段斌杰</t>
        </is>
      </c>
      <c r="AA42" s="58" t="inlineStr">
        <is>
          <t>环农领办发〔2022〕36号</t>
        </is>
      </c>
      <c r="AB42" s="58" t="inlineStr">
        <is>
          <t>五批整合</t>
        </is>
      </c>
    </row>
    <row r="43" ht="60" customFormat="1" customHeight="1" s="4">
      <c r="A43" s="56" t="n"/>
      <c r="B43" s="67" t="inlineStr">
        <is>
          <t>一般农户全膜双垄沟播旱作农业项目</t>
        </is>
      </c>
      <c r="C43" s="67" t="inlineStr">
        <is>
          <t>新建</t>
        </is>
      </c>
      <c r="D43" s="58" t="inlineStr">
        <is>
          <t>2022.01-2022.12</t>
        </is>
      </c>
      <c r="E43" s="65" t="inlineStr">
        <is>
          <t>演武乡</t>
        </is>
      </c>
      <c r="F43" s="66" t="inlineStr">
        <is>
          <t>采购地膜30吨，其中：黑泉河村8.66吨，吴家塬村1.7吨，刘坪村3.755吨，路家塬村2.5吨，曵郭咀村1.605吨，黄山村1.76吨，走马硷村3.77吨，佛岔村3.5吨，杨家洼村2.75吨</t>
        </is>
      </c>
      <c r="G43" s="65" t="n">
        <v>39</v>
      </c>
      <c r="H43" s="65" t="n">
        <v>39</v>
      </c>
      <c r="I43" s="65" t="n"/>
      <c r="J43" s="65" t="n"/>
      <c r="K43" s="65" t="n"/>
      <c r="L43" s="61" t="inlineStr">
        <is>
          <t>甘财建[2022]88号</t>
        </is>
      </c>
      <c r="M43" s="94" t="inlineStr">
        <is>
          <t>提高粮食产量，促进农民增收，亩均纯收入450元。</t>
        </is>
      </c>
      <c r="N43" s="94" t="inlineStr">
        <is>
          <t>按照政府补助、农户自筹相结合的模式发展地膜种粮，提高农民种粮积极性，增加粮食产量，保障粮食安全。</t>
        </is>
      </c>
      <c r="O43" s="67" t="n">
        <v>9</v>
      </c>
      <c r="P43" s="67" t="n"/>
      <c r="Q43" s="67" t="n">
        <v>0.0461</v>
      </c>
      <c r="R43" s="67" t="n"/>
      <c r="S43" s="67" t="n">
        <v>0.0461</v>
      </c>
      <c r="T43" s="67" t="n">
        <v>0.21155</v>
      </c>
      <c r="U43" s="67" t="n"/>
      <c r="V43" s="67" t="n">
        <v>0.2115</v>
      </c>
      <c r="W43" s="67" t="inlineStr">
        <is>
          <t>农业农村局</t>
        </is>
      </c>
      <c r="X43" s="88" t="inlineStr">
        <is>
          <t>赵过存</t>
        </is>
      </c>
      <c r="Y43" s="60" t="inlineStr">
        <is>
          <t>演武乡</t>
        </is>
      </c>
      <c r="Z43" s="58" t="inlineStr">
        <is>
          <t>杨永杰</t>
        </is>
      </c>
      <c r="AA43" s="58" t="inlineStr">
        <is>
          <t>环农领办发〔2022〕36号</t>
        </is>
      </c>
      <c r="AB43" s="58" t="inlineStr">
        <is>
          <t>五批整合</t>
        </is>
      </c>
    </row>
    <row r="44" ht="60" customFormat="1" customHeight="1" s="4">
      <c r="A44" s="56" t="n"/>
      <c r="B44" s="67" t="inlineStr">
        <is>
          <t>一般农户全膜双垄沟播旱作农业项目</t>
        </is>
      </c>
      <c r="C44" s="67" t="inlineStr">
        <is>
          <t>新建</t>
        </is>
      </c>
      <c r="D44" s="58" t="inlineStr">
        <is>
          <t>2022.01-2022.12</t>
        </is>
      </c>
      <c r="E44" s="65" t="inlineStr">
        <is>
          <t>罗山乡</t>
        </is>
      </c>
      <c r="F44" s="66" t="inlineStr">
        <is>
          <t>采购地膜49.4吨，其中：西阳洼村4.3吨，苇芝城村6.25吨，龙柏山村7.8吨，兰家掌村5.8吨，大树塬村8吨，陈渠子村5.5吨，山水湾村5.45吨，光明村6.3吨。</t>
        </is>
      </c>
      <c r="G44" s="65" t="n">
        <v>64.22</v>
      </c>
      <c r="H44" s="65" t="n">
        <v>64.22</v>
      </c>
      <c r="I44" s="65" t="n"/>
      <c r="J44" s="65" t="n"/>
      <c r="K44" s="65" t="n"/>
      <c r="L44" s="61" t="inlineStr">
        <is>
          <t>甘财建[2022]89号</t>
        </is>
      </c>
      <c r="M44" s="94" t="inlineStr">
        <is>
          <t>提高粮食产量，促进农民增收，亩均纯收入450元。</t>
        </is>
      </c>
      <c r="N44" s="94" t="inlineStr">
        <is>
          <t>按照政府补助、农户自筹相结合的模式发展地膜种粮，提高农民种粮积极性，增加粮食产量，保障粮食安全。</t>
        </is>
      </c>
      <c r="O44" s="67" t="n">
        <v>8</v>
      </c>
      <c r="P44" s="67" t="n"/>
      <c r="Q44" s="67" t="n">
        <v>0.375</v>
      </c>
      <c r="R44" s="67" t="n"/>
      <c r="S44" s="67" t="n">
        <v>0.375</v>
      </c>
      <c r="T44" s="67" t="n">
        <v>0.14705</v>
      </c>
      <c r="U44" s="67" t="n"/>
      <c r="V44" s="301" t="n">
        <v>0.147</v>
      </c>
      <c r="W44" s="67" t="inlineStr">
        <is>
          <t>农业农村局</t>
        </is>
      </c>
      <c r="X44" s="88" t="inlineStr">
        <is>
          <t>赵过存</t>
        </is>
      </c>
      <c r="Y44" s="60" t="inlineStr">
        <is>
          <t>罗山川乡</t>
        </is>
      </c>
      <c r="Z44" s="58" t="inlineStr">
        <is>
          <t>李怀文</t>
        </is>
      </c>
      <c r="AA44" s="58" t="inlineStr">
        <is>
          <t>环农领办发〔2022〕36号</t>
        </is>
      </c>
      <c r="AB44" s="58" t="inlineStr">
        <is>
          <t>五批整合</t>
        </is>
      </c>
    </row>
    <row r="45" ht="60" customFormat="1" customHeight="1" s="4">
      <c r="A45" s="56" t="n"/>
      <c r="B45" s="67" t="inlineStr">
        <is>
          <t>一般农户全膜双垄沟播旱作农业项目</t>
        </is>
      </c>
      <c r="C45" s="67" t="inlineStr">
        <is>
          <t>新建</t>
        </is>
      </c>
      <c r="D45" s="58" t="inlineStr">
        <is>
          <t>2022.01-2022.12</t>
        </is>
      </c>
      <c r="E45" s="65" t="inlineStr">
        <is>
          <t>南湫乡</t>
        </is>
      </c>
      <c r="F45" s="66" t="inlineStr">
        <is>
          <t>采购地膜33吨，其中：代家洼村4.565吨，党家洼村6.21吨，双井子村3.47吨，岳后渠村5.25吨，杨兴堡村4.085吨，洪涝池村5.07吨，花儿山村4.35吨。</t>
        </is>
      </c>
      <c r="G45" s="65" t="n">
        <v>42.9</v>
      </c>
      <c r="H45" s="65" t="n">
        <v>42.9</v>
      </c>
      <c r="I45" s="65" t="n"/>
      <c r="J45" s="65" t="n"/>
      <c r="K45" s="65" t="n"/>
      <c r="L45" s="61" t="inlineStr">
        <is>
          <t>甘财建[2022]90号</t>
        </is>
      </c>
      <c r="M45" s="94" t="inlineStr">
        <is>
          <t>提高粮食产量，促进农民增收，亩均纯收入450元。</t>
        </is>
      </c>
      <c r="N45" s="94" t="inlineStr">
        <is>
          <t>按照政府补助、农户自筹相结合的模式发展地膜种粮，提高农民种粮积极性，增加粮食产量，保障粮食安全。</t>
        </is>
      </c>
      <c r="O45" s="67" t="n">
        <v>7</v>
      </c>
      <c r="P45" s="67" t="n"/>
      <c r="Q45" s="67" t="n">
        <v>0.0779</v>
      </c>
      <c r="R45" s="67" t="n"/>
      <c r="S45" s="67" t="n">
        <v>0.0779</v>
      </c>
      <c r="T45" s="67" t="n">
        <v>0.30355</v>
      </c>
      <c r="U45" s="67" t="n"/>
      <c r="V45" s="67" t="n">
        <v>0.3035</v>
      </c>
      <c r="W45" s="67" t="inlineStr">
        <is>
          <t>农业农村局</t>
        </is>
      </c>
      <c r="X45" s="88" t="inlineStr">
        <is>
          <t>赵过存</t>
        </is>
      </c>
      <c r="Y45" s="60" t="inlineStr">
        <is>
          <t>南湫乡</t>
        </is>
      </c>
      <c r="Z45" s="58" t="inlineStr">
        <is>
          <t>杜志远</t>
        </is>
      </c>
      <c r="AA45" s="58" t="inlineStr">
        <is>
          <t>环农领办发〔2022〕36号</t>
        </is>
      </c>
      <c r="AB45" s="58" t="inlineStr">
        <is>
          <t>五批整合</t>
        </is>
      </c>
    </row>
    <row r="46" ht="60" customFormat="1" customHeight="1" s="4">
      <c r="A46" s="56" t="n"/>
      <c r="B46" s="67" t="inlineStr">
        <is>
          <t>一般农户全膜双垄沟播旱作农业项目</t>
        </is>
      </c>
      <c r="C46" s="67" t="inlineStr">
        <is>
          <t>新建</t>
        </is>
      </c>
      <c r="D46" s="58" t="inlineStr">
        <is>
          <t>2022.01-2022.12</t>
        </is>
      </c>
      <c r="E46" s="65" t="inlineStr">
        <is>
          <t>山城乡</t>
        </is>
      </c>
      <c r="F46" s="66" t="inlineStr">
        <is>
          <t>采购地膜50吨，其中山城堡村6.05吨，八里铺村6.6吨，薛塬村7.72吨，王山口子村5.75吨，寨柯村4.75吨，赵庄村4.585吨，谢庄村5.5吨，郝掌村4吨，冯家沟村5.045吨。</t>
        </is>
      </c>
      <c r="G46" s="65" t="n">
        <v>65</v>
      </c>
      <c r="H46" s="65" t="n">
        <v>65</v>
      </c>
      <c r="I46" s="65" t="n"/>
      <c r="J46" s="65" t="n"/>
      <c r="K46" s="65" t="n"/>
      <c r="L46" s="61" t="inlineStr">
        <is>
          <t>甘财建[2022]91号</t>
        </is>
      </c>
      <c r="M46" s="94" t="inlineStr">
        <is>
          <t>提高粮食产量，促进农民增收，亩均纯收入450元。</t>
        </is>
      </c>
      <c r="N46" s="94" t="inlineStr">
        <is>
          <t>按照政府补助、农户自筹相结合的模式发展地膜种粮，提高农民种粮积极性，增加粮食产量，保障粮食安全。</t>
        </is>
      </c>
      <c r="O46" s="67" t="n">
        <v>9</v>
      </c>
      <c r="P46" s="67" t="n"/>
      <c r="Q46" s="67" t="n">
        <v>0.1062</v>
      </c>
      <c r="R46" s="67" t="n"/>
      <c r="S46" s="67" t="n">
        <v>0.1062</v>
      </c>
      <c r="T46" s="67" t="n">
        <v>0.4025</v>
      </c>
      <c r="U46" s="67" t="n"/>
      <c r="V46" s="67" t="n">
        <v>0.4025</v>
      </c>
      <c r="W46" s="67" t="inlineStr">
        <is>
          <t>农业农村局</t>
        </is>
      </c>
      <c r="X46" s="88" t="inlineStr">
        <is>
          <t>赵过存</t>
        </is>
      </c>
      <c r="Y46" s="60" t="inlineStr">
        <is>
          <t>山城乡</t>
        </is>
      </c>
      <c r="Z46" s="58" t="inlineStr">
        <is>
          <t>姚建平</t>
        </is>
      </c>
      <c r="AA46" s="58" t="inlineStr">
        <is>
          <t>环农领办发〔2022〕36号</t>
        </is>
      </c>
      <c r="AB46" s="58" t="inlineStr">
        <is>
          <t>五批整合</t>
        </is>
      </c>
    </row>
    <row r="47" ht="60" customFormat="1" customHeight="1" s="4">
      <c r="A47" s="56" t="n"/>
      <c r="B47" s="67" t="inlineStr">
        <is>
          <t>一般农户全膜双垄沟播旱作农业项目</t>
        </is>
      </c>
      <c r="C47" s="67" t="inlineStr">
        <is>
          <t>新建</t>
        </is>
      </c>
      <c r="D47" s="58" t="inlineStr">
        <is>
          <t>2022.01-2022.12</t>
        </is>
      </c>
      <c r="E47" s="65" t="inlineStr">
        <is>
          <t>虎洞镇</t>
        </is>
      </c>
      <c r="F47" s="66" t="inlineStr">
        <is>
          <t>采购地膜75.2吨，其中：半个城村4.31吨，张大掌村3.25吨，砂井子村9.78吨，贾驿村4.35吨，张家湾村14.02吨，常兆台村5.87吨，高庙湾村7.56吨，魏家河村7.67吨，刘解掌村6.47吨，金庄塬村11.92吨。</t>
        </is>
      </c>
      <c r="G47" s="65" t="n">
        <v>97.76000000000001</v>
      </c>
      <c r="H47" s="65" t="n">
        <v>97.76000000000001</v>
      </c>
      <c r="I47" s="65" t="n"/>
      <c r="J47" s="65" t="n"/>
      <c r="K47" s="65" t="n"/>
      <c r="L47" s="61" t="inlineStr">
        <is>
          <t>甘财建[2022]92号</t>
        </is>
      </c>
      <c r="M47" s="94" t="inlineStr">
        <is>
          <t>提高粮食产量，促进农民增收，亩均纯收入450元。</t>
        </is>
      </c>
      <c r="N47" s="94" t="inlineStr">
        <is>
          <t>按照政府补助、农户自筹相结合的模式发展地膜种粮，提高农民种粮积极性，增加粮食产量，保障粮食安全。</t>
        </is>
      </c>
      <c r="O47" s="67" t="n">
        <v>10</v>
      </c>
      <c r="P47" s="67" t="n"/>
      <c r="Q47" s="67" t="n">
        <v>0.1727</v>
      </c>
      <c r="R47" s="67" t="n"/>
      <c r="S47" s="67" t="n">
        <v>0.1727</v>
      </c>
      <c r="T47" s="67" t="n">
        <v>0.66555</v>
      </c>
      <c r="U47" s="67" t="n"/>
      <c r="V47" s="67" t="n">
        <v>0.6655</v>
      </c>
      <c r="W47" s="67" t="inlineStr">
        <is>
          <t>农业农村局</t>
        </is>
      </c>
      <c r="X47" s="88" t="inlineStr">
        <is>
          <t>赵过存</t>
        </is>
      </c>
      <c r="Y47" s="60" t="inlineStr">
        <is>
          <t>虎洞镇</t>
        </is>
      </c>
      <c r="Z47" s="58" t="inlineStr">
        <is>
          <t>梁海涛</t>
        </is>
      </c>
      <c r="AA47" s="58" t="inlineStr">
        <is>
          <t>环农领办发〔2022〕36号</t>
        </is>
      </c>
      <c r="AB47" s="58" t="inlineStr">
        <is>
          <t>五批整合</t>
        </is>
      </c>
    </row>
    <row r="48" ht="60" customFormat="1" customHeight="1" s="4">
      <c r="A48" s="56" t="n"/>
      <c r="B48" s="67" t="inlineStr">
        <is>
          <t>一般农户全膜双垄沟播旱作农业项目</t>
        </is>
      </c>
      <c r="C48" s="67" t="inlineStr">
        <is>
          <t>新建</t>
        </is>
      </c>
      <c r="D48" s="58" t="inlineStr">
        <is>
          <t>2022.01-2022.12</t>
        </is>
      </c>
      <c r="E48" s="67" t="inlineStr">
        <is>
          <t>合道镇</t>
        </is>
      </c>
      <c r="F48" s="130" t="inlineStr">
        <is>
          <t>采购地膜102.5吨，其中：陈旗塬村7吨，尚西坪村8吨，陶洼子8村吨，梁坪村5吨，唐台子村5吨，红崖洼村6吨，朱家塬村6吨，赵塬村7吨，辛坪村5.5吨，杨坪沟村5吨，大路洼村5吨，常崾岘村5吨，寨子坪村6吨，沈岭村6吨，赵台村6吨，瓦天沟村6吨，何坪村6吨。</t>
        </is>
      </c>
      <c r="G48" s="65" t="n">
        <v>133.25</v>
      </c>
      <c r="H48" s="65" t="n">
        <v>133.25</v>
      </c>
      <c r="I48" s="65" t="n"/>
      <c r="J48" s="65" t="n"/>
      <c r="K48" s="65" t="n"/>
      <c r="L48" s="61" t="inlineStr">
        <is>
          <t>甘财建[2022]93号</t>
        </is>
      </c>
      <c r="M48" s="94" t="inlineStr">
        <is>
          <t>提高粮食产量，促进农民增收，亩均纯收入450元。</t>
        </is>
      </c>
      <c r="N48" s="94" t="inlineStr">
        <is>
          <t>按照政府补助、农户自筹相结合的模式发展地膜种粮，提高农民种粮积极性，增加粮食产量，保障粮食安全。</t>
        </is>
      </c>
      <c r="O48" s="67" t="n">
        <v>17</v>
      </c>
      <c r="P48" s="67" t="n"/>
      <c r="Q48" s="67" t="n">
        <v>0.1935</v>
      </c>
      <c r="R48" s="67" t="n"/>
      <c r="S48" s="67" t="n">
        <v>0.1935</v>
      </c>
      <c r="T48" s="67" t="n">
        <v>0.8292</v>
      </c>
      <c r="U48" s="67" t="n"/>
      <c r="V48" s="67" t="n">
        <v>0.8292</v>
      </c>
      <c r="W48" s="67" t="inlineStr">
        <is>
          <t>农业农村局</t>
        </is>
      </c>
      <c r="X48" s="88" t="inlineStr">
        <is>
          <t>赵过存</t>
        </is>
      </c>
      <c r="Y48" s="60" t="inlineStr">
        <is>
          <t>合道镇</t>
        </is>
      </c>
      <c r="Z48" s="58" t="inlineStr">
        <is>
          <t>王宝明</t>
        </is>
      </c>
      <c r="AA48" s="58" t="inlineStr">
        <is>
          <t>环农领办发〔2022〕36号</t>
        </is>
      </c>
      <c r="AB48" s="58" t="inlineStr">
        <is>
          <t>五批整合</t>
        </is>
      </c>
    </row>
    <row r="49" ht="60" customFormat="1" customHeight="1" s="4">
      <c r="A49" s="56" t="n"/>
      <c r="B49" s="67" t="inlineStr">
        <is>
          <t>一般农户全膜双垄沟播旱作农业项目</t>
        </is>
      </c>
      <c r="C49" s="67" t="inlineStr">
        <is>
          <t>新建</t>
        </is>
      </c>
      <c r="D49" s="58" t="inlineStr">
        <is>
          <t>2022.01-2022.12</t>
        </is>
      </c>
      <c r="E49" s="67" t="inlineStr">
        <is>
          <t>天池乡</t>
        </is>
      </c>
      <c r="F49" s="130" t="inlineStr">
        <is>
          <t>采购地膜57吨，其中：天池村3吨，张邓塬村3.5吨，梁家河村3吨，殷屈河村4.5吨，苏北岔村5.25吨，潘老庄村4.5吨，大庄台村3.25吨，四合掌村4吨，老庄湾村3.5吨，井渠淌村4吨，鲜岔村3吨，碾盘岭村3吨，大方山村2.5吨，喜家坪村2.5吨，曹李川村3.75吨，吴城子村3.75吨。</t>
        </is>
      </c>
      <c r="G49" s="65" t="n">
        <v>74.09999999999999</v>
      </c>
      <c r="H49" s="65" t="n">
        <v>74.09999999999999</v>
      </c>
      <c r="I49" s="65" t="n"/>
      <c r="J49" s="65" t="n"/>
      <c r="K49" s="65" t="n"/>
      <c r="L49" s="61" t="inlineStr">
        <is>
          <t>甘财建[2022]94号</t>
        </is>
      </c>
      <c r="M49" s="94" t="inlineStr">
        <is>
          <t>提高粮食产量，促进农民增收，亩均纯收入450元。</t>
        </is>
      </c>
      <c r="N49" s="94" t="inlineStr">
        <is>
          <t>按照政府补助、农户自筹相结合的模式发展地膜种粮，提高农民种粮积极性，增加粮食产量，保障粮食安全。</t>
        </is>
      </c>
      <c r="O49" s="67" t="n">
        <v>16</v>
      </c>
      <c r="P49" s="67" t="n"/>
      <c r="Q49" s="67" t="n">
        <v>0.1948</v>
      </c>
      <c r="R49" s="67" t="n"/>
      <c r="S49" s="67" t="n">
        <v>0.1948</v>
      </c>
      <c r="T49" s="67" t="n">
        <v>0.7719</v>
      </c>
      <c r="U49" s="67" t="n"/>
      <c r="V49" s="67" t="n">
        <v>0.7719</v>
      </c>
      <c r="W49" s="67" t="inlineStr">
        <is>
          <t>农业农村局</t>
        </is>
      </c>
      <c r="X49" s="88" t="inlineStr">
        <is>
          <t>赵过存</t>
        </is>
      </c>
      <c r="Y49" s="60" t="inlineStr">
        <is>
          <t>天池乡</t>
        </is>
      </c>
      <c r="Z49" s="58" t="inlineStr">
        <is>
          <t>刘震</t>
        </is>
      </c>
      <c r="AA49" s="58" t="inlineStr">
        <is>
          <t>环农领办发〔2022〕36号</t>
        </is>
      </c>
      <c r="AB49" s="58" t="inlineStr">
        <is>
          <t>五批整合</t>
        </is>
      </c>
    </row>
    <row r="50" ht="60" customFormat="1" customHeight="1" s="4">
      <c r="A50" s="56" t="n"/>
      <c r="B50" s="67" t="inlineStr">
        <is>
          <t>一般农户全膜双垄沟播旱作农业项目</t>
        </is>
      </c>
      <c r="C50" s="67" t="inlineStr">
        <is>
          <t>新建</t>
        </is>
      </c>
      <c r="D50" s="58" t="inlineStr">
        <is>
          <t>2022.01-2022.12</t>
        </is>
      </c>
      <c r="E50" s="67" t="inlineStr">
        <is>
          <t>小南沟乡</t>
        </is>
      </c>
      <c r="F50" s="130" t="inlineStr">
        <is>
          <t>采购地膜66吨，其中：陈掌村5.54吨，丁寨柯村9.31吨，粉子山村3.54吨，李上山村3.19吨，汪天子村4.89吨，天子渠村4.465吨，李塬村5.94吨，连川村7.34吨，许掌村5.64吨，燕麦掌村5.69吨，小南沟村7.265吨，杨胡套子村3.19吨。</t>
        </is>
      </c>
      <c r="G50" s="65" t="n">
        <v>85.8</v>
      </c>
      <c r="H50" s="65" t="n">
        <v>85.8</v>
      </c>
      <c r="I50" s="65" t="n"/>
      <c r="J50" s="65" t="n"/>
      <c r="K50" s="65" t="n"/>
      <c r="L50" s="61" t="inlineStr">
        <is>
          <t>甘财建[2022]95号</t>
        </is>
      </c>
      <c r="M50" s="94" t="inlineStr">
        <is>
          <t>提高粮食产量，促进农民增收，亩均纯收入450元。</t>
        </is>
      </c>
      <c r="N50" s="94" t="inlineStr">
        <is>
          <t>按照政府补助、农户自筹相结合的模式发展地膜种粮，提高农民种粮积极性，增加粮食产量，保障粮食安全。</t>
        </is>
      </c>
      <c r="O50" s="67" t="n">
        <v>12</v>
      </c>
      <c r="P50" s="67" t="n"/>
      <c r="Q50" s="67" t="n">
        <v>0.1626</v>
      </c>
      <c r="R50" s="67" t="n"/>
      <c r="S50" s="67" t="n">
        <v>0.1626</v>
      </c>
      <c r="T50" s="67" t="n">
        <v>0.65825</v>
      </c>
      <c r="U50" s="67" t="n"/>
      <c r="V50" s="67" t="n">
        <v>0.6582</v>
      </c>
      <c r="W50" s="67" t="inlineStr">
        <is>
          <t>农业农村局</t>
        </is>
      </c>
      <c r="X50" s="88" t="inlineStr">
        <is>
          <t>赵过存</t>
        </is>
      </c>
      <c r="Y50" s="60" t="inlineStr">
        <is>
          <t>小南沟乡</t>
        </is>
      </c>
      <c r="Z50" s="58" t="inlineStr">
        <is>
          <t>任新育</t>
        </is>
      </c>
      <c r="AA50" s="58" t="inlineStr">
        <is>
          <t>环农领办发〔2022〕36号</t>
        </is>
      </c>
      <c r="AB50" s="58" t="inlineStr">
        <is>
          <t>五批整合</t>
        </is>
      </c>
    </row>
    <row r="51" ht="60" customFormat="1" customHeight="1" s="4">
      <c r="A51" s="56" t="n"/>
      <c r="B51" s="67" t="inlineStr">
        <is>
          <t>一般农户全膜双垄沟播旱作农业项目</t>
        </is>
      </c>
      <c r="C51" s="67" t="inlineStr">
        <is>
          <t>新建</t>
        </is>
      </c>
      <c r="D51" s="58" t="inlineStr">
        <is>
          <t>2022.01-2022.12</t>
        </is>
      </c>
      <c r="E51" s="67" t="inlineStr">
        <is>
          <t>甜水镇</t>
        </is>
      </c>
      <c r="F51" s="130" t="inlineStr">
        <is>
          <t>采购地膜39吨，其中：甜水街村4.35吨，张铁村4吨，鲁掌村4.25吨，何塬村4.1吨，邱滩村4吨，赵掌村3.8吨，高崾岘村4吨，狼儿滩村3.5吨，大良洼村4.5吨，七里墩村2.5吨。</t>
        </is>
      </c>
      <c r="G51" s="65" t="n">
        <v>50.7</v>
      </c>
      <c r="H51" s="65" t="n">
        <v>50.7</v>
      </c>
      <c r="I51" s="65" t="n"/>
      <c r="J51" s="65" t="n"/>
      <c r="K51" s="65" t="n"/>
      <c r="L51" s="61" t="inlineStr">
        <is>
          <t>甘财建[2022]96号</t>
        </is>
      </c>
      <c r="M51" s="94" t="inlineStr">
        <is>
          <t>提高粮食产量，促进农民增收，亩均纯收入450元。</t>
        </is>
      </c>
      <c r="N51" s="94" t="inlineStr">
        <is>
          <t>按照政府补助、农户自筹相结合的模式发展地膜种粮，提高农民种粮积极性，增加粮食产量，保障粮食安全。</t>
        </is>
      </c>
      <c r="O51" s="67" t="n">
        <v>10</v>
      </c>
      <c r="P51" s="67" t="n"/>
      <c r="Q51" s="67" t="n">
        <v>0.09379999999999999</v>
      </c>
      <c r="R51" s="67" t="n"/>
      <c r="S51" s="67" t="n">
        <v>0.09379999999999999</v>
      </c>
      <c r="T51" s="67" t="n">
        <v>0.4223</v>
      </c>
      <c r="U51" s="67" t="n"/>
      <c r="V51" s="67" t="n">
        <v>0.4223</v>
      </c>
      <c r="W51" s="67" t="inlineStr">
        <is>
          <t>农业农村局</t>
        </is>
      </c>
      <c r="X51" s="88" t="inlineStr">
        <is>
          <t>赵过存</t>
        </is>
      </c>
      <c r="Y51" s="60" t="inlineStr">
        <is>
          <t>甜水镇</t>
        </is>
      </c>
      <c r="Z51" s="58" t="inlineStr">
        <is>
          <t>拓研新</t>
        </is>
      </c>
      <c r="AA51" s="58" t="inlineStr">
        <is>
          <t>环农领办发〔2022〕36号</t>
        </is>
      </c>
      <c r="AB51" s="58" t="inlineStr">
        <is>
          <t>五批整合</t>
        </is>
      </c>
    </row>
    <row r="52" ht="60" customFormat="1" customHeight="1" s="4">
      <c r="A52" s="56" t="n"/>
      <c r="B52" s="67" t="inlineStr">
        <is>
          <t>一般农户全膜双垄沟播旱作农业项目</t>
        </is>
      </c>
      <c r="C52" s="67" t="inlineStr">
        <is>
          <t>新建</t>
        </is>
      </c>
      <c r="D52" s="58" t="inlineStr">
        <is>
          <t>2022.01-2022.12</t>
        </is>
      </c>
      <c r="E52" s="67" t="inlineStr">
        <is>
          <t>芦家湾乡</t>
        </is>
      </c>
      <c r="F52" s="130" t="inlineStr">
        <is>
          <t>采购地膜59吨，其中：杨新庄村6吨，花儿掌村6吨，庙儿掌村6.25吨，井川村5.25吨，宋家掌村6.25吨，桃李湾村5.5吨，王庄村6.5吨，大堡条村5.25吨，盘龙村6吨，小堡条村6吨。</t>
        </is>
      </c>
      <c r="G52" s="65" t="n">
        <v>76.7</v>
      </c>
      <c r="H52" s="65" t="n">
        <v>76.7</v>
      </c>
      <c r="I52" s="65" t="n"/>
      <c r="J52" s="65" t="n"/>
      <c r="K52" s="65" t="n"/>
      <c r="L52" s="61" t="inlineStr">
        <is>
          <t>甘财建[2022]97号</t>
        </is>
      </c>
      <c r="M52" s="94" t="inlineStr">
        <is>
          <t>提高粮食产量，促进农民增收，亩均纯收入450元。</t>
        </is>
      </c>
      <c r="N52" s="94" t="inlineStr">
        <is>
          <t>按照政府补助、农户自筹相结合的模式发展地膜种粮，提高农民种粮积极性，增加粮食产量，保障粮食安全。</t>
        </is>
      </c>
      <c r="O52" s="67" t="n">
        <v>10</v>
      </c>
      <c r="P52" s="67" t="n"/>
      <c r="Q52" s="67" t="n">
        <v>0.0892</v>
      </c>
      <c r="R52" s="67" t="n"/>
      <c r="S52" s="67" t="n">
        <v>0.0892</v>
      </c>
      <c r="T52" s="67" t="n">
        <v>0.37805</v>
      </c>
      <c r="U52" s="67" t="n"/>
      <c r="V52" s="301" t="n">
        <v>0.378</v>
      </c>
      <c r="W52" s="67" t="inlineStr">
        <is>
          <t>农业农村局</t>
        </is>
      </c>
      <c r="X52" s="88" t="inlineStr">
        <is>
          <t>赵过存</t>
        </is>
      </c>
      <c r="Y52" s="60" t="inlineStr">
        <is>
          <t>芦家湾乡</t>
        </is>
      </c>
      <c r="Z52" s="58" t="inlineStr">
        <is>
          <t>马鹏飞</t>
        </is>
      </c>
      <c r="AA52" s="58" t="inlineStr">
        <is>
          <t>环农领办发〔2022〕36号</t>
        </is>
      </c>
      <c r="AB52" s="58" t="inlineStr">
        <is>
          <t>五批整合</t>
        </is>
      </c>
    </row>
    <row r="53" ht="84" customFormat="1" customHeight="1" s="5">
      <c r="A53" s="56" t="n"/>
      <c r="B53" s="56" t="inlineStr">
        <is>
          <t>荞麦订单种植及基地建设
项目</t>
        </is>
      </c>
      <c r="C53" s="56" t="inlineStr">
        <is>
          <t>新建</t>
        </is>
      </c>
      <c r="D53" s="56" t="inlineStr">
        <is>
          <t>2022.01-2022.12</t>
        </is>
      </c>
      <c r="E53" s="56" t="inlineStr">
        <is>
          <t>南湫等10乡镇</t>
        </is>
      </c>
      <c r="F53" s="69" t="inlineStr">
        <is>
          <t>扶持南湫、甜水、山城、洪德、车道、毛井、耿湾、秦团庄、小南沟、芦家湾等10个乡镇脱贫户和监测对象开展订单种植荞麦1万亩，每亩补助50元；建设示范基地2000亩，每亩补助170元。</t>
        </is>
      </c>
      <c r="G53" s="56">
        <f>SUM(G54:G60)</f>
        <v/>
      </c>
      <c r="H53" s="56">
        <f>SUM(H54:H60)</f>
        <v/>
      </c>
      <c r="I53" s="56">
        <f>SUM(I54:I60)</f>
        <v/>
      </c>
      <c r="J53" s="56">
        <f>SUM(J54:J60)</f>
        <v/>
      </c>
      <c r="K53" s="56">
        <f>SUM(K54:K60)</f>
        <v/>
      </c>
      <c r="L53" s="56" t="inlineStr">
        <is>
          <t> </t>
        </is>
      </c>
      <c r="M53" s="140" t="inlineStr">
        <is>
          <t>降低农户的收益风险，增加农户的收入，每亩均收入150元以上。</t>
        </is>
      </c>
      <c r="N53" s="69" t="inlineStr">
        <is>
          <t>运用合作社加农户的模式，公司供应种子，统一组织种植，成熟后公司按照保底价进行回收，降低农户的收益风险，增加农户的收入，每亩均收入150元以上。</t>
        </is>
      </c>
      <c r="O53" s="56">
        <f>SUM(O54:O60)</f>
        <v/>
      </c>
      <c r="P53" s="56" t="n"/>
      <c r="Q53" s="56">
        <f>SUM(Q54:Q60)</f>
        <v/>
      </c>
      <c r="R53" s="56">
        <f>SUM(R54:R60)</f>
        <v/>
      </c>
      <c r="S53" s="56" t="n"/>
      <c r="T53" s="56">
        <f>SUM(T54:T60)</f>
        <v/>
      </c>
      <c r="U53" s="56">
        <f>SUM(U54:U60)</f>
        <v/>
      </c>
      <c r="V53" s="56" t="n"/>
      <c r="W53" s="34" t="inlineStr">
        <is>
          <t>农业农村局</t>
        </is>
      </c>
      <c r="X53" s="56" t="inlineStr">
        <is>
          <t>赵过存</t>
        </is>
      </c>
      <c r="Y53" s="56" t="inlineStr">
        <is>
          <t>各乡镇</t>
        </is>
      </c>
      <c r="Z53" s="56" t="n"/>
      <c r="AA53" s="56" t="inlineStr">
        <is>
          <t>环农领办发〔2022〕33号</t>
        </is>
      </c>
      <c r="AB53" s="176" t="n"/>
    </row>
    <row r="54" ht="81" customFormat="1" customHeight="1" s="5">
      <c r="A54" s="60" t="n"/>
      <c r="B54" s="60" t="inlineStr">
        <is>
          <t>荞麦订单种植及基地建设
项目</t>
        </is>
      </c>
      <c r="C54" s="60" t="inlineStr">
        <is>
          <t>新建</t>
        </is>
      </c>
      <c r="D54" s="58" t="inlineStr">
        <is>
          <t>2022.01-2022.12</t>
        </is>
      </c>
      <c r="E54" s="60" t="inlineStr">
        <is>
          <t>南湫</t>
        </is>
      </c>
      <c r="F54" s="70" t="inlineStr">
        <is>
          <t>种植3500亩。其中双井子村基地500亩，订单种植2500亩，代家洼村订单种植500亩。</t>
        </is>
      </c>
      <c r="G54" s="60" t="n">
        <v>23.5</v>
      </c>
      <c r="H54" s="60" t="n"/>
      <c r="I54" s="60" t="n"/>
      <c r="J54" s="60" t="n"/>
      <c r="K54" s="60" t="n">
        <v>23.5</v>
      </c>
      <c r="L54" s="60" t="inlineStr">
        <is>
          <t>环财农[2022]41号</t>
        </is>
      </c>
      <c r="M54" s="142" t="inlineStr">
        <is>
          <t>降低农户的收益风险，增加农户的收入，每亩均收入150元以上。</t>
        </is>
      </c>
      <c r="N54" s="142" t="inlineStr">
        <is>
          <t>运用合作社加农户的模式，公司供应种子，统一组织种植，成熟后公司按照保底价进行回收，降低农户的收益风险，增加农户的收入，每亩均收入150元以上。</t>
        </is>
      </c>
      <c r="O54" s="60" t="n">
        <v>2</v>
      </c>
      <c r="P54" s="60" t="n"/>
      <c r="Q54" s="60" t="n">
        <v>0.035</v>
      </c>
      <c r="R54" s="60" t="n">
        <v>0.035</v>
      </c>
      <c r="S54" s="60" t="n"/>
      <c r="T54" s="60" t="n">
        <v>0.147</v>
      </c>
      <c r="U54" s="60" t="n">
        <v>0.147</v>
      </c>
      <c r="V54" s="60" t="n"/>
      <c r="W54" s="34" t="inlineStr">
        <is>
          <t>农业农村局</t>
        </is>
      </c>
      <c r="X54" s="60" t="inlineStr">
        <is>
          <t>赵过存</t>
        </is>
      </c>
      <c r="Y54" s="60" t="inlineStr">
        <is>
          <t>南湫乡</t>
        </is>
      </c>
      <c r="Z54" s="58" t="inlineStr">
        <is>
          <t>杜志远</t>
        </is>
      </c>
      <c r="AA54" s="60" t="inlineStr">
        <is>
          <t>环农领办发〔2022〕33号</t>
        </is>
      </c>
      <c r="AB54" s="176" t="inlineStr">
        <is>
          <t>县级资金</t>
        </is>
      </c>
    </row>
    <row r="55" ht="81" customFormat="1" customHeight="1" s="5">
      <c r="A55" s="60" t="n"/>
      <c r="B55" s="60" t="inlineStr">
        <is>
          <t>荞麦订单种植及基地建设
项目</t>
        </is>
      </c>
      <c r="C55" s="60" t="inlineStr">
        <is>
          <t>新建</t>
        </is>
      </c>
      <c r="D55" s="58" t="inlineStr">
        <is>
          <t>2022.01-2022.12</t>
        </is>
      </c>
      <c r="E55" s="60" t="inlineStr">
        <is>
          <t>甜水</t>
        </is>
      </c>
      <c r="F55" s="70" t="inlineStr">
        <is>
          <t>赵掌村订单种植1000亩，鲁掌村订单种植1000亩。</t>
        </is>
      </c>
      <c r="G55" s="60" t="n">
        <v>10</v>
      </c>
      <c r="H55" s="60" t="n"/>
      <c r="I55" s="60" t="n"/>
      <c r="J55" s="60" t="n"/>
      <c r="K55" s="60" t="n">
        <v>10</v>
      </c>
      <c r="L55" s="60" t="inlineStr">
        <is>
          <t>环财农[2022]41号</t>
        </is>
      </c>
      <c r="M55" s="142" t="inlineStr">
        <is>
          <t>降低农户的收益风险，增加农户的收入，每亩均收入150元以上。</t>
        </is>
      </c>
      <c r="N55" s="142" t="inlineStr">
        <is>
          <t>运用合作社加农户的模式，公司供应种子，统一组织种植，成熟后公司按照保底价进行回收，降低农户的收益风险，增加农户的收入，每亩均收入151元以上。</t>
        </is>
      </c>
      <c r="O55" s="60" t="n">
        <v>2</v>
      </c>
      <c r="P55" s="60" t="n"/>
      <c r="Q55" s="60" t="n">
        <v>0.023</v>
      </c>
      <c r="R55" s="60" t="n">
        <v>0.023</v>
      </c>
      <c r="S55" s="60" t="n"/>
      <c r="T55" s="60" t="n">
        <v>0.009599999999999999</v>
      </c>
      <c r="U55" s="60" t="n">
        <v>0.009599999999999999</v>
      </c>
      <c r="V55" s="60" t="n"/>
      <c r="W55" s="34" t="inlineStr">
        <is>
          <t>农业农村局</t>
        </is>
      </c>
      <c r="X55" s="60" t="inlineStr">
        <is>
          <t>赵过存</t>
        </is>
      </c>
      <c r="Y55" s="60" t="inlineStr">
        <is>
          <t>甜水镇</t>
        </is>
      </c>
      <c r="Z55" s="58" t="inlineStr">
        <is>
          <t>拓研新</t>
        </is>
      </c>
      <c r="AA55" s="60" t="inlineStr">
        <is>
          <t>环农领办发〔2022〕33号</t>
        </is>
      </c>
      <c r="AB55" s="176" t="inlineStr">
        <is>
          <t>县级资金</t>
        </is>
      </c>
    </row>
    <row r="56" ht="81" customFormat="1" customHeight="1" s="5">
      <c r="A56" s="60" t="n"/>
      <c r="B56" s="60" t="inlineStr">
        <is>
          <t>荞麦订单种植及基地建设
项目</t>
        </is>
      </c>
      <c r="C56" s="60" t="inlineStr">
        <is>
          <t>新建</t>
        </is>
      </c>
      <c r="D56" s="58" t="inlineStr">
        <is>
          <t>2022.01-2022.12</t>
        </is>
      </c>
      <c r="E56" s="60" t="inlineStr">
        <is>
          <t>罗山</t>
        </is>
      </c>
      <c r="F56" s="70" t="inlineStr">
        <is>
          <t>大树塬村订单种植1000亩。</t>
        </is>
      </c>
      <c r="G56" s="60" t="n">
        <v>5</v>
      </c>
      <c r="H56" s="60" t="n"/>
      <c r="I56" s="60" t="n"/>
      <c r="J56" s="60" t="n"/>
      <c r="K56" s="60" t="n">
        <v>5</v>
      </c>
      <c r="L56" s="60" t="inlineStr">
        <is>
          <t>环财农[2022]41号</t>
        </is>
      </c>
      <c r="M56" s="142" t="inlineStr">
        <is>
          <t>降低农户的收益风险，增加农户的收入，每亩均收入150元以上。</t>
        </is>
      </c>
      <c r="N56" s="142" t="inlineStr">
        <is>
          <t>运用合作社加农户的模式，公司供应种子，统一组织种植，成熟后公司按照保底价进行回收，降低农户的收益风险，增加农户的收入，每亩均收入152元以上。</t>
        </is>
      </c>
      <c r="O56" s="60" t="n">
        <v>1</v>
      </c>
      <c r="P56" s="60" t="n"/>
      <c r="Q56" s="60" t="n">
        <v>0.012</v>
      </c>
      <c r="R56" s="60" t="n">
        <v>0.012</v>
      </c>
      <c r="S56" s="60" t="n"/>
      <c r="T56" s="60" t="n">
        <v>0.0504</v>
      </c>
      <c r="U56" s="60" t="n">
        <v>0.0504</v>
      </c>
      <c r="V56" s="60" t="n"/>
      <c r="W56" s="34" t="inlineStr">
        <is>
          <t>农业农村局</t>
        </is>
      </c>
      <c r="X56" s="60" t="inlineStr">
        <is>
          <t>赵过存</t>
        </is>
      </c>
      <c r="Y56" s="60" t="inlineStr">
        <is>
          <t>罗山川乡</t>
        </is>
      </c>
      <c r="Z56" s="58" t="inlineStr">
        <is>
          <t>李怀文</t>
        </is>
      </c>
      <c r="AA56" s="60" t="inlineStr">
        <is>
          <t>环农领办发〔2022〕33号</t>
        </is>
      </c>
      <c r="AB56" s="176" t="inlineStr">
        <is>
          <t>县级资金</t>
        </is>
      </c>
    </row>
    <row r="57" ht="81" customFormat="1" customHeight="1" s="5">
      <c r="A57" s="60" t="n"/>
      <c r="B57" s="60" t="inlineStr">
        <is>
          <t>荞麦订单种植及基地建设
项目</t>
        </is>
      </c>
      <c r="C57" s="60" t="inlineStr">
        <is>
          <t>新建</t>
        </is>
      </c>
      <c r="D57" s="58" t="inlineStr">
        <is>
          <t>2022.01-2022.12</t>
        </is>
      </c>
      <c r="E57" s="60" t="inlineStr">
        <is>
          <t>洪德</t>
        </is>
      </c>
      <c r="F57" s="70" t="inlineStr">
        <is>
          <t>张塬基地500亩，李家塬订单种植1000亩，张崾岘订单种植500亩。</t>
        </is>
      </c>
      <c r="G57" s="60" t="n">
        <v>16</v>
      </c>
      <c r="H57" s="60" t="n"/>
      <c r="I57" s="60" t="n"/>
      <c r="J57" s="60" t="n"/>
      <c r="K57" s="60" t="n">
        <v>16</v>
      </c>
      <c r="L57" s="60" t="inlineStr">
        <is>
          <t>环财农[2022]41号</t>
        </is>
      </c>
      <c r="M57" s="142" t="inlineStr">
        <is>
          <t>降低农户的收益风险，增加农户的收入，每亩均收入150元以上。</t>
        </is>
      </c>
      <c r="N57" s="142" t="inlineStr">
        <is>
          <t>运用合作社加农户的模式，公司供应种子，统一组织种植，成熟后公司按照保底价进行回收，降低农户的收益风险，增加农户的收入，每亩均收入153元以上。</t>
        </is>
      </c>
      <c r="O57" s="60" t="n">
        <v>3</v>
      </c>
      <c r="P57" s="60" t="n"/>
      <c r="Q57" s="60" t="n">
        <v>0.0408</v>
      </c>
      <c r="R57" s="60" t="n">
        <v>0.0408</v>
      </c>
      <c r="S57" s="60" t="n"/>
      <c r="T57" s="60" t="n">
        <v>0.5632</v>
      </c>
      <c r="U57" s="60" t="n">
        <v>0.5632</v>
      </c>
      <c r="V57" s="60" t="n"/>
      <c r="W57" s="34" t="inlineStr">
        <is>
          <t>农业农村局</t>
        </is>
      </c>
      <c r="X57" s="60" t="inlineStr">
        <is>
          <t>赵过存</t>
        </is>
      </c>
      <c r="Y57" s="60" t="inlineStr">
        <is>
          <t>洪德镇</t>
        </is>
      </c>
      <c r="Z57" s="83" t="inlineStr">
        <is>
          <t>王国伍</t>
        </is>
      </c>
      <c r="AA57" s="60" t="inlineStr">
        <is>
          <t>环农领办发〔2022〕33号</t>
        </is>
      </c>
      <c r="AB57" s="176" t="inlineStr">
        <is>
          <t>县级资金</t>
        </is>
      </c>
    </row>
    <row r="58" ht="81" customFormat="1" customHeight="1" s="5">
      <c r="A58" s="60" t="n"/>
      <c r="B58" s="60" t="inlineStr">
        <is>
          <t>荞麦订单种植及基地建设
项目</t>
        </is>
      </c>
      <c r="C58" s="60" t="inlineStr">
        <is>
          <t>新建</t>
        </is>
      </c>
      <c r="D58" s="58" t="inlineStr">
        <is>
          <t>2022.01-2022.12</t>
        </is>
      </c>
      <c r="E58" s="60" t="inlineStr">
        <is>
          <t>车道</t>
        </is>
      </c>
      <c r="F58" s="70" t="inlineStr">
        <is>
          <t>元峁村基地500亩，订单种植1000亩。</t>
        </is>
      </c>
      <c r="G58" s="60" t="n">
        <v>13.5</v>
      </c>
      <c r="H58" s="60" t="n"/>
      <c r="I58" s="60" t="n"/>
      <c r="J58" s="60" t="n"/>
      <c r="K58" s="60" t="n">
        <v>13.5</v>
      </c>
      <c r="L58" s="60" t="inlineStr">
        <is>
          <t>环财农[2022]41号</t>
        </is>
      </c>
      <c r="M58" s="142" t="inlineStr">
        <is>
          <t>降低农户的收益风险，增加农户的收入，每亩均收入150元以上。</t>
        </is>
      </c>
      <c r="N58" s="142" t="inlineStr">
        <is>
          <t>运用合作社加农户的模式，公司供应种子，统一组织种植，成熟后公司按照保底价进行回收，降低农户的收益风险，增加农户的收入，每亩均收入154元以上。</t>
        </is>
      </c>
      <c r="O58" s="60" t="n">
        <v>1</v>
      </c>
      <c r="P58" s="60" t="n"/>
      <c r="Q58" s="60" t="n">
        <v>0.011</v>
      </c>
      <c r="R58" s="60" t="n">
        <v>0.011</v>
      </c>
      <c r="S58" s="60" t="n"/>
      <c r="T58" s="60" t="n">
        <v>0.0462</v>
      </c>
      <c r="U58" s="60" t="n">
        <v>0.0462</v>
      </c>
      <c r="V58" s="60" t="n"/>
      <c r="W58" s="34" t="inlineStr">
        <is>
          <t>农业农村局</t>
        </is>
      </c>
      <c r="X58" s="60" t="inlineStr">
        <is>
          <t>赵过存</t>
        </is>
      </c>
      <c r="Y58" s="60" t="inlineStr">
        <is>
          <t>车道镇</t>
        </is>
      </c>
      <c r="Z58" s="60" t="inlineStr">
        <is>
          <t>张会星</t>
        </is>
      </c>
      <c r="AA58" s="60" t="inlineStr">
        <is>
          <t>环农领办发〔2022〕33号</t>
        </is>
      </c>
      <c r="AB58" s="176" t="inlineStr">
        <is>
          <t>县级资金</t>
        </is>
      </c>
    </row>
    <row r="59" ht="81" customFormat="1" customHeight="1" s="5">
      <c r="A59" s="60" t="n"/>
      <c r="B59" s="60" t="inlineStr">
        <is>
          <t>荞麦订单种植及基地建设
项目</t>
        </is>
      </c>
      <c r="C59" s="60" t="inlineStr">
        <is>
          <t>新建</t>
        </is>
      </c>
      <c r="D59" s="58" t="inlineStr">
        <is>
          <t>2022.01-2022.12</t>
        </is>
      </c>
      <c r="E59" s="60" t="inlineStr">
        <is>
          <t>毛井</t>
        </is>
      </c>
      <c r="F59" s="70" t="inlineStr">
        <is>
          <t>山西掌村基地500亩，黄寨柯村订单种植1000亩。</t>
        </is>
      </c>
      <c r="G59" s="60" t="n">
        <v>13.5</v>
      </c>
      <c r="H59" s="60" t="n"/>
      <c r="I59" s="60" t="n"/>
      <c r="J59" s="60" t="n"/>
      <c r="K59" s="60" t="n">
        <v>13.5</v>
      </c>
      <c r="L59" s="60" t="inlineStr">
        <is>
          <t>环财农[2022]41号</t>
        </is>
      </c>
      <c r="M59" s="142" t="inlineStr">
        <is>
          <t>降低农户的收益风险，增加农户的收入，每亩均收入150元以上。</t>
        </is>
      </c>
      <c r="N59" s="142" t="inlineStr">
        <is>
          <t>运用合作社加农户的模式，公司供应种子，统一组织种植，成熟后公司按照保底价进行回收，降低农户的收益风险，增加农户的收入，每亩均收入155元以上。</t>
        </is>
      </c>
      <c r="O59" s="60" t="n">
        <v>2</v>
      </c>
      <c r="P59" s="60" t="n"/>
      <c r="Q59" s="60" t="n">
        <v>0.015</v>
      </c>
      <c r="R59" s="60" t="n">
        <v>0.015</v>
      </c>
      <c r="S59" s="60" t="n"/>
      <c r="T59" s="60" t="n">
        <v>0.063</v>
      </c>
      <c r="U59" s="60" t="n">
        <v>0.063</v>
      </c>
      <c r="V59" s="60" t="n"/>
      <c r="W59" s="34" t="inlineStr">
        <is>
          <t>农业农村局</t>
        </is>
      </c>
      <c r="X59" s="60" t="inlineStr">
        <is>
          <t>赵过存</t>
        </is>
      </c>
      <c r="Y59" s="60" t="inlineStr">
        <is>
          <t>毛井镇</t>
        </is>
      </c>
      <c r="Z59" s="58" t="inlineStr">
        <is>
          <t>梁立群</t>
        </is>
      </c>
      <c r="AA59" s="60" t="inlineStr">
        <is>
          <t>环农领办发〔2022〕33号</t>
        </is>
      </c>
      <c r="AB59" s="176" t="inlineStr">
        <is>
          <t>县级资金</t>
        </is>
      </c>
    </row>
    <row r="60" ht="81" customFormat="1" customHeight="1" s="5">
      <c r="A60" s="60" t="n"/>
      <c r="B60" s="60" t="inlineStr">
        <is>
          <t>荞麦订单种植及基地建设
项目</t>
        </is>
      </c>
      <c r="C60" s="60" t="inlineStr">
        <is>
          <t>新建</t>
        </is>
      </c>
      <c r="D60" s="58" t="inlineStr">
        <is>
          <t>2022.01-2022.12</t>
        </is>
      </c>
      <c r="E60" s="60" t="inlineStr">
        <is>
          <t>虎洞</t>
        </is>
      </c>
      <c r="F60" s="70" t="inlineStr">
        <is>
          <t>刘解掌村订单种植500亩。</t>
        </is>
      </c>
      <c r="G60" s="60" t="n">
        <v>2.5</v>
      </c>
      <c r="H60" s="60" t="n"/>
      <c r="I60" s="60" t="n"/>
      <c r="J60" s="60" t="n"/>
      <c r="K60" s="60" t="n">
        <v>2.5</v>
      </c>
      <c r="L60" s="60" t="inlineStr">
        <is>
          <t>环财农[2022]41号</t>
        </is>
      </c>
      <c r="M60" s="142" t="inlineStr">
        <is>
          <t>降低农户的收益风险，增加农户的收入，每亩均收入150元以上。</t>
        </is>
      </c>
      <c r="N60" s="142" t="inlineStr">
        <is>
          <t>运用合作社加农户的模式，公司供应种子，统一组织种植，成熟后公司按照保底价进行回收，降低农户的收益风险，增加农户的收入，每亩均收入156元以上。</t>
        </is>
      </c>
      <c r="O60" s="60" t="n">
        <v>1</v>
      </c>
      <c r="P60" s="60" t="n"/>
      <c r="Q60" s="60" t="n">
        <v>0.005</v>
      </c>
      <c r="R60" s="60" t="n">
        <v>0.005</v>
      </c>
      <c r="S60" s="60" t="n"/>
      <c r="T60" s="60" t="n">
        <v>0.021</v>
      </c>
      <c r="U60" s="60" t="n">
        <v>0.021</v>
      </c>
      <c r="V60" s="60" t="n"/>
      <c r="W60" s="34" t="inlineStr">
        <is>
          <t>农业农村局</t>
        </is>
      </c>
      <c r="X60" s="60" t="inlineStr">
        <is>
          <t>赵过存</t>
        </is>
      </c>
      <c r="Y60" s="60" t="inlineStr">
        <is>
          <t>虎洞镇</t>
        </is>
      </c>
      <c r="Z60" s="58" t="inlineStr">
        <is>
          <t>梁海涛</t>
        </is>
      </c>
      <c r="AA60" s="60" t="inlineStr">
        <is>
          <t>环农领办发〔2022〕33号</t>
        </is>
      </c>
      <c r="AB60" s="176" t="inlineStr">
        <is>
          <t>县级资金</t>
        </is>
      </c>
    </row>
    <row r="61" ht="39" customHeight="1" s="295">
      <c r="A61" s="56" t="n"/>
      <c r="B61" s="298" t="inlineStr">
        <is>
          <t>2.绿色标准化种植基地建设</t>
        </is>
      </c>
      <c r="C61" s="290" t="n"/>
      <c r="D61" s="290" t="n"/>
      <c r="E61" s="291" t="n"/>
      <c r="F61" s="71" t="n"/>
      <c r="G61" s="72">
        <f>G62+G63+G64+G65</f>
        <v/>
      </c>
      <c r="H61" s="72">
        <f>H62+H63+H64+H65</f>
        <v/>
      </c>
      <c r="I61" s="72">
        <f>I62+I63+I64+I65</f>
        <v/>
      </c>
      <c r="J61" s="72">
        <f>J62+J63+J64+J65</f>
        <v/>
      </c>
      <c r="K61" s="72">
        <f>K62+K63+K64+K65</f>
        <v/>
      </c>
      <c r="L61" s="79" t="n"/>
      <c r="M61" s="87" t="n"/>
      <c r="N61" s="87" t="n"/>
      <c r="O61" s="79" t="n"/>
      <c r="P61" s="79" t="n"/>
      <c r="Q61" s="79" t="n"/>
      <c r="R61" s="79" t="n"/>
      <c r="S61" s="79" t="n"/>
      <c r="T61" s="79" t="n"/>
      <c r="U61" s="79" t="n"/>
      <c r="V61" s="79" t="n"/>
      <c r="W61" s="90" t="n"/>
      <c r="X61" s="79" t="n"/>
      <c r="Y61" s="79" t="n"/>
      <c r="Z61" s="79" t="n"/>
      <c r="AA61" s="79" t="n"/>
      <c r="AB61" s="58" t="n"/>
    </row>
    <row r="62" ht="78" customHeight="1" s="295">
      <c r="A62" s="56" t="n"/>
      <c r="B62" s="56" t="inlineStr">
        <is>
          <t>食用菌生产示范点建设项目（食用菌棒补助）</t>
        </is>
      </c>
      <c r="C62" s="56" t="inlineStr">
        <is>
          <t>新建</t>
        </is>
      </c>
      <c r="D62" s="34" t="inlineStr">
        <is>
          <t>2022.01-2022.12</t>
        </is>
      </c>
      <c r="E62" s="56" t="inlineStr">
        <is>
          <t>木钵、环城2个乡镇</t>
        </is>
      </c>
      <c r="F62" s="140" t="inlineStr">
        <is>
          <t>在木钵镇高寨村、环城镇城东塬村建设食用菌生产示范点，投资补助食用菌100万棒，每棒补助0.5元。</t>
        </is>
      </c>
      <c r="G62" s="56" t="n">
        <v>50</v>
      </c>
      <c r="H62" s="56" t="n">
        <v>50</v>
      </c>
      <c r="I62" s="34" t="n"/>
      <c r="J62" s="34" t="n"/>
      <c r="K62" s="34" t="n"/>
      <c r="L62" s="34" t="inlineStr">
        <is>
          <t>甘财扶贫〔2021〕26号</t>
        </is>
      </c>
      <c r="M62" s="140" t="inlineStr">
        <is>
          <t>建设食用菌示范点，发展产特色业，示范带动农户增加收入。</t>
        </is>
      </c>
      <c r="N62" s="140" t="inlineStr">
        <is>
          <t>按照“政府+合作社+农户”的发展模式，构建新型生产经营体系，推进食用菌产业联合体建设，实现“社、户”共同发展的利益联结机制。</t>
        </is>
      </c>
      <c r="O62" s="56" t="n">
        <v>1</v>
      </c>
      <c r="P62" s="34" t="n"/>
      <c r="Q62" s="56">
        <f>R62+S62</f>
        <v/>
      </c>
      <c r="R62" s="56" t="n">
        <v>0.0398</v>
      </c>
      <c r="S62" s="34" t="n"/>
      <c r="T62" s="56">
        <f>U62+V62</f>
        <v/>
      </c>
      <c r="U62" s="56" t="n">
        <v>0.1671</v>
      </c>
      <c r="V62" s="34" t="n"/>
      <c r="W62" s="34" t="inlineStr">
        <is>
          <t>农业农村局</t>
        </is>
      </c>
      <c r="X62" s="91" t="inlineStr">
        <is>
          <t>赵过存</t>
        </is>
      </c>
      <c r="Y62" s="56" t="inlineStr">
        <is>
          <t>有关乡镇</t>
        </is>
      </c>
      <c r="Z62" s="34" t="n"/>
      <c r="AA62" s="58" t="inlineStr">
        <is>
          <t>环农领办发〔2022〕3号</t>
        </is>
      </c>
      <c r="AB62" s="34" t="inlineStr">
        <is>
          <t>中提前批</t>
        </is>
      </c>
    </row>
    <row r="63" ht="103" customHeight="1" s="295">
      <c r="A63" s="56" t="n"/>
      <c r="B63" s="56" t="inlineStr">
        <is>
          <t>现代丝路旱寒马铃薯产业发展项目</t>
        </is>
      </c>
      <c r="C63" s="56" t="inlineStr">
        <is>
          <t>新建</t>
        </is>
      </c>
      <c r="D63" s="34" t="inlineStr">
        <is>
          <t>2022.01-2022.12</t>
        </is>
      </c>
      <c r="E63" s="56" t="inlineStr">
        <is>
          <t>全县</t>
        </is>
      </c>
      <c r="F63" s="69" t="inlineStr">
        <is>
          <t>在马铃薯主产区的南湫乡代家洼村种植1500亩、车道镇种植1200亩（其中杨掌村300亩，吊渠村300亩，双庙村600亩）、毛井镇种植1200亩（其中山西掌村600亩，马趟村600亩）、秦团庄乡种植1200亩（其中白塬畔村300亩，新峁村300亩，秦团庄村300亩，新集子村300亩）、芦家湾乡种植600亩（其中井川村300亩，杨新庄村300亩）、小南沟乡李上山村种植300亩。每亩补助300元，以投放脱毒种薯的方式进行实物补助。</t>
        </is>
      </c>
      <c r="G63" s="56" t="n">
        <v>180</v>
      </c>
      <c r="H63" s="56" t="n">
        <v>180</v>
      </c>
      <c r="I63" s="56" t="n"/>
      <c r="J63" s="56" t="n"/>
      <c r="K63" s="56" t="n"/>
      <c r="L63" s="34" t="inlineStr">
        <is>
          <t>甘财扶贫〔2021〕26号</t>
        </is>
      </c>
      <c r="M63" s="140" t="inlineStr">
        <is>
          <t>发展产业，增加收入，亩均纯收入800元以上。</t>
        </is>
      </c>
      <c r="N63" s="140" t="inlineStr">
        <is>
          <t>按照政府补助脱毒种薯、合作社带动、农户共同参与的膜的模式实施丝路寒旱马铃薯产业，增加粮食产量，保障粮食安全，达到“社、户”共同发展的利益联结机制。</t>
        </is>
      </c>
      <c r="O63" s="56" t="n">
        <v>13</v>
      </c>
      <c r="P63" s="56" t="n"/>
      <c r="Q63" s="56">
        <f>R63+S63</f>
        <v/>
      </c>
      <c r="R63" s="56" t="n">
        <v>0.0668</v>
      </c>
      <c r="S63" s="56" t="n"/>
      <c r="T63" s="56">
        <f>U63+V63</f>
        <v/>
      </c>
      <c r="U63" s="56" t="n">
        <v>0.2805</v>
      </c>
      <c r="V63" s="56" t="n"/>
      <c r="W63" s="34" t="inlineStr">
        <is>
          <t>农业农村局</t>
        </is>
      </c>
      <c r="X63" s="91" t="inlineStr">
        <is>
          <t>赵过存</t>
        </is>
      </c>
      <c r="Y63" s="56" t="inlineStr">
        <is>
          <t>有关乡镇</t>
        </is>
      </c>
      <c r="Z63" s="91" t="n"/>
      <c r="AA63" s="58" t="inlineStr">
        <is>
          <t>环农领办发〔2022〕3号</t>
        </is>
      </c>
      <c r="AB63" s="34" t="inlineStr">
        <is>
          <t>中提前批</t>
        </is>
      </c>
    </row>
    <row r="64" ht="84" customHeight="1" s="295">
      <c r="A64" s="56" t="n"/>
      <c r="B64" s="293" t="n"/>
      <c r="C64" s="56" t="inlineStr">
        <is>
          <t>新建</t>
        </is>
      </c>
      <c r="D64" s="34" t="inlineStr">
        <is>
          <t>2022.01-2022.12</t>
        </is>
      </c>
      <c r="E64" s="56" t="inlineStr">
        <is>
          <t>全县</t>
        </is>
      </c>
      <c r="F64" s="69" t="inlineStr">
        <is>
          <t>种植马铃薯4000亩，其中在马铃薯主产区的南湫乡种植1000亩、车道镇种植800亩、毛井镇种植800亩、秦团庄乡种植800亩、芦家湾乡种植400亩、小南沟乡种植200亩。每亩补助300元，以投放脱毒原种种薯的方式进行实物补助。</t>
        </is>
      </c>
      <c r="G64" s="56" t="n">
        <v>120</v>
      </c>
      <c r="H64" s="56" t="n">
        <v>120</v>
      </c>
      <c r="I64" s="56" t="n"/>
      <c r="J64" s="56" t="n"/>
      <c r="K64" s="56" t="n"/>
      <c r="L64" s="34" t="inlineStr">
        <is>
          <t>甘财振兴[2022]9号</t>
        </is>
      </c>
      <c r="M64" s="140" t="inlineStr">
        <is>
          <t>发展产业，增加收入，亩均纯收入800元以上。</t>
        </is>
      </c>
      <c r="N64" s="140" t="inlineStr">
        <is>
          <t>按照政府补助脱毒种薯、合作社带动、农户共同参与的膜的模式实施丝路寒旱马铃薯产业，增加粮食产量，保障粮食安全，达到“社、户”共同发展的利益联结机制。</t>
        </is>
      </c>
      <c r="O64" s="56" t="n">
        <v>13</v>
      </c>
      <c r="P64" s="56" t="n"/>
      <c r="Q64" s="56">
        <f>R64+S64</f>
        <v/>
      </c>
      <c r="R64" s="56" t="n">
        <v>0.0668</v>
      </c>
      <c r="S64" s="56" t="n"/>
      <c r="T64" s="56">
        <f>U64+V64</f>
        <v/>
      </c>
      <c r="U64" s="56" t="n">
        <v>0.2805</v>
      </c>
      <c r="V64" s="56" t="n"/>
      <c r="W64" s="34" t="inlineStr">
        <is>
          <t>农业农村局</t>
        </is>
      </c>
      <c r="X64" s="91" t="inlineStr">
        <is>
          <t>赵过存</t>
        </is>
      </c>
      <c r="Y64" s="56" t="inlineStr">
        <is>
          <t>有关乡镇</t>
        </is>
      </c>
      <c r="Z64" s="91" t="n"/>
      <c r="AA64" s="58" t="inlineStr">
        <is>
          <t>环农领办发〔2022〕20号</t>
        </is>
      </c>
      <c r="AB64" s="34" t="inlineStr">
        <is>
          <t>中央二批</t>
        </is>
      </c>
    </row>
    <row r="65" ht="79" customFormat="1" customHeight="1" s="5">
      <c r="A65" s="56" t="n"/>
      <c r="B65" s="56" t="inlineStr">
        <is>
          <t>现代丝路寒旱夏播（复种）脱毒马铃薯实验示范点建设项目</t>
        </is>
      </c>
      <c r="C65" s="56" t="inlineStr">
        <is>
          <t>新建</t>
        </is>
      </c>
      <c r="D65" s="56" t="inlineStr">
        <is>
          <t>2022.01-2022.12</t>
        </is>
      </c>
      <c r="E65" s="56" t="inlineStr">
        <is>
          <t>合道
演武</t>
        </is>
      </c>
      <c r="F65" s="69" t="inlineStr">
        <is>
          <t>在合道、演武各选择一个村，每村建立集中连片夏播（复种）脱毒马铃薯实验示范点200亩，每亩投放脱毒种薯150公斤，折合资金每亩补助150元</t>
        </is>
      </c>
      <c r="G65" s="56" t="n">
        <v>18</v>
      </c>
      <c r="H65" s="56" t="n"/>
      <c r="I65" s="56" t="n"/>
      <c r="J65" s="56" t="n"/>
      <c r="K65" s="56" t="n">
        <v>18</v>
      </c>
      <c r="L65" s="56" t="inlineStr">
        <is>
          <t>环财农[2022]41号</t>
        </is>
      </c>
      <c r="M65" s="140" t="inlineStr">
        <is>
          <t>开展夏播马铃薯试验示范，创新保障粮食安全的种植方式，增加农户收入，亩均纯收入800元以上。</t>
        </is>
      </c>
      <c r="N65" s="69" t="inlineStr">
        <is>
          <t>开展夏播马铃薯试验示范，创新保障粮食安全的种植方式，增加农户收入，亩均纯收入800元以上。</t>
        </is>
      </c>
      <c r="O65" s="56" t="n">
        <v>2</v>
      </c>
      <c r="P65" s="56" t="n"/>
      <c r="Q65" s="56" t="n">
        <v>0.004</v>
      </c>
      <c r="R65" s="56" t="n">
        <v>0.004</v>
      </c>
      <c r="S65" s="56" t="n"/>
      <c r="T65" s="56" t="n">
        <v>0.012</v>
      </c>
      <c r="U65" s="56" t="n">
        <v>0.012</v>
      </c>
      <c r="V65" s="56" t="n"/>
      <c r="W65" s="34" t="inlineStr">
        <is>
          <t>农业农村局</t>
        </is>
      </c>
      <c r="X65" s="91" t="inlineStr">
        <is>
          <t>赵过存</t>
        </is>
      </c>
      <c r="Y65" s="56" t="inlineStr">
        <is>
          <t>种子管理站</t>
        </is>
      </c>
      <c r="Z65" s="56" t="inlineStr">
        <is>
          <t>有关负责人</t>
        </is>
      </c>
      <c r="AA65" s="56" t="inlineStr">
        <is>
          <t>环农领办发〔2022〕33号</t>
        </is>
      </c>
      <c r="AB65" s="34" t="inlineStr">
        <is>
          <t>县级资金</t>
        </is>
      </c>
    </row>
    <row r="66" ht="39" customHeight="1" s="295">
      <c r="A66" s="56" t="n"/>
      <c r="B66" s="298" t="inlineStr">
        <is>
          <t>3.绿色生产技术推广及科技支撑</t>
        </is>
      </c>
      <c r="C66" s="290" t="n"/>
      <c r="D66" s="290" t="n"/>
      <c r="E66" s="291" t="n"/>
      <c r="F66" s="71" t="n"/>
      <c r="G66" s="72">
        <f>G67</f>
        <v/>
      </c>
      <c r="H66" s="72">
        <f>H67</f>
        <v/>
      </c>
      <c r="I66" s="72">
        <f>I67</f>
        <v/>
      </c>
      <c r="J66" s="72">
        <f>J67</f>
        <v/>
      </c>
      <c r="K66" s="72">
        <f>K67</f>
        <v/>
      </c>
      <c r="L66" s="79" t="n"/>
      <c r="M66" s="87" t="n"/>
      <c r="N66" s="87" t="n"/>
      <c r="O66" s="79" t="n"/>
      <c r="P66" s="79" t="n"/>
      <c r="Q66" s="79" t="n"/>
      <c r="R66" s="79" t="n"/>
      <c r="S66" s="79" t="n"/>
      <c r="T66" s="79" t="n"/>
      <c r="U66" s="79" t="n"/>
      <c r="V66" s="79" t="n"/>
      <c r="W66" s="90" t="n"/>
      <c r="X66" s="79" t="n"/>
      <c r="Y66" s="79" t="n"/>
      <c r="Z66" s="79" t="n"/>
      <c r="AA66" s="79" t="n"/>
      <c r="AB66" s="34" t="n"/>
    </row>
    <row r="67" ht="87" customFormat="1" customHeight="1" s="6">
      <c r="A67" s="56" t="n"/>
      <c r="B67" s="85" t="inlineStr">
        <is>
          <t>农作物秸秆综合利用</t>
        </is>
      </c>
      <c r="C67" s="85" t="inlineStr">
        <is>
          <t>新建</t>
        </is>
      </c>
      <c r="D67" s="34" t="inlineStr">
        <is>
          <t>2022.01-2022.12</t>
        </is>
      </c>
      <c r="E67" s="85" t="inlineStr">
        <is>
          <t>环县</t>
        </is>
      </c>
      <c r="F67" s="97" t="inlineStr">
        <is>
          <t>在县域内布设秸秆饲料化利用企业6个，秸秆收储运点3个，扶持秸秆燃料化利用企业1个，购置秸秆饲料化利用设施设备，建设秸秆钢架结构堆放棚，秸秆黄贮池。形成的固定资产归企业所在村集体。</t>
        </is>
      </c>
      <c r="G67" s="85" t="n">
        <v>900</v>
      </c>
      <c r="H67" s="85" t="n">
        <v>900</v>
      </c>
      <c r="I67" s="85" t="n"/>
      <c r="J67" s="85" t="n"/>
      <c r="K67" s="85" t="n"/>
      <c r="L67" s="85" t="inlineStr">
        <is>
          <t xml:space="preserve">甘财农[2022]57号      </t>
        </is>
      </c>
      <c r="M67" s="84" t="inlineStr">
        <is>
          <t>提高农作物秸秆利用率，降低秸秆资源的焚烧和废弃，促进农业增效，农民增收。</t>
        </is>
      </c>
      <c r="N67" s="84" t="inlineStr">
        <is>
          <t>通过在县域内布设农作物秸秆饲料化利用企业6个，秸秆收储运点3个，扶持秸秆燃料化利用企业1个，年收储加工销售农作物秸秆14.65万吨，农作物秸秆综合利用率90%以上。</t>
        </is>
      </c>
      <c r="O67" s="85" t="n">
        <v>251</v>
      </c>
      <c r="P67" s="85" t="n"/>
      <c r="Q67" s="85" t="n">
        <v>3.1899</v>
      </c>
      <c r="R67" s="85" t="n"/>
      <c r="S67" s="85" t="n"/>
      <c r="T67" s="85" t="n">
        <v>9.631</v>
      </c>
      <c r="U67" s="85" t="n"/>
      <c r="V67" s="85" t="n"/>
      <c r="W67" s="85" t="inlineStr">
        <is>
          <t>农业农村局</t>
        </is>
      </c>
      <c r="X67" s="88" t="inlineStr">
        <is>
          <t>赵过存</t>
        </is>
      </c>
      <c r="Y67" s="85" t="inlineStr">
        <is>
          <t>有关乡镇</t>
        </is>
      </c>
      <c r="Z67" s="95" t="n"/>
      <c r="AA67" s="58" t="inlineStr">
        <is>
          <t>环农领办发〔2022〕36号</t>
        </is>
      </c>
      <c r="AB67" s="34" t="inlineStr">
        <is>
          <t>五批整合</t>
        </is>
      </c>
    </row>
    <row r="68" ht="39" customHeight="1" s="295">
      <c r="A68" s="56" t="n"/>
      <c r="B68" s="297" t="inlineStr">
        <is>
          <t>(二)养殖业</t>
        </is>
      </c>
      <c r="C68" s="290" t="n"/>
      <c r="D68" s="290" t="n"/>
      <c r="E68" s="291" t="n"/>
      <c r="F68" s="71" t="n"/>
      <c r="G68" s="72">
        <f>G69+G311+G457+G463+G506+G522+G537+G578+G580</f>
        <v/>
      </c>
      <c r="H68" s="72">
        <f>H69+H311+H457+H463+H506+H522+H537+H578+H580</f>
        <v/>
      </c>
      <c r="I68" s="72">
        <f>I69+I311+I457+I463+I506+I522+I537+I578+I580</f>
        <v/>
      </c>
      <c r="J68" s="72">
        <f>J69+J311+J457+J463+J506+J522+J537+J578+J580</f>
        <v/>
      </c>
      <c r="K68" s="72">
        <f>K69+K311+K457+K463+K506+K522+K537+K578+K580</f>
        <v/>
      </c>
      <c r="L68" s="79" t="n"/>
      <c r="M68" s="87" t="n"/>
      <c r="N68" s="87" t="n"/>
      <c r="O68" s="79" t="n"/>
      <c r="P68" s="79" t="n"/>
      <c r="Q68" s="79" t="n"/>
      <c r="R68" s="79" t="n"/>
      <c r="S68" s="79" t="n"/>
      <c r="T68" s="79" t="n"/>
      <c r="U68" s="79" t="n"/>
      <c r="V68" s="79" t="n"/>
      <c r="W68" s="90" t="n"/>
      <c r="X68" s="79" t="n"/>
      <c r="Y68" s="79" t="n"/>
      <c r="Z68" s="79" t="n"/>
      <c r="AA68" s="79" t="n"/>
      <c r="AB68" s="79" t="n"/>
    </row>
    <row r="69" ht="39" customHeight="1" s="295">
      <c r="A69" s="56" t="n"/>
      <c r="B69" s="298" t="inlineStr">
        <is>
          <t>1.到户产业项目</t>
        </is>
      </c>
      <c r="C69" s="290" t="n"/>
      <c r="D69" s="290" t="n"/>
      <c r="E69" s="291" t="n"/>
      <c r="F69" s="71" t="n"/>
      <c r="G69" s="72">
        <f>G70+G91+G113+G129+G150+G191+G171+G212+G233+G252+G291+G273+G310</f>
        <v/>
      </c>
      <c r="H69" s="72">
        <f>H70+H91+H113+H129+H150+H191+H171+H212+H233+H252+H291+H273+H310</f>
        <v/>
      </c>
      <c r="I69" s="72">
        <f>I70+I91+I113+I129+I150+I191+I171+I212+I233+I252+I291+I273+I310</f>
        <v/>
      </c>
      <c r="J69" s="72">
        <f>J70+J91+J113+J129+J150+J191+J171+J212+J233+J252+J291+J273+J310</f>
        <v/>
      </c>
      <c r="K69" s="72">
        <f>K70+K91+K113+K129+K150+K191+K171+K212+K233+K252+K291+K273+K310</f>
        <v/>
      </c>
      <c r="L69" s="79" t="n"/>
      <c r="M69" s="87" t="n"/>
      <c r="N69" s="87" t="n"/>
      <c r="O69" s="79" t="n"/>
      <c r="P69" s="79" t="n"/>
      <c r="Q69" s="79" t="n"/>
      <c r="R69" s="79" t="n"/>
      <c r="S69" s="79" t="n"/>
      <c r="T69" s="79" t="n"/>
      <c r="U69" s="79" t="n"/>
      <c r="V69" s="79" t="n"/>
      <c r="W69" s="90" t="n"/>
      <c r="X69" s="79" t="n"/>
      <c r="Y69" s="79" t="n"/>
      <c r="Z69" s="79" t="n"/>
      <c r="AA69" s="79" t="n"/>
      <c r="AB69" s="79" t="n"/>
    </row>
    <row r="70" ht="117" customHeight="1" s="295">
      <c r="A70" s="56" t="n"/>
      <c r="B70" s="56" t="inlineStr">
        <is>
          <t>种畜补贴
（湖羊基础母羊）合计</t>
        </is>
      </c>
      <c r="C70" s="56" t="inlineStr">
        <is>
          <t>新建</t>
        </is>
      </c>
      <c r="D70" s="34" t="inlineStr">
        <is>
          <t>2022.01-2022.12</t>
        </is>
      </c>
      <c r="E70" s="56" t="inlineStr">
        <is>
          <t>小计</t>
        </is>
      </c>
      <c r="F70" s="69" t="inlineStr">
        <is>
          <t>扶持1100户脱贫户发展湖羊养殖，每户调引基础母羊10只，每只补助1050元。</t>
        </is>
      </c>
      <c r="G70" s="56">
        <f>SUM(G71:G90)</f>
        <v/>
      </c>
      <c r="H70" s="56">
        <f>SUM(H71:H90)</f>
        <v/>
      </c>
      <c r="I70" s="56">
        <f>SUM(I71:I90)</f>
        <v/>
      </c>
      <c r="J70" s="56">
        <f>SUM(J71:J90)</f>
        <v/>
      </c>
      <c r="K70" s="56">
        <f>SUM(K71:K90)</f>
        <v/>
      </c>
      <c r="L70" s="34" t="n"/>
      <c r="M70" s="69" t="inlineStr">
        <is>
          <t>培育养殖示范户，带领养殖户发展湖羊养殖，增加农户收入。</t>
        </is>
      </c>
      <c r="N70" s="69" t="inlineStr">
        <is>
          <t>大力推广三级二元生产模式，坚持一级场制种供种，二级场杂交扩繁，三级场集中育肥，鼓励养殖场户进行扩繁生产，育肥场按照保底价敞开收购养殖场户断奶羔羊。进一步完善“企、社、户”三方利益联结机制。</t>
        </is>
      </c>
      <c r="O70" s="56">
        <f>SUM(O71:O90)</f>
        <v/>
      </c>
      <c r="P70" s="34" t="n">
        <v>10</v>
      </c>
      <c r="Q70" s="56">
        <f>R70+S70</f>
        <v/>
      </c>
      <c r="R70" s="56" t="n">
        <v>0.11</v>
      </c>
      <c r="S70" s="34" t="n"/>
      <c r="T70" s="56">
        <f>U70+V70</f>
        <v/>
      </c>
      <c r="U70" s="56" t="n">
        <v>0.4917</v>
      </c>
      <c r="V70" s="34" t="n"/>
      <c r="W70" s="56" t="inlineStr">
        <is>
          <t>畜牧局</t>
        </is>
      </c>
      <c r="X70" s="34" t="inlineStr">
        <is>
          <t>曹志鹏</t>
        </is>
      </c>
      <c r="Y70" s="56" t="inlineStr">
        <is>
          <t>各乡镇</t>
        </is>
      </c>
      <c r="Z70" s="34" t="n"/>
      <c r="AA70" s="34" t="n"/>
      <c r="AB70" s="34" t="n"/>
    </row>
    <row r="71" ht="105" customHeight="1" s="295">
      <c r="A71" s="56" t="n"/>
      <c r="B71" s="60" t="inlineStr">
        <is>
          <t>种畜补贴
（湖羊基础母羊）</t>
        </is>
      </c>
      <c r="C71" s="60" t="inlineStr">
        <is>
          <t>新建</t>
        </is>
      </c>
      <c r="D71" s="58" t="inlineStr">
        <is>
          <t>2022.01-2022.12</t>
        </is>
      </c>
      <c r="E71" s="60" t="inlineStr">
        <is>
          <t>车道镇</t>
        </is>
      </c>
      <c r="F71" s="70" t="inlineStr">
        <is>
          <t>扶持52户脱贫户发展湖羊养殖，其中：元峁村5户、苦水掌村3户、双庙村3户、王西掌村4户、吊渠村3户、三角城村2户、杨掌村4户、魏洼村5户、红台套村4户、樱桃掌村4户、安掌村6户、刘渠村5户、刘园子村4户。</t>
        </is>
      </c>
      <c r="G71" s="60" t="n">
        <v>54.6</v>
      </c>
      <c r="H71" s="60" t="n">
        <v>54.6</v>
      </c>
      <c r="I71" s="58" t="n"/>
      <c r="J71" s="58" t="n"/>
      <c r="K71" s="58" t="n"/>
      <c r="L71" s="58" t="inlineStr">
        <is>
          <t>甘财扶贫〔2021〕26号</t>
        </is>
      </c>
      <c r="M71" s="70" t="inlineStr">
        <is>
          <t>培育养殖示范户，带领养殖户发展湖羊养殖，增加农户收入。</t>
        </is>
      </c>
      <c r="N71"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1" s="60" t="n">
        <v>13</v>
      </c>
      <c r="P71" s="58" t="n"/>
      <c r="Q71" s="60">
        <f>R71+S71</f>
        <v/>
      </c>
      <c r="R71" s="60" t="n">
        <v>0.0052</v>
      </c>
      <c r="S71" s="58" t="n"/>
      <c r="T71" s="60">
        <f>U71+V71</f>
        <v/>
      </c>
      <c r="U71" s="60" t="n">
        <v>0.0252</v>
      </c>
      <c r="V71" s="58" t="n"/>
      <c r="W71" s="60" t="inlineStr">
        <is>
          <t>畜牧局</t>
        </is>
      </c>
      <c r="X71" s="58" t="inlineStr">
        <is>
          <t>曹志鹏</t>
        </is>
      </c>
      <c r="Y71" s="60" t="inlineStr">
        <is>
          <t>车道镇</t>
        </is>
      </c>
      <c r="Z71" s="60" t="inlineStr">
        <is>
          <t>张会星</t>
        </is>
      </c>
      <c r="AA71" s="58" t="inlineStr">
        <is>
          <t>环农领办发〔2022〕3号</t>
        </is>
      </c>
      <c r="AB71" s="58" t="inlineStr">
        <is>
          <t>中提前批</t>
        </is>
      </c>
    </row>
    <row r="72" ht="105" customHeight="1" s="295">
      <c r="A72" s="56" t="n"/>
      <c r="B72" s="60" t="inlineStr">
        <is>
          <t>种畜补贴
（湖羊基础母羊）</t>
        </is>
      </c>
      <c r="C72" s="60" t="inlineStr">
        <is>
          <t>新建</t>
        </is>
      </c>
      <c r="D72" s="58" t="inlineStr">
        <is>
          <t>2022.01-2022.12</t>
        </is>
      </c>
      <c r="E72" s="60" t="inlineStr">
        <is>
          <t>毛井镇</t>
        </is>
      </c>
      <c r="F72" s="70" t="inlineStr">
        <is>
          <t>扶持104户脱贫户发展湖羊养殖，每户调引基础母羊10只、其中：施家滩村20户、高家洼村20户、丁连掌村20户、大户掌村23户、山西掌村21户、</t>
        </is>
      </c>
      <c r="G72" s="60" t="n">
        <v>109.2</v>
      </c>
      <c r="H72" s="60" t="n">
        <v>109.2</v>
      </c>
      <c r="I72" s="58" t="n"/>
      <c r="J72" s="58" t="n"/>
      <c r="K72" s="58" t="n"/>
      <c r="L72" s="58" t="inlineStr">
        <is>
          <t>甘财扶贫〔2021〕26号</t>
        </is>
      </c>
      <c r="M72" s="70" t="inlineStr">
        <is>
          <t>培育养殖示范户，带领养殖户发展湖羊养殖，增加农户收入。</t>
        </is>
      </c>
      <c r="N72"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2" s="60" t="n">
        <v>5</v>
      </c>
      <c r="P72" s="58" t="n"/>
      <c r="Q72" s="60">
        <f>R72+S72</f>
        <v/>
      </c>
      <c r="R72" s="60" t="n">
        <v>0.0104</v>
      </c>
      <c r="S72" s="58" t="n"/>
      <c r="T72" s="60">
        <f>U72+V72</f>
        <v/>
      </c>
      <c r="U72" s="60" t="n">
        <v>0.0416</v>
      </c>
      <c r="V72" s="58" t="n"/>
      <c r="W72" s="60" t="inlineStr">
        <is>
          <t>畜牧局</t>
        </is>
      </c>
      <c r="X72" s="58" t="inlineStr">
        <is>
          <t>曹志鹏</t>
        </is>
      </c>
      <c r="Y72" s="60" t="inlineStr">
        <is>
          <t>毛井镇</t>
        </is>
      </c>
      <c r="Z72" s="58" t="inlineStr">
        <is>
          <t>梁立群</t>
        </is>
      </c>
      <c r="AA72" s="58" t="inlineStr">
        <is>
          <t>环农领办发〔2022〕3号</t>
        </is>
      </c>
      <c r="AB72" s="58" t="inlineStr">
        <is>
          <t>中提前批</t>
        </is>
      </c>
    </row>
    <row r="73" ht="105" customHeight="1" s="295">
      <c r="A73" s="56" t="n"/>
      <c r="B73" s="60" t="inlineStr">
        <is>
          <t>种畜补贴
（湖羊基础母羊）</t>
        </is>
      </c>
      <c r="C73" s="60" t="inlineStr">
        <is>
          <t>新建</t>
        </is>
      </c>
      <c r="D73" s="58" t="inlineStr">
        <is>
          <t>2022.01-2022.12</t>
        </is>
      </c>
      <c r="E73" s="60" t="inlineStr">
        <is>
          <t>洪德镇</t>
        </is>
      </c>
      <c r="F73" s="70" t="inlineStr">
        <is>
          <t>扶持48户脱贫户发展湖羊养殖，其中：丁阳渠子4户、洪德街村4户、寇河村5户、李达掌村3户、李塬村2户、梁岔村1户、马塬村4户、苗河村1户、私盐路村2户、苏长沟村10户、肖关村3户、许旗村1户、张崾岘村2户、张塬村4户、赵洼村2户。</t>
        </is>
      </c>
      <c r="G73" s="60" t="n">
        <v>50.4</v>
      </c>
      <c r="H73" s="60" t="n">
        <v>50.4</v>
      </c>
      <c r="I73" s="58" t="n"/>
      <c r="J73" s="58" t="n"/>
      <c r="K73" s="58" t="n"/>
      <c r="L73" s="58" t="inlineStr">
        <is>
          <t>甘财扶贫〔2021〕26号</t>
        </is>
      </c>
      <c r="M73" s="70" t="inlineStr">
        <is>
          <t>培育养殖示范户，带领养殖户发展湖羊养殖，增加农户收入。</t>
        </is>
      </c>
      <c r="N73"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3" s="60" t="n">
        <v>16</v>
      </c>
      <c r="P73" s="58" t="n"/>
      <c r="Q73" s="60">
        <f>R73+S73</f>
        <v/>
      </c>
      <c r="R73" s="60" t="n">
        <v>0.0048</v>
      </c>
      <c r="S73" s="58" t="n"/>
      <c r="T73" s="60">
        <f>U73+V73</f>
        <v/>
      </c>
      <c r="U73" s="60" t="n">
        <v>0.024</v>
      </c>
      <c r="V73" s="58" t="n"/>
      <c r="W73" s="60" t="inlineStr">
        <is>
          <t>畜牧局</t>
        </is>
      </c>
      <c r="X73" s="58" t="inlineStr">
        <is>
          <t>曹志鹏</t>
        </is>
      </c>
      <c r="Y73" s="60" t="inlineStr">
        <is>
          <t>洪德镇</t>
        </is>
      </c>
      <c r="Z73" s="83" t="inlineStr">
        <is>
          <t>王国伍</t>
        </is>
      </c>
      <c r="AA73" s="58" t="inlineStr">
        <is>
          <t>环农领办发〔2022〕3号</t>
        </is>
      </c>
      <c r="AB73" s="58" t="inlineStr">
        <is>
          <t>中提前批</t>
        </is>
      </c>
    </row>
    <row r="74" ht="105" customHeight="1" s="295">
      <c r="A74" s="56" t="n"/>
      <c r="B74" s="60" t="inlineStr">
        <is>
          <t>种畜补贴
（湖羊基础母羊）</t>
        </is>
      </c>
      <c r="C74" s="60" t="inlineStr">
        <is>
          <t>新建</t>
        </is>
      </c>
      <c r="D74" s="58" t="inlineStr">
        <is>
          <t>2022.01-2022.12</t>
        </is>
      </c>
      <c r="E74" s="60" t="inlineStr">
        <is>
          <t>小南沟乡</t>
        </is>
      </c>
      <c r="F74" s="70" t="inlineStr">
        <is>
          <t>扶持67户脱贫户发展湖羊养殖，其中：陈掌村11户、汪天子村9户、粉子山村10户、丁寨柯村16户、天子渠村11户、燕麦掌村10户。</t>
        </is>
      </c>
      <c r="G74" s="60" t="n">
        <v>70.34999999999999</v>
      </c>
      <c r="H74" s="60" t="n">
        <v>70.34999999999999</v>
      </c>
      <c r="I74" s="58" t="n"/>
      <c r="J74" s="58" t="n"/>
      <c r="K74" s="58" t="n"/>
      <c r="L74" s="58" t="inlineStr">
        <is>
          <t>甘财扶贫〔2021〕26号</t>
        </is>
      </c>
      <c r="M74" s="70" t="inlineStr">
        <is>
          <t>培育养殖示范户，带领养殖户发展湖羊养殖，增加农户收入。</t>
        </is>
      </c>
      <c r="N74"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4" s="60" t="n">
        <v>6</v>
      </c>
      <c r="P74" s="58" t="n"/>
      <c r="Q74" s="60">
        <f>R74+S74</f>
        <v/>
      </c>
      <c r="R74" s="60" t="n">
        <v>0.0067</v>
      </c>
      <c r="S74" s="58" t="n"/>
      <c r="T74" s="60">
        <f>U74+V74</f>
        <v/>
      </c>
      <c r="U74" s="60" t="n">
        <v>0.0268</v>
      </c>
      <c r="V74" s="58" t="n"/>
      <c r="W74" s="60" t="inlineStr">
        <is>
          <t>畜牧局</t>
        </is>
      </c>
      <c r="X74" s="58" t="inlineStr">
        <is>
          <t>曹志鹏</t>
        </is>
      </c>
      <c r="Y74" s="60" t="inlineStr">
        <is>
          <t>小南沟乡</t>
        </is>
      </c>
      <c r="Z74" s="58" t="inlineStr">
        <is>
          <t>任新育</t>
        </is>
      </c>
      <c r="AA74" s="58" t="inlineStr">
        <is>
          <t>环农领办发〔2022〕3号</t>
        </is>
      </c>
      <c r="AB74" s="58" t="inlineStr">
        <is>
          <t>中提前批</t>
        </is>
      </c>
    </row>
    <row r="75" ht="105" customHeight="1" s="295">
      <c r="A75" s="56" t="n"/>
      <c r="B75" s="60" t="inlineStr">
        <is>
          <t>种畜补贴
（湖羊基础母羊）</t>
        </is>
      </c>
      <c r="C75" s="60" t="inlineStr">
        <is>
          <t>新建</t>
        </is>
      </c>
      <c r="D75" s="58" t="inlineStr">
        <is>
          <t>2022.01-2022.12</t>
        </is>
      </c>
      <c r="E75" s="60" t="inlineStr">
        <is>
          <t>耿湾乡</t>
        </is>
      </c>
      <c r="F75" s="70" t="inlineStr">
        <is>
          <t>扶持39户脱贫户发展湖羊养殖，其中：耿河村4户、四合原村10户、桃树掌村5户、韩老庄村4户、天桥村3户、许掌村2户、张台套村4户、黑城岔村3户、郜庄村2户、郝东掌村2户。</t>
        </is>
      </c>
      <c r="G75" s="60" t="n">
        <v>40.95</v>
      </c>
      <c r="H75" s="60" t="n">
        <v>40.95</v>
      </c>
      <c r="I75" s="58" t="n"/>
      <c r="J75" s="58" t="n"/>
      <c r="K75" s="58" t="n"/>
      <c r="L75" s="58" t="inlineStr">
        <is>
          <t>甘财扶贫〔2021〕26号</t>
        </is>
      </c>
      <c r="M75" s="70" t="inlineStr">
        <is>
          <t>培育养殖示范户，带领养殖户发展湖羊养殖，增加农户收入。</t>
        </is>
      </c>
      <c r="N75"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5" s="60" t="n">
        <v>12</v>
      </c>
      <c r="P75" s="58" t="n"/>
      <c r="Q75" s="60">
        <f>R75+S75</f>
        <v/>
      </c>
      <c r="R75" s="60" t="n">
        <v>0.0039</v>
      </c>
      <c r="S75" s="58" t="n"/>
      <c r="T75" s="60">
        <f>U75+V75</f>
        <v/>
      </c>
      <c r="U75" s="60" t="n">
        <v>0.0207</v>
      </c>
      <c r="V75" s="58" t="n"/>
      <c r="W75" s="60" t="inlineStr">
        <is>
          <t>畜牧局</t>
        </is>
      </c>
      <c r="X75" s="58" t="inlineStr">
        <is>
          <t>曹志鹏</t>
        </is>
      </c>
      <c r="Y75" s="60" t="inlineStr">
        <is>
          <t>耿湾乡</t>
        </is>
      </c>
      <c r="Z75" s="58" t="inlineStr">
        <is>
          <t>王秀丽</t>
        </is>
      </c>
      <c r="AA75" s="58" t="inlineStr">
        <is>
          <t>环农领办发〔2022〕3号</t>
        </is>
      </c>
      <c r="AB75" s="58" t="inlineStr">
        <is>
          <t>中提前批</t>
        </is>
      </c>
    </row>
    <row r="76" ht="105" customHeight="1" s="295">
      <c r="A76" s="56" t="n"/>
      <c r="B76" s="60" t="inlineStr">
        <is>
          <t>种畜补贴
（湖羊基础母羊）</t>
        </is>
      </c>
      <c r="C76" s="60" t="inlineStr">
        <is>
          <t>新建</t>
        </is>
      </c>
      <c r="D76" s="58" t="inlineStr">
        <is>
          <t>2022.01-2022.12</t>
        </is>
      </c>
      <c r="E76" s="60" t="inlineStr">
        <is>
          <t>环城镇</t>
        </is>
      </c>
      <c r="F76" s="70" t="inlineStr">
        <is>
          <t>扶持6户脱贫户发展湖羊养殖，其中：龚淌村2户、陈汤塬村1户、马坊塬1户、高龚塬村1户、耿家沟村1户。</t>
        </is>
      </c>
      <c r="G76" s="60" t="n">
        <v>6.3</v>
      </c>
      <c r="H76" s="60" t="n">
        <v>6.3</v>
      </c>
      <c r="I76" s="58" t="n"/>
      <c r="J76" s="58" t="n"/>
      <c r="K76" s="58" t="n"/>
      <c r="L76" s="58" t="inlineStr">
        <is>
          <t>甘财扶贫〔2021〕26号</t>
        </is>
      </c>
      <c r="M76" s="70" t="inlineStr">
        <is>
          <t>培育养殖示范户，带领养殖户发展湖羊养殖，增加农户收入。</t>
        </is>
      </c>
      <c r="N76"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6" s="60" t="n">
        <v>1</v>
      </c>
      <c r="P76" s="58" t="n">
        <v>4</v>
      </c>
      <c r="Q76" s="60">
        <f>R76+S76</f>
        <v/>
      </c>
      <c r="R76" s="60" t="n">
        <v>0.0005999999999999999</v>
      </c>
      <c r="S76" s="58" t="n"/>
      <c r="T76" s="60">
        <f>U76+V76</f>
        <v/>
      </c>
      <c r="U76" s="60" t="n">
        <v>0.0036</v>
      </c>
      <c r="V76" s="58" t="n"/>
      <c r="W76" s="60" t="inlineStr">
        <is>
          <t>畜牧局</t>
        </is>
      </c>
      <c r="X76" s="58" t="inlineStr">
        <is>
          <t>曹志鹏</t>
        </is>
      </c>
      <c r="Y76" s="60" t="inlineStr">
        <is>
          <t>环城镇</t>
        </is>
      </c>
      <c r="Z76" s="58" t="inlineStr">
        <is>
          <t>白俊虎</t>
        </is>
      </c>
      <c r="AA76" s="58" t="inlineStr">
        <is>
          <t>环农领办发〔2022〕3号</t>
        </is>
      </c>
      <c r="AB76" s="58" t="inlineStr">
        <is>
          <t>中提前批</t>
        </is>
      </c>
    </row>
    <row r="77" ht="105" customHeight="1" s="295">
      <c r="A77" s="56" t="n"/>
      <c r="B77" s="60" t="inlineStr">
        <is>
          <t>种畜补贴
（湖羊基础母羊）</t>
        </is>
      </c>
      <c r="C77" s="60" t="inlineStr">
        <is>
          <t>新建</t>
        </is>
      </c>
      <c r="D77" s="58" t="inlineStr">
        <is>
          <t>2022.01-2022.12</t>
        </is>
      </c>
      <c r="E77" s="60" t="inlineStr">
        <is>
          <t>合道镇</t>
        </is>
      </c>
      <c r="F77" s="70" t="inlineStr">
        <is>
          <t>扶持188户脱贫户发展湖羊养殖，其中：朱家塬村8户、赵家塬村12户、沈家岭村11户、瓦天沟村11户、何家坪村10户、唐台套子村12户、梁坪村15户、陶洼子村10户、陈旗塬村11户、辛坪村9户、赵台套村14户、杨坪沟村9户、常崾岘村10户、寨子坪村14户、红崖洼村12户、大路洼村10户、尚西坪村10户。</t>
        </is>
      </c>
      <c r="G77" s="60" t="n">
        <v>197.4</v>
      </c>
      <c r="H77" s="60" t="n">
        <v>197.4</v>
      </c>
      <c r="I77" s="58" t="n"/>
      <c r="J77" s="58" t="n"/>
      <c r="K77" s="58" t="n"/>
      <c r="L77" s="58" t="inlineStr">
        <is>
          <t>甘财扶贫〔2021〕26号</t>
        </is>
      </c>
      <c r="M77" s="70" t="inlineStr">
        <is>
          <t>培育养殖示范户，带领养殖户发展湖羊养殖，增加农户收入。</t>
        </is>
      </c>
      <c r="N77"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7" s="60" t="n">
        <v>17</v>
      </c>
      <c r="P77" s="58" t="n"/>
      <c r="Q77" s="60">
        <f>R77+S77</f>
        <v/>
      </c>
      <c r="R77" s="60" t="n">
        <v>0.0188</v>
      </c>
      <c r="S77" s="58" t="n"/>
      <c r="T77" s="60">
        <f>U77+V77</f>
        <v/>
      </c>
      <c r="U77" s="60" t="n">
        <v>0.0752</v>
      </c>
      <c r="V77" s="58" t="n"/>
      <c r="W77" s="60" t="inlineStr">
        <is>
          <t>畜牧局</t>
        </is>
      </c>
      <c r="X77" s="58" t="inlineStr">
        <is>
          <t>曹志鹏</t>
        </is>
      </c>
      <c r="Y77" s="60" t="inlineStr">
        <is>
          <t>合道镇</t>
        </is>
      </c>
      <c r="Z77" s="58" t="inlineStr">
        <is>
          <t>王宝明</t>
        </is>
      </c>
      <c r="AA77" s="58" t="inlineStr">
        <is>
          <t>环农领办发〔2022〕3号</t>
        </is>
      </c>
      <c r="AB77" s="58" t="inlineStr">
        <is>
          <t>中提前批</t>
        </is>
      </c>
    </row>
    <row r="78" ht="105" customHeight="1" s="295">
      <c r="A78" s="56" t="n"/>
      <c r="B78" s="60" t="inlineStr">
        <is>
          <t>种畜补贴
（湖羊基础母羊）</t>
        </is>
      </c>
      <c r="C78" s="60" t="inlineStr">
        <is>
          <t>新建</t>
        </is>
      </c>
      <c r="D78" s="58" t="inlineStr">
        <is>
          <t>2022.01-2022.12</t>
        </is>
      </c>
      <c r="E78" s="60" t="inlineStr">
        <is>
          <t>曲子镇</t>
        </is>
      </c>
      <c r="F78" s="70" t="inlineStr">
        <is>
          <t>扶持63户脱贫户发展湖羊养殖，其中：刘旗村9户、楼房子村12户、金村寺村11户、油坊塬村9户、金盆掌村10户、小庄子村12户。</t>
        </is>
      </c>
      <c r="G78" s="60" t="n">
        <v>66.15000000000001</v>
      </c>
      <c r="H78" s="60" t="n">
        <v>66.15000000000001</v>
      </c>
      <c r="I78" s="58" t="n"/>
      <c r="J78" s="58" t="n"/>
      <c r="K78" s="58" t="n"/>
      <c r="L78" s="58" t="inlineStr">
        <is>
          <t>甘财扶贫〔2021〕26号</t>
        </is>
      </c>
      <c r="M78" s="70" t="inlineStr">
        <is>
          <t>培育养殖示范户，带领养殖户发展湖羊养殖，增加农户收入。</t>
        </is>
      </c>
      <c r="N78"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8" s="60" t="n">
        <v>0</v>
      </c>
      <c r="P78" s="58" t="n">
        <v>6</v>
      </c>
      <c r="Q78" s="60">
        <f>R78+S78</f>
        <v/>
      </c>
      <c r="R78" s="60" t="n">
        <v>0.0063</v>
      </c>
      <c r="S78" s="58" t="n"/>
      <c r="T78" s="60">
        <f>U78+V78</f>
        <v/>
      </c>
      <c r="U78" s="60" t="n">
        <v>0.0252</v>
      </c>
      <c r="V78" s="58" t="n"/>
      <c r="W78" s="60" t="inlineStr">
        <is>
          <t>畜牧局</t>
        </is>
      </c>
      <c r="X78" s="58" t="inlineStr">
        <is>
          <t>曹志鹏</t>
        </is>
      </c>
      <c r="Y78" s="60" t="inlineStr">
        <is>
          <t>曲子镇</t>
        </is>
      </c>
      <c r="Z78" s="58" t="inlineStr">
        <is>
          <t>段斌杰</t>
        </is>
      </c>
      <c r="AA78" s="58" t="inlineStr">
        <is>
          <t>环农领办发〔2022〕3号</t>
        </is>
      </c>
      <c r="AB78" s="58" t="inlineStr">
        <is>
          <t>中提前批</t>
        </is>
      </c>
    </row>
    <row r="79" ht="105" customHeight="1" s="295">
      <c r="A79" s="56" t="n"/>
      <c r="B79" s="60" t="inlineStr">
        <is>
          <t>种畜补贴
（湖羊基础母羊）</t>
        </is>
      </c>
      <c r="C79" s="60" t="inlineStr">
        <is>
          <t>新建</t>
        </is>
      </c>
      <c r="D79" s="58" t="inlineStr">
        <is>
          <t>2022.01-2022.12</t>
        </is>
      </c>
      <c r="E79" s="60" t="inlineStr">
        <is>
          <t>罗山川乡</t>
        </is>
      </c>
      <c r="F79" s="70" t="inlineStr">
        <is>
          <t>扶持27户脱贫户发展湖羊养殖，其中：西阳洼村4户、龙柏山村6户、兰家掌村6户、大树塬村7户、光明村4户。</t>
        </is>
      </c>
      <c r="G79" s="60" t="n">
        <v>28.35</v>
      </c>
      <c r="H79" s="60" t="n">
        <v>28.35</v>
      </c>
      <c r="I79" s="58" t="n"/>
      <c r="J79" s="58" t="n"/>
      <c r="K79" s="58" t="n"/>
      <c r="L79" s="58" t="inlineStr">
        <is>
          <t>甘财扶贫〔2021〕26号</t>
        </is>
      </c>
      <c r="M79" s="70" t="inlineStr">
        <is>
          <t>扶持贫困户发展草畜产业，增加农户收入，巩固脱贫攻坚成果，实现乡村振兴。</t>
        </is>
      </c>
      <c r="N79"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79" s="60" t="n">
        <v>4</v>
      </c>
      <c r="P79" s="58" t="n"/>
      <c r="Q79" s="60">
        <f>R79+S79</f>
        <v/>
      </c>
      <c r="R79" s="60" t="n">
        <v>0.0027</v>
      </c>
      <c r="S79" s="58" t="n"/>
      <c r="T79" s="60">
        <f>U79+V79</f>
        <v/>
      </c>
      <c r="U79" s="60" t="n">
        <v>0.0137</v>
      </c>
      <c r="V79" s="58" t="n"/>
      <c r="W79" s="60" t="inlineStr">
        <is>
          <t>畜牧局</t>
        </is>
      </c>
      <c r="X79" s="58" t="inlineStr">
        <is>
          <t>曹志鹏</t>
        </is>
      </c>
      <c r="Y79" s="60" t="inlineStr">
        <is>
          <t>罗山川乡</t>
        </is>
      </c>
      <c r="Z79" s="58" t="inlineStr">
        <is>
          <t>李怀文</t>
        </is>
      </c>
      <c r="AA79" s="58" t="inlineStr">
        <is>
          <t>环农领办发〔2022〕3号</t>
        </is>
      </c>
      <c r="AB79" s="58" t="inlineStr">
        <is>
          <t>中提前批</t>
        </is>
      </c>
    </row>
    <row r="80" ht="105" customHeight="1" s="295">
      <c r="A80" s="56" t="n"/>
      <c r="B80" s="60" t="inlineStr">
        <is>
          <t>种畜补贴
（湖羊基础母羊）</t>
        </is>
      </c>
      <c r="C80" s="60" t="inlineStr">
        <is>
          <t>新建</t>
        </is>
      </c>
      <c r="D80" s="58" t="inlineStr">
        <is>
          <t>2022.01-2022.12</t>
        </is>
      </c>
      <c r="E80" s="60" t="inlineStr">
        <is>
          <t>南湫乡</t>
        </is>
      </c>
      <c r="F80" s="70" t="inlineStr">
        <is>
          <t>扶持53户脱贫户发展湖羊养殖，其中：代家洼村11户、洪涝池村11户、岳后渠村13户、花儿山村9户、双井子村9户。</t>
        </is>
      </c>
      <c r="G80" s="60" t="n">
        <v>55.65</v>
      </c>
      <c r="H80" s="60" t="n">
        <v>55.65</v>
      </c>
      <c r="I80" s="58" t="n"/>
      <c r="J80" s="58" t="n"/>
      <c r="K80" s="58" t="n"/>
      <c r="L80" s="58" t="inlineStr">
        <is>
          <t>甘财扶贫〔2021〕26号</t>
        </is>
      </c>
      <c r="M80" s="70" t="inlineStr">
        <is>
          <t>培育养殖示范户，带领养殖户发展湖羊养殖，增加农户收入。</t>
        </is>
      </c>
      <c r="N80"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0" s="60" t="n">
        <v>7</v>
      </c>
      <c r="P80" s="58" t="n"/>
      <c r="Q80" s="60">
        <f>R80+S80</f>
        <v/>
      </c>
      <c r="R80" s="60" t="n">
        <v>0.0053</v>
      </c>
      <c r="S80" s="58" t="n"/>
      <c r="T80" s="60">
        <f>U80+V80</f>
        <v/>
      </c>
      <c r="U80" s="60" t="n">
        <v>0.0212</v>
      </c>
      <c r="V80" s="58" t="n"/>
      <c r="W80" s="60" t="inlineStr">
        <is>
          <t>畜牧局</t>
        </is>
      </c>
      <c r="X80" s="58" t="inlineStr">
        <is>
          <t>曹志鹏</t>
        </is>
      </c>
      <c r="Y80" s="60" t="inlineStr">
        <is>
          <t>南湫乡</t>
        </is>
      </c>
      <c r="Z80" s="58" t="inlineStr">
        <is>
          <t>杜志远</t>
        </is>
      </c>
      <c r="AA80" s="58" t="inlineStr">
        <is>
          <t>环农领办发〔2022〕3号</t>
        </is>
      </c>
      <c r="AB80" s="58" t="inlineStr">
        <is>
          <t>中提前批</t>
        </is>
      </c>
    </row>
    <row r="81" ht="105" customHeight="1" s="295">
      <c r="A81" s="56" t="n"/>
      <c r="B81" s="60" t="inlineStr">
        <is>
          <t>种畜补贴
（湖羊基础母羊）</t>
        </is>
      </c>
      <c r="C81" s="60" t="inlineStr">
        <is>
          <t>新建</t>
        </is>
      </c>
      <c r="D81" s="58" t="inlineStr">
        <is>
          <t>2022.01-2022.12</t>
        </is>
      </c>
      <c r="E81" s="60" t="inlineStr">
        <is>
          <t>天池乡</t>
        </is>
      </c>
      <c r="F81" s="70" t="inlineStr">
        <is>
          <t>扶持35户脱贫户发展湖羊养殖，其中：鲜岔村3户、喜家坪村1户、井渠淌村2户、老庄湾村1户、曹李川村3户、殷屈河村3户、潘老庄村2户、碾盘岭村2户、吴城子村3户、大方山村3户、苏北岔村3户、四合掌村3户、大庄台套村2户、张邓塬村2户、梁家河村2户。</t>
        </is>
      </c>
      <c r="G81" s="60" t="n">
        <v>36.75</v>
      </c>
      <c r="H81" s="60" t="n">
        <v>36.75</v>
      </c>
      <c r="I81" s="58" t="n"/>
      <c r="J81" s="58" t="n"/>
      <c r="K81" s="58" t="n"/>
      <c r="L81" s="58" t="inlineStr">
        <is>
          <t>甘财扶贫〔2021〕26号</t>
        </is>
      </c>
      <c r="M81" s="70" t="inlineStr">
        <is>
          <t>培育养殖示范户，带领养殖户发展湖羊养殖，增加农户收入。</t>
        </is>
      </c>
      <c r="N81"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1" s="60" t="n">
        <v>15</v>
      </c>
      <c r="P81" s="58" t="n"/>
      <c r="Q81" s="60">
        <f>R81+S81</f>
        <v/>
      </c>
      <c r="R81" s="60" t="n">
        <v>0.0035</v>
      </c>
      <c r="S81" s="58" t="n"/>
      <c r="T81" s="60">
        <f>U81+V81</f>
        <v/>
      </c>
      <c r="U81" s="60" t="n">
        <v>0.0168</v>
      </c>
      <c r="V81" s="58" t="n"/>
      <c r="W81" s="60" t="inlineStr">
        <is>
          <t>畜牧局</t>
        </is>
      </c>
      <c r="X81" s="58" t="inlineStr">
        <is>
          <t>曹志鹏</t>
        </is>
      </c>
      <c r="Y81" s="60" t="inlineStr">
        <is>
          <t>天池乡</t>
        </is>
      </c>
      <c r="Z81" s="58" t="inlineStr">
        <is>
          <t>刘震</t>
        </is>
      </c>
      <c r="AA81" s="58" t="inlineStr">
        <is>
          <t>环农领办发〔2022〕3号</t>
        </is>
      </c>
      <c r="AB81" s="58" t="inlineStr">
        <is>
          <t>中提前批</t>
        </is>
      </c>
    </row>
    <row r="82" ht="105" customHeight="1" s="295">
      <c r="A82" s="56" t="n"/>
      <c r="B82" s="60" t="inlineStr">
        <is>
          <t>种畜补贴
（湖羊基础母羊）</t>
        </is>
      </c>
      <c r="C82" s="60" t="inlineStr">
        <is>
          <t>新建</t>
        </is>
      </c>
      <c r="D82" s="58" t="inlineStr">
        <is>
          <t>2022.01-2022.12</t>
        </is>
      </c>
      <c r="E82" s="60" t="inlineStr">
        <is>
          <t>甜水镇</t>
        </is>
      </c>
      <c r="F82" s="70" t="inlineStr">
        <is>
          <t>扶持13户脱贫户发展湖羊养殖，其中：鲁掌村4户、邱滩村3户、赵掌村4户、大良洼村2户。</t>
        </is>
      </c>
      <c r="G82" s="60" t="n">
        <v>13.65</v>
      </c>
      <c r="H82" s="60" t="n">
        <v>13.65</v>
      </c>
      <c r="I82" s="58" t="n"/>
      <c r="J82" s="58" t="n"/>
      <c r="K82" s="58" t="n"/>
      <c r="L82" s="58" t="inlineStr">
        <is>
          <t>甘财扶贫〔2021〕26号</t>
        </is>
      </c>
      <c r="M82" s="70" t="inlineStr">
        <is>
          <t>培育养殖示范户，带领养殖户发展湖羊养殖，增加农户收入。</t>
        </is>
      </c>
      <c r="N82"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2" s="60" t="n">
        <v>5</v>
      </c>
      <c r="P82" s="58" t="n"/>
      <c r="Q82" s="60">
        <f>R82+S82</f>
        <v/>
      </c>
      <c r="R82" s="60" t="n">
        <v>0.0013</v>
      </c>
      <c r="S82" s="58" t="n"/>
      <c r="T82" s="60">
        <f>U82+V82</f>
        <v/>
      </c>
      <c r="U82" s="60" t="n">
        <v>0.0068</v>
      </c>
      <c r="V82" s="58" t="n"/>
      <c r="W82" s="60" t="inlineStr">
        <is>
          <t>畜牧局</t>
        </is>
      </c>
      <c r="X82" s="58" t="inlineStr">
        <is>
          <t>曹志鹏</t>
        </is>
      </c>
      <c r="Y82" s="60" t="inlineStr">
        <is>
          <t>甜水镇</t>
        </is>
      </c>
      <c r="Z82" s="58" t="inlineStr">
        <is>
          <t>拓研新</t>
        </is>
      </c>
      <c r="AA82" s="58" t="inlineStr">
        <is>
          <t>环农领办发〔2022〕3号</t>
        </is>
      </c>
      <c r="AB82" s="58" t="inlineStr">
        <is>
          <t>中提前批</t>
        </is>
      </c>
    </row>
    <row r="83" ht="105" customHeight="1" s="295">
      <c r="A83" s="56" t="n"/>
      <c r="B83" s="60" t="inlineStr">
        <is>
          <t>种畜补贴
（湖羊基础母羊）</t>
        </is>
      </c>
      <c r="C83" s="60" t="inlineStr">
        <is>
          <t>新建</t>
        </is>
      </c>
      <c r="D83" s="58" t="inlineStr">
        <is>
          <t>2022.01-2022.12</t>
        </is>
      </c>
      <c r="E83" s="60" t="inlineStr">
        <is>
          <t>山城乡</t>
        </is>
      </c>
      <c r="F83" s="70" t="inlineStr">
        <is>
          <t>扶持27户脱贫户发展湖羊养殖，其中：山城堡村2户、八里铺村3户、薛塬村5户、王山口子村5户、郝掌村6户、赵庄村4户、谢庄村2户。</t>
        </is>
      </c>
      <c r="G83" s="60" t="n">
        <v>28.35</v>
      </c>
      <c r="H83" s="60" t="n">
        <v>28.35</v>
      </c>
      <c r="I83" s="58" t="n"/>
      <c r="J83" s="58" t="n"/>
      <c r="K83" s="58" t="n"/>
      <c r="L83" s="58" t="inlineStr">
        <is>
          <t>甘财扶贫〔2021〕26号</t>
        </is>
      </c>
      <c r="M83" s="70" t="inlineStr">
        <is>
          <t>培育养殖示范户，带领养殖户发展湖羊养殖，增加农户收入。</t>
        </is>
      </c>
      <c r="N83"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3" s="60" t="n">
        <v>7</v>
      </c>
      <c r="P83" s="58" t="n"/>
      <c r="Q83" s="60">
        <f>R83+S83</f>
        <v/>
      </c>
      <c r="R83" s="60" t="n">
        <v>0.0027</v>
      </c>
      <c r="S83" s="58" t="n"/>
      <c r="T83" s="60">
        <f>U83+V83</f>
        <v/>
      </c>
      <c r="U83" s="60" t="n">
        <v>0.0144</v>
      </c>
      <c r="V83" s="58" t="n"/>
      <c r="W83" s="60" t="inlineStr">
        <is>
          <t>畜牧局</t>
        </is>
      </c>
      <c r="X83" s="58" t="inlineStr">
        <is>
          <t>曹志鹏</t>
        </is>
      </c>
      <c r="Y83" s="60" t="inlineStr">
        <is>
          <t>山城乡</t>
        </is>
      </c>
      <c r="Z83" s="58" t="inlineStr">
        <is>
          <t>姚建平</t>
        </is>
      </c>
      <c r="AA83" s="58" t="inlineStr">
        <is>
          <t>环农领办发〔2022〕3号</t>
        </is>
      </c>
      <c r="AB83" s="58" t="inlineStr">
        <is>
          <t>中提前批</t>
        </is>
      </c>
    </row>
    <row r="84" ht="105" customHeight="1" s="295">
      <c r="A84" s="56" t="n"/>
      <c r="B84" s="60" t="inlineStr">
        <is>
          <t>种畜补贴
（湖羊基础母羊）</t>
        </is>
      </c>
      <c r="C84" s="60" t="inlineStr">
        <is>
          <t>新建</t>
        </is>
      </c>
      <c r="D84" s="58" t="inlineStr">
        <is>
          <t>2022.01-2022.12</t>
        </is>
      </c>
      <c r="E84" s="60" t="inlineStr">
        <is>
          <t>秦团庄乡</t>
        </is>
      </c>
      <c r="F84" s="70" t="inlineStr">
        <is>
          <t>扶持43户脱贫户发展湖羊养殖，其中：贾塬村5户、秦团庄村4户、新集子村6户、新峁村3户、白塬畔5户、大天子村10户、王团庄村5户、南掌堡子村5户。</t>
        </is>
      </c>
      <c r="G84" s="60" t="n">
        <v>45.15</v>
      </c>
      <c r="H84" s="60" t="n">
        <v>45.15</v>
      </c>
      <c r="I84" s="58" t="n"/>
      <c r="J84" s="58" t="n"/>
      <c r="K84" s="58" t="n"/>
      <c r="L84" s="58" t="inlineStr">
        <is>
          <t>甘财扶贫〔2021〕26号</t>
        </is>
      </c>
      <c r="M84" s="70" t="inlineStr">
        <is>
          <t>培育养殖示范户，带领养殖户发展湖羊养殖，增加农户收入。</t>
        </is>
      </c>
      <c r="N84"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4" s="60" t="n">
        <v>8</v>
      </c>
      <c r="P84" s="58" t="n"/>
      <c r="Q84" s="60">
        <f>R84+S84</f>
        <v/>
      </c>
      <c r="R84" s="60" t="n">
        <v>0.0043</v>
      </c>
      <c r="S84" s="58" t="n"/>
      <c r="T84" s="60">
        <f>U84+V84</f>
        <v/>
      </c>
      <c r="U84" s="60" t="n">
        <v>0.0256</v>
      </c>
      <c r="V84" s="58" t="n"/>
      <c r="W84" s="60" t="inlineStr">
        <is>
          <t>畜牧局</t>
        </is>
      </c>
      <c r="X84" s="58" t="inlineStr">
        <is>
          <t>曹志鹏</t>
        </is>
      </c>
      <c r="Y84" s="60" t="inlineStr">
        <is>
          <t>秦团庄乡</t>
        </is>
      </c>
      <c r="Z84" s="58" t="inlineStr">
        <is>
          <t>张浩洲</t>
        </is>
      </c>
      <c r="AA84" s="58" t="inlineStr">
        <is>
          <t>环农领办发〔2022〕3号</t>
        </is>
      </c>
      <c r="AB84" s="58" t="inlineStr">
        <is>
          <t>中提前批</t>
        </is>
      </c>
    </row>
    <row r="85" ht="105" customHeight="1" s="295">
      <c r="A85" s="56" t="n"/>
      <c r="B85" s="60" t="inlineStr">
        <is>
          <t>种畜补贴
（湖羊基础母羊）</t>
        </is>
      </c>
      <c r="C85" s="60" t="inlineStr">
        <is>
          <t>新建</t>
        </is>
      </c>
      <c r="D85" s="58" t="inlineStr">
        <is>
          <t>2022.01-2022.12</t>
        </is>
      </c>
      <c r="E85" s="60" t="inlineStr">
        <is>
          <t>木钵镇</t>
        </is>
      </c>
      <c r="F85" s="70" t="inlineStr">
        <is>
          <t xml:space="preserve">扶持46户脱贫户发展湖羊养殖，其中：曹旗村4户、二合塬村4户、高楼塬村4户、高寨村4户、郭西掌村4户、井儿岔村4户、罗家沟村4户、木钵街村1户、殷家桥村2户、韩洼子2户、周湾2户、刘家塬2户、白家掌4户、邓寨子2户、水坝滩2户、坪子塬1户。  </t>
        </is>
      </c>
      <c r="G85" s="60" t="n">
        <v>48.3</v>
      </c>
      <c r="H85" s="60" t="n">
        <v>48.3</v>
      </c>
      <c r="I85" s="58" t="n"/>
      <c r="J85" s="58" t="n"/>
      <c r="K85" s="58" t="n"/>
      <c r="L85" s="58" t="inlineStr">
        <is>
          <t>甘财扶贫〔2021〕26号</t>
        </is>
      </c>
      <c r="M85" s="70" t="inlineStr">
        <is>
          <t>培育养殖示范户，带领养殖户发展湖羊养殖，增加农户收入。</t>
        </is>
      </c>
      <c r="N85"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5" s="60" t="n">
        <v>16</v>
      </c>
      <c r="P85" s="58" t="n"/>
      <c r="Q85" s="60">
        <f>R85+S85</f>
        <v/>
      </c>
      <c r="R85" s="60" t="n">
        <v>0.0046</v>
      </c>
      <c r="S85" s="58" t="n"/>
      <c r="T85" s="60">
        <f>U85+V85</f>
        <v/>
      </c>
      <c r="U85" s="60" t="n">
        <v>0.0248</v>
      </c>
      <c r="V85" s="58" t="n"/>
      <c r="W85" s="60" t="inlineStr">
        <is>
          <t>畜牧局</t>
        </is>
      </c>
      <c r="X85" s="58" t="inlineStr">
        <is>
          <t>曹志鹏</t>
        </is>
      </c>
      <c r="Y85" s="60" t="inlineStr">
        <is>
          <t>木钵镇</t>
        </is>
      </c>
      <c r="Z85" s="83" t="inlineStr">
        <is>
          <t>方显</t>
        </is>
      </c>
      <c r="AA85" s="58" t="inlineStr">
        <is>
          <t>环农领办发〔2022〕3号</t>
        </is>
      </c>
      <c r="AB85" s="58" t="inlineStr">
        <is>
          <t>中提前批</t>
        </is>
      </c>
    </row>
    <row r="86" ht="105" customHeight="1" s="295">
      <c r="A86" s="56" t="n"/>
      <c r="B86" s="60" t="inlineStr">
        <is>
          <t>种畜补贴
（湖羊基础母羊）</t>
        </is>
      </c>
      <c r="C86" s="60" t="inlineStr">
        <is>
          <t>新建</t>
        </is>
      </c>
      <c r="D86" s="58" t="inlineStr">
        <is>
          <t>2022.01-2022.12</t>
        </is>
      </c>
      <c r="E86" s="60" t="inlineStr">
        <is>
          <t>虎洞镇</t>
        </is>
      </c>
      <c r="F86" s="70" t="inlineStr">
        <is>
          <t>扶持93户脱贫户发展湖羊养殖，其中：半个城村10户、贾驿村15户、砂井子村12户、张大掌村7户、刘解掌村13户、金庄塬10户、张家湾村1户、常兆台套村10户、高庙湾村15户。</t>
        </is>
      </c>
      <c r="G86" s="60" t="n">
        <v>97.65000000000001</v>
      </c>
      <c r="H86" s="60" t="n">
        <v>97.65000000000001</v>
      </c>
      <c r="I86" s="58" t="n"/>
      <c r="J86" s="58" t="n"/>
      <c r="K86" s="58" t="n"/>
      <c r="L86" s="58" t="inlineStr">
        <is>
          <t>甘财扶贫〔2021〕26号</t>
        </is>
      </c>
      <c r="M86" s="70" t="inlineStr">
        <is>
          <t>培育养殖示范户，带领养殖户发展湖羊养殖，增加农户收入。</t>
        </is>
      </c>
      <c r="N86"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6" s="60" t="n">
        <v>10</v>
      </c>
      <c r="P86" s="58" t="n"/>
      <c r="Q86" s="60">
        <f>R86+S86</f>
        <v/>
      </c>
      <c r="R86" s="60" t="n">
        <v>0.009299999999999999</v>
      </c>
      <c r="S86" s="58" t="n"/>
      <c r="T86" s="60">
        <f>U86+V86</f>
        <v/>
      </c>
      <c r="U86" s="60" t="n">
        <v>0.0372</v>
      </c>
      <c r="V86" s="58" t="n"/>
      <c r="W86" s="60" t="inlineStr">
        <is>
          <t>畜牧局</t>
        </is>
      </c>
      <c r="X86" s="58" t="inlineStr">
        <is>
          <t>曹志鹏</t>
        </is>
      </c>
      <c r="Y86" s="60" t="inlineStr">
        <is>
          <t>虎洞镇</t>
        </is>
      </c>
      <c r="Z86" s="58" t="inlineStr">
        <is>
          <t>梁海涛</t>
        </is>
      </c>
      <c r="AA86" s="58" t="inlineStr">
        <is>
          <t>环农领办发〔2022〕3号</t>
        </is>
      </c>
      <c r="AB86" s="58" t="inlineStr">
        <is>
          <t>中提前批</t>
        </is>
      </c>
    </row>
    <row r="87" ht="105" customHeight="1" s="295">
      <c r="A87" s="56" t="n"/>
      <c r="B87" s="60" t="inlineStr">
        <is>
          <t>种畜补贴
（湖羊基础母羊）</t>
        </is>
      </c>
      <c r="C87" s="60" t="inlineStr">
        <is>
          <t>新建</t>
        </is>
      </c>
      <c r="D87" s="58" t="inlineStr">
        <is>
          <t>2022.01-2022.12</t>
        </is>
      </c>
      <c r="E87" s="60" t="inlineStr">
        <is>
          <t>演武乡</t>
        </is>
      </c>
      <c r="F87" s="70" t="inlineStr">
        <is>
          <t>扶持36户脱贫户发展湖羊养殖，其中：曳郭咀村6户、杨家洼村2户、佛岔村5户、路家塬村5户、吴家塬村3户、走马硷村15户。</t>
        </is>
      </c>
      <c r="G87" s="60" t="n">
        <v>37.8</v>
      </c>
      <c r="H87" s="60" t="n">
        <v>37.8</v>
      </c>
      <c r="I87" s="58" t="n"/>
      <c r="J87" s="58" t="n"/>
      <c r="K87" s="58" t="n"/>
      <c r="L87" s="58" t="inlineStr">
        <is>
          <t>甘财扶贫〔2021〕26号</t>
        </is>
      </c>
      <c r="M87" s="70" t="inlineStr">
        <is>
          <t>培育养殖示范户，带领养殖户发展湖羊养殖，增加农户收入。</t>
        </is>
      </c>
      <c r="N87"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7" s="60" t="n">
        <v>6</v>
      </c>
      <c r="P87" s="58" t="n"/>
      <c r="Q87" s="60">
        <f>R87+S87</f>
        <v/>
      </c>
      <c r="R87" s="60" t="n">
        <v>0.0036</v>
      </c>
      <c r="S87" s="58" t="n"/>
      <c r="T87" s="60">
        <f>U87+V87</f>
        <v/>
      </c>
      <c r="U87" s="60" t="n">
        <v>0.0172</v>
      </c>
      <c r="V87" s="58" t="n"/>
      <c r="W87" s="60" t="inlineStr">
        <is>
          <t>畜牧局</t>
        </is>
      </c>
      <c r="X87" s="58" t="inlineStr">
        <is>
          <t>曹志鹏</t>
        </is>
      </c>
      <c r="Y87" s="60" t="inlineStr">
        <is>
          <t>演武乡</t>
        </is>
      </c>
      <c r="Z87" s="58" t="inlineStr">
        <is>
          <t>杨永杰</t>
        </is>
      </c>
      <c r="AA87" s="58" t="inlineStr">
        <is>
          <t>环农领办发〔2022〕3号</t>
        </is>
      </c>
      <c r="AB87" s="58" t="inlineStr">
        <is>
          <t>中提前批</t>
        </is>
      </c>
    </row>
    <row r="88" ht="105" customHeight="1" s="295">
      <c r="A88" s="56" t="n"/>
      <c r="B88" s="60" t="inlineStr">
        <is>
          <t>种畜补贴
（湖羊基础母羊）</t>
        </is>
      </c>
      <c r="C88" s="60" t="inlineStr">
        <is>
          <t>新建</t>
        </is>
      </c>
      <c r="D88" s="58" t="inlineStr">
        <is>
          <t>2022.01-2022.12</t>
        </is>
      </c>
      <c r="E88" s="60" t="inlineStr">
        <is>
          <t>八珠乡</t>
        </is>
      </c>
      <c r="F88" s="70" t="inlineStr">
        <is>
          <t>扶持11户脱贫户发展湖羊养殖、其中：八珠塬村4户、湫坝沟村2户、马连掌村5户。</t>
        </is>
      </c>
      <c r="G88" s="60" t="n">
        <v>11.55</v>
      </c>
      <c r="H88" s="60" t="n">
        <v>11.55</v>
      </c>
      <c r="I88" s="58" t="n"/>
      <c r="J88" s="58" t="n"/>
      <c r="K88" s="58" t="n"/>
      <c r="L88" s="58" t="inlineStr">
        <is>
          <t>甘财扶贫〔2021〕26号</t>
        </is>
      </c>
      <c r="M88" s="70" t="inlineStr">
        <is>
          <t>培育养殖示范户，带领养殖户发展湖羊养殖，增加农户收入。</t>
        </is>
      </c>
      <c r="N88"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8" s="60" t="n">
        <v>4</v>
      </c>
      <c r="P88" s="58" t="n"/>
      <c r="Q88" s="60">
        <f>R88+S88</f>
        <v/>
      </c>
      <c r="R88" s="60" t="n">
        <v>0.0011</v>
      </c>
      <c r="S88" s="58" t="n"/>
      <c r="T88" s="60">
        <f>U88+V88</f>
        <v/>
      </c>
      <c r="U88" s="60" t="n">
        <v>0.0033</v>
      </c>
      <c r="V88" s="58" t="n"/>
      <c r="W88" s="60" t="inlineStr">
        <is>
          <t>畜牧局</t>
        </is>
      </c>
      <c r="X88" s="58" t="inlineStr">
        <is>
          <t>曹志鹏</t>
        </is>
      </c>
      <c r="Y88" s="60" t="inlineStr">
        <is>
          <t>八珠乡</t>
        </is>
      </c>
      <c r="Z88" s="58" t="inlineStr">
        <is>
          <t>张彬彬</t>
        </is>
      </c>
      <c r="AA88" s="58" t="inlineStr">
        <is>
          <t>环农领办发〔2022〕3号</t>
        </is>
      </c>
      <c r="AB88" s="58" t="inlineStr">
        <is>
          <t>中提前批</t>
        </is>
      </c>
    </row>
    <row r="89" ht="105" customHeight="1" s="295">
      <c r="A89" s="56" t="n"/>
      <c r="B89" s="60" t="inlineStr">
        <is>
          <t>种畜补贴
（湖羊基础母羊）</t>
        </is>
      </c>
      <c r="C89" s="60" t="inlineStr">
        <is>
          <t>新建</t>
        </is>
      </c>
      <c r="D89" s="58" t="inlineStr">
        <is>
          <t>2022.01-2022.12</t>
        </is>
      </c>
      <c r="E89" s="60" t="inlineStr">
        <is>
          <t>芦家湾乡</t>
        </is>
      </c>
      <c r="F89" s="70" t="inlineStr">
        <is>
          <t>扶持117户脱贫户发展湖羊养殖，其中：杨兴庄村10户、花儿掌村10户、庙儿掌村10户、井川村12户、宋家掌村12户、桃李湾村10户、王庄村15户、大堡条村14户、盘龙村13户、小堡条村11户。</t>
        </is>
      </c>
      <c r="G89" s="60" t="n">
        <v>122.85</v>
      </c>
      <c r="H89" s="60" t="n">
        <v>122.85</v>
      </c>
      <c r="I89" s="58" t="n"/>
      <c r="J89" s="58" t="n"/>
      <c r="K89" s="58" t="n"/>
      <c r="L89" s="58" t="inlineStr">
        <is>
          <t>甘财扶贫〔2021〕26号</t>
        </is>
      </c>
      <c r="M89" s="70" t="inlineStr">
        <is>
          <t>培育养殖示范户，带领养殖户发展湖羊养殖，增加农户收入。</t>
        </is>
      </c>
      <c r="N89"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89" s="60" t="n">
        <v>10</v>
      </c>
      <c r="P89" s="58" t="n"/>
      <c r="Q89" s="60">
        <f>R89+S89</f>
        <v/>
      </c>
      <c r="R89" s="60" t="n">
        <v>0.0117</v>
      </c>
      <c r="S89" s="58" t="n"/>
      <c r="T89" s="60">
        <f>U89+V89</f>
        <v/>
      </c>
      <c r="U89" s="60" t="n">
        <v>0.0468</v>
      </c>
      <c r="V89" s="58" t="n"/>
      <c r="W89" s="60" t="inlineStr">
        <is>
          <t>畜牧局</t>
        </is>
      </c>
      <c r="X89" s="58" t="inlineStr">
        <is>
          <t>曹志鹏</t>
        </is>
      </c>
      <c r="Y89" s="60" t="inlineStr">
        <is>
          <t>芦家湾乡</t>
        </is>
      </c>
      <c r="Z89" s="58" t="inlineStr">
        <is>
          <t>马鹏飞</t>
        </is>
      </c>
      <c r="AA89" s="58" t="inlineStr">
        <is>
          <t>环农领办发〔2022〕3号</t>
        </is>
      </c>
      <c r="AB89" s="58" t="inlineStr">
        <is>
          <t>中提前批</t>
        </is>
      </c>
    </row>
    <row r="90" ht="105" customHeight="1" s="295">
      <c r="A90" s="56" t="n"/>
      <c r="B90" s="60" t="inlineStr">
        <is>
          <t>种畜补贴
（湖羊基础母羊）</t>
        </is>
      </c>
      <c r="C90" s="60" t="inlineStr">
        <is>
          <t>新建</t>
        </is>
      </c>
      <c r="D90" s="58" t="inlineStr">
        <is>
          <t>2022.01-2022.12</t>
        </is>
      </c>
      <c r="E90" s="60" t="inlineStr">
        <is>
          <t>樊家川镇</t>
        </is>
      </c>
      <c r="F90" s="70" t="inlineStr">
        <is>
          <t>扶持32户脱贫户发展湖羊养殖，其中：慕家河村2户、樊家川村10户、郝集村2户、长城村1户、闫塬村5户、李崾岘村7户、马骏滩村5户。</t>
        </is>
      </c>
      <c r="G90" s="60" t="n">
        <v>33.6</v>
      </c>
      <c r="H90" s="60" t="n">
        <v>33.6</v>
      </c>
      <c r="I90" s="58" t="n"/>
      <c r="J90" s="58" t="n"/>
      <c r="K90" s="58" t="n"/>
      <c r="L90" s="58" t="inlineStr">
        <is>
          <t>甘财扶贫〔2021〕26号</t>
        </is>
      </c>
      <c r="M90" s="70" t="inlineStr">
        <is>
          <t>培育养殖示范户，带领养殖户发展湖羊养殖，增加农户收入。</t>
        </is>
      </c>
      <c r="N90" s="70" t="inlineStr">
        <is>
          <t>大力推广三级二元生产模式，坚持一级场制种供种，二级场杂交扩繁，三级场集中育肥，鼓励养殖场户进行扩繁生产，育肥场按照保底价敞开收购养殖场户断奶羔羊。进一步完善“企、社、户”三方利益联结机制。</t>
        </is>
      </c>
      <c r="O90" s="60" t="n">
        <v>7</v>
      </c>
      <c r="P90" s="58" t="n"/>
      <c r="Q90" s="60">
        <f>R90+S90</f>
        <v/>
      </c>
      <c r="R90" s="60" t="n">
        <v>0.0032</v>
      </c>
      <c r="S90" s="58" t="n"/>
      <c r="T90" s="60">
        <f>U90+V90</f>
        <v/>
      </c>
      <c r="U90" s="60" t="n">
        <v>0.0216</v>
      </c>
      <c r="V90" s="58" t="n"/>
      <c r="W90" s="60" t="inlineStr">
        <is>
          <t>畜牧局</t>
        </is>
      </c>
      <c r="X90" s="58" t="inlineStr">
        <is>
          <t>曹志鹏</t>
        </is>
      </c>
      <c r="Y90" s="60" t="inlineStr">
        <is>
          <t>樊家川镇</t>
        </is>
      </c>
      <c r="Z90" s="58" t="inlineStr">
        <is>
          <t>王治峰</t>
        </is>
      </c>
      <c r="AA90" s="58" t="inlineStr">
        <is>
          <t>环农领办发〔2022〕3号</t>
        </is>
      </c>
      <c r="AB90" s="58" t="inlineStr">
        <is>
          <t>中提前批</t>
        </is>
      </c>
    </row>
    <row r="91" ht="114" customHeight="1" s="295">
      <c r="A91" s="56" t="n"/>
      <c r="B91" s="56" t="inlineStr">
        <is>
          <t>种畜补贴
（种公羊）合计</t>
        </is>
      </c>
      <c r="C91" s="56" t="inlineStr">
        <is>
          <t>新建</t>
        </is>
      </c>
      <c r="D91" s="34" t="inlineStr">
        <is>
          <t>2022.01-2022.12</t>
        </is>
      </c>
      <c r="E91" s="56" t="inlineStr">
        <is>
          <t>小计</t>
        </is>
      </c>
      <c r="F91" s="98" t="inlineStr">
        <is>
          <t>计划为全县600户脱贫户和4000户“社带户养”按标准调引投放湖羊后，每户投放种公羊1只，种公羊每只补助3000元。</t>
        </is>
      </c>
      <c r="G91" s="139">
        <f>SUM(G92:G112)</f>
        <v/>
      </c>
      <c r="H91" s="139">
        <f>SUM(H92:H112)</f>
        <v/>
      </c>
      <c r="I91" s="139">
        <f>SUM(I92:I112)</f>
        <v/>
      </c>
      <c r="J91" s="139">
        <f>SUM(J92:J112)</f>
        <v/>
      </c>
      <c r="K91" s="139">
        <f>SUM(K92:K112)</f>
        <v/>
      </c>
      <c r="L91" s="34" t="n"/>
      <c r="M91" s="140" t="inlineStr">
        <is>
          <t>培育养殖示范户，带领养殖户发展湖羊养殖，增加农户收入。</t>
        </is>
      </c>
      <c r="N91" s="140" t="inlineStr">
        <is>
          <t>大力推广三级二元生产模式，坚持一级场制种供种，二级场杂交扩繁，三级场集中育肥，鼓励养殖场户进行扩繁生产，育肥场按照保底价敞开收购养殖场户断奶羔羊。进一步完善“企、社、户”三方利益联结机制。</t>
        </is>
      </c>
      <c r="O91" s="56" t="n">
        <v>215</v>
      </c>
      <c r="P91" s="34" t="n">
        <v>9</v>
      </c>
      <c r="Q91" s="56">
        <f>R91+S91</f>
        <v/>
      </c>
      <c r="R91" s="56">
        <f>SUM(R92:R112)</f>
        <v/>
      </c>
      <c r="S91" s="34" t="n"/>
      <c r="T91" s="56">
        <f>U91+V91</f>
        <v/>
      </c>
      <c r="U91" s="56">
        <f>SUM(U92:U112)</f>
        <v/>
      </c>
      <c r="V91" s="34" t="n"/>
      <c r="W91" s="56" t="inlineStr">
        <is>
          <t>畜牧局</t>
        </is>
      </c>
      <c r="X91" s="34" t="inlineStr">
        <is>
          <t>曹志鹏</t>
        </is>
      </c>
      <c r="Y91" s="56" t="inlineStr">
        <is>
          <t>各乡镇</t>
        </is>
      </c>
      <c r="Z91" s="34" t="n"/>
      <c r="AA91" s="34" t="n"/>
      <c r="AB91" s="34" t="n"/>
    </row>
    <row r="92" ht="107" customHeight="1" s="295">
      <c r="A92" s="56" t="n"/>
      <c r="B92" s="60" t="inlineStr">
        <is>
          <t>种畜补贴
（专业户种公羊）</t>
        </is>
      </c>
      <c r="C92" s="60" t="inlineStr">
        <is>
          <t>新建</t>
        </is>
      </c>
      <c r="D92" s="58" t="inlineStr">
        <is>
          <t>2022.01-2022.12</t>
        </is>
      </c>
      <c r="E92" s="60" t="inlineStr">
        <is>
          <t>车道镇</t>
        </is>
      </c>
      <c r="F92" s="100" t="inlineStr">
        <is>
          <t>扶持43户脱贫户每户调引种公羊1只，其中：元峁村4户、苦水掌村2户、双庙村2户、王西掌村3户、吊渠村2户、三角城村2户、杨掌村3户、魏洼村5户、红台套村3户、樱桃掌村3户、安掌村6户、刘渠村4户、刘园子村4户。</t>
        </is>
      </c>
      <c r="G92" s="101">
        <f>43*0.3</f>
        <v/>
      </c>
      <c r="H92" s="101">
        <f>43*0.3</f>
        <v/>
      </c>
      <c r="I92" s="58" t="n"/>
      <c r="J92" s="58" t="n"/>
      <c r="K92" s="58" t="n"/>
      <c r="L92" s="58" t="inlineStr">
        <is>
          <t>甘财扶贫〔2021〕26号</t>
        </is>
      </c>
      <c r="M92" s="142" t="inlineStr">
        <is>
          <t>培育养殖示范户，带领养殖户发展湖羊养殖，增加农户收入。</t>
        </is>
      </c>
      <c r="N92"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2" s="302" t="n">
        <v>13</v>
      </c>
      <c r="P92" s="58" t="n"/>
      <c r="Q92" s="60">
        <f>R92+S92</f>
        <v/>
      </c>
      <c r="R92" s="303" t="inlineStr">
        <is>
          <t>0.0043</t>
        </is>
      </c>
      <c r="S92" s="58" t="n"/>
      <c r="T92" s="60">
        <f>U92+V92</f>
        <v/>
      </c>
      <c r="U92" s="303" t="inlineStr">
        <is>
          <t>0.0182</t>
        </is>
      </c>
      <c r="V92" s="58" t="n"/>
      <c r="W92" s="60" t="inlineStr">
        <is>
          <t>畜牧局</t>
        </is>
      </c>
      <c r="X92" s="58" t="inlineStr">
        <is>
          <t>曹志鹏</t>
        </is>
      </c>
      <c r="Y92" s="60" t="inlineStr">
        <is>
          <t>车道镇</t>
        </is>
      </c>
      <c r="Z92" s="60" t="inlineStr">
        <is>
          <t>张会星</t>
        </is>
      </c>
      <c r="AA92" s="58" t="inlineStr">
        <is>
          <t>环农领办发〔2022〕3号</t>
        </is>
      </c>
      <c r="AB92" s="58" t="inlineStr">
        <is>
          <t>中提前批</t>
        </is>
      </c>
    </row>
    <row r="93" ht="107" customHeight="1" s="295">
      <c r="A93" s="56" t="n"/>
      <c r="B93" s="60" t="inlineStr">
        <is>
          <t>种畜补贴
（专业户种公羊）</t>
        </is>
      </c>
      <c r="C93" s="60" t="inlineStr">
        <is>
          <t>新建</t>
        </is>
      </c>
      <c r="D93" s="58" t="inlineStr">
        <is>
          <t>2022.01-2022.12</t>
        </is>
      </c>
      <c r="E93" s="60" t="inlineStr">
        <is>
          <t>毛井镇</t>
        </is>
      </c>
      <c r="F93" s="102" t="inlineStr">
        <is>
          <t>扶持50户脱贫户每户调引种公羊1只，其中：施家滩村4户、高家洼村13户、丁连掌村4户、大户掌村7户、马淌村22户。</t>
        </is>
      </c>
      <c r="G93" s="101">
        <f>50*0.3</f>
        <v/>
      </c>
      <c r="H93" s="101">
        <f>50*0.3</f>
        <v/>
      </c>
      <c r="I93" s="58" t="n"/>
      <c r="J93" s="58" t="n"/>
      <c r="K93" s="58" t="n"/>
      <c r="L93" s="58" t="inlineStr">
        <is>
          <t>甘财扶贫〔2021〕26号</t>
        </is>
      </c>
      <c r="M93" s="142" t="inlineStr">
        <is>
          <t>培育养殖示范户，带领养殖户发展湖羊养殖，增加农户收入。</t>
        </is>
      </c>
      <c r="N93"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3" s="302" t="n">
        <v>5</v>
      </c>
      <c r="P93" s="58" t="n"/>
      <c r="Q93" s="60">
        <f>R93+S93</f>
        <v/>
      </c>
      <c r="R93" s="303" t="inlineStr">
        <is>
          <t>0.0050</t>
        </is>
      </c>
      <c r="S93" s="58" t="n"/>
      <c r="T93" s="60">
        <f>U93+V93</f>
        <v/>
      </c>
      <c r="U93" s="303" t="inlineStr">
        <is>
          <t>0.0210</t>
        </is>
      </c>
      <c r="V93" s="58" t="n"/>
      <c r="W93" s="60" t="inlineStr">
        <is>
          <t>畜牧局</t>
        </is>
      </c>
      <c r="X93" s="58" t="inlineStr">
        <is>
          <t>曹志鹏</t>
        </is>
      </c>
      <c r="Y93" s="60" t="inlineStr">
        <is>
          <t>毛井镇</t>
        </is>
      </c>
      <c r="Z93" s="58" t="inlineStr">
        <is>
          <t>梁立群</t>
        </is>
      </c>
      <c r="AA93" s="58" t="inlineStr">
        <is>
          <t>环农领办发〔2022〕3号</t>
        </is>
      </c>
      <c r="AB93" s="58" t="inlineStr">
        <is>
          <t>中提前批</t>
        </is>
      </c>
    </row>
    <row r="94" ht="107" customHeight="1" s="295">
      <c r="A94" s="56" t="n"/>
      <c r="B94" s="60" t="inlineStr">
        <is>
          <t>种畜补贴
（专业户种公羊）</t>
        </is>
      </c>
      <c r="C94" s="60" t="inlineStr">
        <is>
          <t>新建</t>
        </is>
      </c>
      <c r="D94" s="58" t="inlineStr">
        <is>
          <t>2022.01-2022.12</t>
        </is>
      </c>
      <c r="E94" s="60" t="inlineStr">
        <is>
          <t>洪德镇</t>
        </is>
      </c>
      <c r="F94" s="102" t="inlineStr">
        <is>
          <t>扶持39户脱贫户每户调引种公羊1只，其中：丁阳渠子4户、洪德街村3户、寇河村4户、李达掌村2户、李塬村1户、梁岔村1户、马塬村3户、苗河村1户、私盐路村1户、苏长沟村7户、肖关村3户、许旗村1户、张崾岘村2户、张塬村4户、赵洼村2户。</t>
        </is>
      </c>
      <c r="G94" s="101">
        <f>39*0.3</f>
        <v/>
      </c>
      <c r="H94" s="101">
        <f>39*0.3</f>
        <v/>
      </c>
      <c r="I94" s="58" t="n"/>
      <c r="J94" s="58" t="n"/>
      <c r="K94" s="58" t="n"/>
      <c r="L94" s="58" t="inlineStr">
        <is>
          <t>甘财扶贫〔2021〕26号</t>
        </is>
      </c>
      <c r="M94" s="142" t="inlineStr">
        <is>
          <t>培育养殖示范户，带领养殖户发展湖羊养殖，增加农户收入。</t>
        </is>
      </c>
      <c r="N94"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4" s="304" t="n">
        <v>15</v>
      </c>
      <c r="P94" s="58" t="n"/>
      <c r="Q94" s="60">
        <f>R94+S94</f>
        <v/>
      </c>
      <c r="R94" s="305" t="inlineStr">
        <is>
          <t>0.0039</t>
        </is>
      </c>
      <c r="S94" s="58" t="n"/>
      <c r="T94" s="60">
        <f>U94+V94</f>
        <v/>
      </c>
      <c r="U94" s="303" t="inlineStr">
        <is>
          <t>0.0164</t>
        </is>
      </c>
      <c r="V94" s="58" t="n"/>
      <c r="W94" s="60" t="inlineStr">
        <is>
          <t>畜牧局</t>
        </is>
      </c>
      <c r="X94" s="58" t="inlineStr">
        <is>
          <t>曹志鹏</t>
        </is>
      </c>
      <c r="Y94" s="60" t="inlineStr">
        <is>
          <t>洪德镇</t>
        </is>
      </c>
      <c r="Z94" s="83" t="inlineStr">
        <is>
          <t>王国伍</t>
        </is>
      </c>
      <c r="AA94" s="58" t="inlineStr">
        <is>
          <t>环农领办发〔2022〕3号</t>
        </is>
      </c>
      <c r="AB94" s="58" t="inlineStr">
        <is>
          <t>中提前批</t>
        </is>
      </c>
    </row>
    <row r="95" ht="107" customHeight="1" s="295">
      <c r="A95" s="56" t="n"/>
      <c r="B95" s="60" t="inlineStr">
        <is>
          <t>种畜补贴
（专业户种公羊）</t>
        </is>
      </c>
      <c r="C95" s="103" t="inlineStr">
        <is>
          <t>新建</t>
        </is>
      </c>
      <c r="D95" s="58" t="inlineStr">
        <is>
          <t>2022.01-2022.12</t>
        </is>
      </c>
      <c r="E95" s="103" t="inlineStr">
        <is>
          <t>小南沟乡</t>
        </is>
      </c>
      <c r="F95" s="176" t="inlineStr">
        <is>
          <t>扶持14户脱贫户每户调引种公羊1只，其中：陈掌村2户、汪天子村1户、粉子山村2户、丁寨柯村4户、天子渠村3户、燕麦掌村2户。</t>
        </is>
      </c>
      <c r="G95" s="101">
        <f>14*0.3</f>
        <v/>
      </c>
      <c r="H95" s="101">
        <f>14*0.3</f>
        <v/>
      </c>
      <c r="I95" s="58" t="n"/>
      <c r="J95" s="58" t="n"/>
      <c r="K95" s="58" t="n"/>
      <c r="L95" s="58" t="inlineStr">
        <is>
          <t>甘财扶贫〔2021〕26号</t>
        </is>
      </c>
      <c r="M95" s="142" t="inlineStr">
        <is>
          <t>培育养殖示范户，带领养殖户发展湖羊养殖，增加农户收入。</t>
        </is>
      </c>
      <c r="N95"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5" s="304" t="n">
        <v>6</v>
      </c>
      <c r="P95" s="58" t="n"/>
      <c r="Q95" s="60">
        <f>R95+S95</f>
        <v/>
      </c>
      <c r="R95" s="303" t="inlineStr">
        <is>
          <t>0.0013</t>
        </is>
      </c>
      <c r="S95" s="58" t="n"/>
      <c r="T95" s="60">
        <f>U95+V95</f>
        <v/>
      </c>
      <c r="U95" s="303" t="inlineStr">
        <is>
          <t>0.0057</t>
        </is>
      </c>
      <c r="V95" s="58" t="n"/>
      <c r="W95" s="60" t="inlineStr">
        <is>
          <t>畜牧局</t>
        </is>
      </c>
      <c r="X95" s="58" t="inlineStr">
        <is>
          <t>曹志鹏</t>
        </is>
      </c>
      <c r="Y95" s="60" t="inlineStr">
        <is>
          <t>小南沟乡</t>
        </is>
      </c>
      <c r="Z95" s="58" t="inlineStr">
        <is>
          <t>任新育</t>
        </is>
      </c>
      <c r="AA95" s="58" t="inlineStr">
        <is>
          <t>环农领办发〔2022〕3号</t>
        </is>
      </c>
      <c r="AB95" s="58" t="inlineStr">
        <is>
          <t>中提前批</t>
        </is>
      </c>
    </row>
    <row r="96" ht="107" customHeight="1" s="295">
      <c r="A96" s="56" t="n"/>
      <c r="B96" s="60" t="inlineStr">
        <is>
          <t>种畜补贴
（专业户种公羊）</t>
        </is>
      </c>
      <c r="C96" s="60" t="inlineStr">
        <is>
          <t>新建</t>
        </is>
      </c>
      <c r="D96" s="58" t="inlineStr">
        <is>
          <t>2022.01-2022.12</t>
        </is>
      </c>
      <c r="E96" s="60" t="inlineStr">
        <is>
          <t>耿湾乡</t>
        </is>
      </c>
      <c r="F96" s="102" t="inlineStr">
        <is>
          <t>扶持32户脱贫户每户调引种公羊1只，其中：耿河村3户、四合原村8户、桃树掌村3户、韩老庄村2户、天桥村3户、许掌村2户、张台套村4户、黑城岔村3户、郜庄村2户、郝东掌村2户。</t>
        </is>
      </c>
      <c r="G96" s="101">
        <f>32*0.3</f>
        <v/>
      </c>
      <c r="H96" s="101">
        <f>32*0.3</f>
        <v/>
      </c>
      <c r="I96" s="58" t="n"/>
      <c r="J96" s="58" t="n"/>
      <c r="K96" s="58" t="n"/>
      <c r="L96" s="58" t="inlineStr">
        <is>
          <t>甘财扶贫〔2021〕26号</t>
        </is>
      </c>
      <c r="M96" s="142" t="inlineStr">
        <is>
          <t>培育养殖示范户，带领养殖户发展湖羊养殖，增加农户收入。</t>
        </is>
      </c>
      <c r="N96"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6" s="302" t="n">
        <v>10</v>
      </c>
      <c r="P96" s="58" t="n"/>
      <c r="Q96" s="60">
        <f>R96+S96</f>
        <v/>
      </c>
      <c r="R96" s="303" t="inlineStr">
        <is>
          <t>0.0032</t>
        </is>
      </c>
      <c r="S96" s="58" t="n"/>
      <c r="T96" s="60">
        <f>U96+V96</f>
        <v/>
      </c>
      <c r="U96" s="303" t="inlineStr">
        <is>
          <t>0.0135</t>
        </is>
      </c>
      <c r="V96" s="58" t="n"/>
      <c r="W96" s="60" t="inlineStr">
        <is>
          <t>畜牧局</t>
        </is>
      </c>
      <c r="X96" s="58" t="inlineStr">
        <is>
          <t>曹志鹏</t>
        </is>
      </c>
      <c r="Y96" s="60" t="inlineStr">
        <is>
          <t>耿湾乡</t>
        </is>
      </c>
      <c r="Z96" s="58" t="inlineStr">
        <is>
          <t>王秀丽</t>
        </is>
      </c>
      <c r="AA96" s="58" t="inlineStr">
        <is>
          <t>环农领办发〔2022〕3号</t>
        </is>
      </c>
      <c r="AB96" s="58" t="inlineStr">
        <is>
          <t>中提前批</t>
        </is>
      </c>
    </row>
    <row r="97" ht="107" customHeight="1" s="295">
      <c r="A97" s="56" t="n"/>
      <c r="B97" s="60" t="inlineStr">
        <is>
          <t>种畜补贴
（专业户种公羊）</t>
        </is>
      </c>
      <c r="C97" s="60" t="inlineStr">
        <is>
          <t>新建</t>
        </is>
      </c>
      <c r="D97" s="58" t="inlineStr">
        <is>
          <t>2022.01-2022.12</t>
        </is>
      </c>
      <c r="E97" s="60" t="inlineStr">
        <is>
          <t>环城镇</t>
        </is>
      </c>
      <c r="F97" s="104" t="inlineStr">
        <is>
          <t>扶持5户脱贫户每户调引种公羊1只，其中：龚淌村3户、陈汤塬村1户、马坊塬1户。</t>
        </is>
      </c>
      <c r="G97" s="101">
        <f>5*0.3</f>
        <v/>
      </c>
      <c r="H97" s="101">
        <f>5*0.3</f>
        <v/>
      </c>
      <c r="I97" s="58" t="n"/>
      <c r="J97" s="58" t="n"/>
      <c r="K97" s="58" t="n"/>
      <c r="L97" s="58" t="inlineStr">
        <is>
          <t>甘财扶贫〔2021〕26号</t>
        </is>
      </c>
      <c r="M97" s="107" t="inlineStr">
        <is>
          <t>培育养殖示范户，带领养殖户发展湖羊养殖，增加农户收入。</t>
        </is>
      </c>
      <c r="N97"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97" s="141" t="n">
        <v>0</v>
      </c>
      <c r="P97" s="58" t="n">
        <v>3</v>
      </c>
      <c r="Q97" s="60">
        <f>R97+S97</f>
        <v/>
      </c>
      <c r="R97" s="303" t="inlineStr">
        <is>
          <t>0.0004</t>
        </is>
      </c>
      <c r="S97" s="58" t="n"/>
      <c r="T97" s="60">
        <f>U97+V97</f>
        <v/>
      </c>
      <c r="U97" s="303" t="inlineStr">
        <is>
          <t>0.0020</t>
        </is>
      </c>
      <c r="V97" s="58" t="n"/>
      <c r="W97" s="60" t="inlineStr">
        <is>
          <t>畜牧局</t>
        </is>
      </c>
      <c r="X97" s="58" t="inlineStr">
        <is>
          <t>曹志鹏</t>
        </is>
      </c>
      <c r="Y97" s="60" t="inlineStr">
        <is>
          <t>环城镇</t>
        </is>
      </c>
      <c r="Z97" s="58" t="inlineStr">
        <is>
          <t>白俊虎</t>
        </is>
      </c>
      <c r="AA97" s="58" t="inlineStr">
        <is>
          <t>环农领办发〔2022〕3号</t>
        </is>
      </c>
      <c r="AB97" s="58" t="inlineStr">
        <is>
          <t>中提前批</t>
        </is>
      </c>
    </row>
    <row r="98" ht="107" customHeight="1" s="295">
      <c r="A98" s="56" t="n"/>
      <c r="B98" s="60" t="inlineStr">
        <is>
          <t>种畜补贴
（专业户种公羊）</t>
        </is>
      </c>
      <c r="C98" s="60" t="inlineStr">
        <is>
          <t>新建</t>
        </is>
      </c>
      <c r="D98" s="58" t="inlineStr">
        <is>
          <t>2022.01-2022.12</t>
        </is>
      </c>
      <c r="E98" s="60" t="inlineStr">
        <is>
          <t>合道镇</t>
        </is>
      </c>
      <c r="F98" s="176" t="inlineStr">
        <is>
          <t>扶持46户脱贫户每户调引种公羊1只，其中：朱家塬村3户、赵家塬村2户、沈家岭村3户、瓦天沟村3户、何家坪村2户、唐台套子村4户、梁坪村4户、陶洼子村2户、陈旗塬村3户、辛坪村1户、赵台套村4户、杨坪沟村1户、常崾岘村2户、寨子坪村4户、红崖洼村2户、大路洼村4户、尚西坪村2户。</t>
        </is>
      </c>
      <c r="G98" s="101">
        <f>46*0.3</f>
        <v/>
      </c>
      <c r="H98" s="101">
        <f>46*0.3</f>
        <v/>
      </c>
      <c r="I98" s="58" t="n"/>
      <c r="J98" s="58" t="n"/>
      <c r="K98" s="58" t="n"/>
      <c r="L98" s="58" t="inlineStr">
        <is>
          <t>甘财扶贫〔2021〕26号</t>
        </is>
      </c>
      <c r="M98" s="142" t="inlineStr">
        <is>
          <t>培育养殖示范户，带领养殖户发展湖羊养殖，增加农户收入。</t>
        </is>
      </c>
      <c r="N98"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8" s="302" t="n">
        <v>17</v>
      </c>
      <c r="P98" s="58" t="n"/>
      <c r="Q98" s="60">
        <f>R98+S98</f>
        <v/>
      </c>
      <c r="R98" s="305" t="inlineStr">
        <is>
          <t>0.0046</t>
        </is>
      </c>
      <c r="S98" s="58" t="n"/>
      <c r="T98" s="60">
        <f>U98+V98</f>
        <v/>
      </c>
      <c r="U98" s="303" t="inlineStr">
        <is>
          <t>0.0193</t>
        </is>
      </c>
      <c r="V98" s="58" t="n"/>
      <c r="W98" s="60" t="inlineStr">
        <is>
          <t>畜牧局</t>
        </is>
      </c>
      <c r="X98" s="58" t="inlineStr">
        <is>
          <t>曹志鹏</t>
        </is>
      </c>
      <c r="Y98" s="60" t="inlineStr">
        <is>
          <t>合道镇</t>
        </is>
      </c>
      <c r="Z98" s="58" t="inlineStr">
        <is>
          <t>王宝明</t>
        </is>
      </c>
      <c r="AA98" s="58" t="inlineStr">
        <is>
          <t>环农领办发〔2022〕3号</t>
        </is>
      </c>
      <c r="AB98" s="58" t="inlineStr">
        <is>
          <t>中提前批</t>
        </is>
      </c>
    </row>
    <row r="99" ht="107" customHeight="1" s="295">
      <c r="A99" s="56" t="n"/>
      <c r="B99" s="60" t="inlineStr">
        <is>
          <t>种畜补贴
（专业户种公羊）</t>
        </is>
      </c>
      <c r="C99" s="60" t="inlineStr">
        <is>
          <t>新建</t>
        </is>
      </c>
      <c r="D99" s="58" t="inlineStr">
        <is>
          <t>2022.01-2022.12</t>
        </is>
      </c>
      <c r="E99" s="60" t="inlineStr">
        <is>
          <t>曲子镇</t>
        </is>
      </c>
      <c r="F99" s="102" t="inlineStr">
        <is>
          <t>扶持10户脱贫户每户调引种公羊1只，其中：刘旗村1户、楼房子村2户、金村寺村2户、油坊塬村1户、金盆掌村2户、小庄子村2户。</t>
        </is>
      </c>
      <c r="G99" s="101">
        <f>10*0.3</f>
        <v/>
      </c>
      <c r="H99" s="101">
        <f>10*0.3</f>
        <v/>
      </c>
      <c r="I99" s="58" t="n"/>
      <c r="J99" s="58" t="n"/>
      <c r="K99" s="58" t="n"/>
      <c r="L99" s="58" t="inlineStr">
        <is>
          <t>甘财扶贫〔2021〕26号</t>
        </is>
      </c>
      <c r="M99" s="142" t="inlineStr">
        <is>
          <t>培育养殖示范户，带领养殖户发展湖羊养殖，增加农户收入。</t>
        </is>
      </c>
      <c r="N99"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99" s="101" t="n">
        <v>0</v>
      </c>
      <c r="P99" s="58" t="n">
        <v>6</v>
      </c>
      <c r="Q99" s="60">
        <f>R99+S99</f>
        <v/>
      </c>
      <c r="R99" s="303" t="inlineStr">
        <is>
          <t>0.0010</t>
        </is>
      </c>
      <c r="S99" s="58" t="n"/>
      <c r="T99" s="60">
        <f>U99+V99</f>
        <v/>
      </c>
      <c r="U99" s="303" t="inlineStr">
        <is>
          <t>0.0043</t>
        </is>
      </c>
      <c r="V99" s="58" t="n"/>
      <c r="W99" s="60" t="inlineStr">
        <is>
          <t>畜牧局</t>
        </is>
      </c>
      <c r="X99" s="58" t="inlineStr">
        <is>
          <t>曹志鹏</t>
        </is>
      </c>
      <c r="Y99" s="60" t="inlineStr">
        <is>
          <t>曲子镇</t>
        </is>
      </c>
      <c r="Z99" s="58" t="inlineStr">
        <is>
          <t>段斌杰</t>
        </is>
      </c>
      <c r="AA99" s="58" t="inlineStr">
        <is>
          <t>环农领办发〔2022〕3号</t>
        </is>
      </c>
      <c r="AB99" s="58" t="inlineStr">
        <is>
          <t>中提前批</t>
        </is>
      </c>
    </row>
    <row r="100" ht="107" customHeight="1" s="295">
      <c r="A100" s="56" t="n"/>
      <c r="B100" s="60" t="inlineStr">
        <is>
          <t>种畜补贴
（专业户种公羊）</t>
        </is>
      </c>
      <c r="C100" s="60" t="inlineStr">
        <is>
          <t>新建</t>
        </is>
      </c>
      <c r="D100" s="58" t="inlineStr">
        <is>
          <t>2022.01-2022.12</t>
        </is>
      </c>
      <c r="E100" s="60" t="inlineStr">
        <is>
          <t>罗山川乡</t>
        </is>
      </c>
      <c r="F100" s="102" t="inlineStr">
        <is>
          <t>扶持36户脱贫户每户调引种公羊1只，其中：西阳洼村4户、苇芝城村5户、龙柏山村6户、兰家掌村6户、大树塬村10户、光明村5户。</t>
        </is>
      </c>
      <c r="G100" s="101">
        <f>36*0.3</f>
        <v/>
      </c>
      <c r="H100" s="101">
        <f>36*0.3</f>
        <v/>
      </c>
      <c r="I100" s="58" t="n"/>
      <c r="J100" s="58" t="n"/>
      <c r="K100" s="58" t="n"/>
      <c r="L100" s="58" t="inlineStr">
        <is>
          <t>甘财扶贫〔2021〕26号</t>
        </is>
      </c>
      <c r="M100" s="142" t="inlineStr">
        <is>
          <t>扶持贫困户发展草畜产业，增加农户收入，巩固脱贫攻坚成果，实现乡村振兴。</t>
        </is>
      </c>
      <c r="N100"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0" s="101" t="n">
        <v>6</v>
      </c>
      <c r="P100" s="58" t="n"/>
      <c r="Q100" s="60">
        <f>R100+S100</f>
        <v/>
      </c>
      <c r="R100" s="303" t="inlineStr">
        <is>
          <t>0.0036</t>
        </is>
      </c>
      <c r="S100" s="58" t="n"/>
      <c r="T100" s="60">
        <f>U100+V100</f>
        <v/>
      </c>
      <c r="U100" s="303" t="inlineStr">
        <is>
          <t>0.0153</t>
        </is>
      </c>
      <c r="V100" s="58" t="n"/>
      <c r="W100" s="60" t="inlineStr">
        <is>
          <t>畜牧局</t>
        </is>
      </c>
      <c r="X100" s="58" t="inlineStr">
        <is>
          <t>曹志鹏</t>
        </is>
      </c>
      <c r="Y100" s="60" t="inlineStr">
        <is>
          <t>罗山川乡</t>
        </is>
      </c>
      <c r="Z100" s="58" t="inlineStr">
        <is>
          <t>李怀文</t>
        </is>
      </c>
      <c r="AA100" s="58" t="inlineStr">
        <is>
          <t>环农领办发〔2022〕3号</t>
        </is>
      </c>
      <c r="AB100" s="58" t="inlineStr">
        <is>
          <t>中提前批</t>
        </is>
      </c>
    </row>
    <row r="101" ht="107" customHeight="1" s="295">
      <c r="A101" s="56" t="n"/>
      <c r="B101" s="60" t="inlineStr">
        <is>
          <t>种畜补贴
（专业户种公羊）</t>
        </is>
      </c>
      <c r="C101" s="60" t="inlineStr">
        <is>
          <t>新建</t>
        </is>
      </c>
      <c r="D101" s="58" t="inlineStr">
        <is>
          <t>2022.01-2022.12</t>
        </is>
      </c>
      <c r="E101" s="60" t="inlineStr">
        <is>
          <t>南湫乡</t>
        </is>
      </c>
      <c r="F101" s="102" t="inlineStr">
        <is>
          <t>扶持12户脱贫户每户调引种公羊1只，其中：代家洼村3户、洪涝池村3户、岳后渠村2户、花儿山村2户、双井子村2户。</t>
        </is>
      </c>
      <c r="G101" s="101">
        <f>12*0.3</f>
        <v/>
      </c>
      <c r="H101" s="101">
        <f>12*0.3</f>
        <v/>
      </c>
      <c r="I101" s="58" t="n"/>
      <c r="J101" s="58" t="n"/>
      <c r="K101" s="58" t="n"/>
      <c r="L101" s="58" t="inlineStr">
        <is>
          <t>甘财扶贫〔2021〕26号</t>
        </is>
      </c>
      <c r="M101" s="142" t="inlineStr">
        <is>
          <t>培育养殖示范户，带领养殖户发展湖羊养殖，增加农户收入。</t>
        </is>
      </c>
      <c r="N101"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1" s="302" t="n">
        <v>5</v>
      </c>
      <c r="P101" s="58" t="n"/>
      <c r="Q101" s="60">
        <f>R101+S101</f>
        <v/>
      </c>
      <c r="R101" s="303" t="inlineStr">
        <is>
          <t>0.0009</t>
        </is>
      </c>
      <c r="S101" s="58" t="n"/>
      <c r="T101" s="60">
        <f>U101+V101</f>
        <v/>
      </c>
      <c r="U101" s="303" t="inlineStr">
        <is>
          <t>0.0040</t>
        </is>
      </c>
      <c r="V101" s="58" t="n"/>
      <c r="W101" s="60" t="inlineStr">
        <is>
          <t>畜牧局</t>
        </is>
      </c>
      <c r="X101" s="58" t="inlineStr">
        <is>
          <t>曹志鹏</t>
        </is>
      </c>
      <c r="Y101" s="60" t="inlineStr">
        <is>
          <t>南湫乡</t>
        </is>
      </c>
      <c r="Z101" s="58" t="inlineStr">
        <is>
          <t>杜志远</t>
        </is>
      </c>
      <c r="AA101" s="58" t="inlineStr">
        <is>
          <t>环农领办发〔2022〕3号</t>
        </is>
      </c>
      <c r="AB101" s="58" t="inlineStr">
        <is>
          <t>中提前批</t>
        </is>
      </c>
    </row>
    <row r="102" ht="107" customHeight="1" s="295">
      <c r="A102" s="56" t="n"/>
      <c r="B102" s="60" t="inlineStr">
        <is>
          <t>种畜补贴
（专业户种公羊）</t>
        </is>
      </c>
      <c r="C102" s="60" t="inlineStr">
        <is>
          <t>新建</t>
        </is>
      </c>
      <c r="D102" s="58" t="inlineStr">
        <is>
          <t>2022.01-2022.12</t>
        </is>
      </c>
      <c r="E102" s="60" t="inlineStr">
        <is>
          <t>天池乡</t>
        </is>
      </c>
      <c r="F102" s="102" t="inlineStr">
        <is>
          <t>扶持30户脱贫户每户调引种公羊1只，其中：鲜岔村2户、喜家坪村1户、井渠淌村2户、老庄湾村1户、曹李川村3户、殷屈河村4户、潘老庄村3户、碾盘岭村3户、吴城子村3户、苏北岔村3户、四合掌村2户、大庄台套村2户、张邓塬村1户。</t>
        </is>
      </c>
      <c r="G102" s="101">
        <f>30*0.3</f>
        <v/>
      </c>
      <c r="H102" s="101">
        <f>30*0.3</f>
        <v/>
      </c>
      <c r="I102" s="58" t="n"/>
      <c r="J102" s="58" t="n"/>
      <c r="K102" s="58" t="n"/>
      <c r="L102" s="58" t="inlineStr">
        <is>
          <t>甘财扶贫〔2021〕26号</t>
        </is>
      </c>
      <c r="M102" s="142" t="inlineStr">
        <is>
          <t>培育养殖示范户，带领养殖户发展湖羊养殖，增加农户收入。</t>
        </is>
      </c>
      <c r="N102"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2" s="302" t="n">
        <v>13</v>
      </c>
      <c r="P102" s="58" t="n"/>
      <c r="Q102" s="60">
        <f>R102+S102</f>
        <v/>
      </c>
      <c r="R102" s="303" t="inlineStr">
        <is>
          <t>0.0030</t>
        </is>
      </c>
      <c r="S102" s="58" t="n"/>
      <c r="T102" s="60">
        <f>U102+V102</f>
        <v/>
      </c>
      <c r="U102" s="303" t="inlineStr">
        <is>
          <t>0.0127</t>
        </is>
      </c>
      <c r="V102" s="58" t="n"/>
      <c r="W102" s="60" t="inlineStr">
        <is>
          <t>畜牧局</t>
        </is>
      </c>
      <c r="X102" s="58" t="inlineStr">
        <is>
          <t>曹志鹏</t>
        </is>
      </c>
      <c r="Y102" s="60" t="inlineStr">
        <is>
          <t>天池乡</t>
        </is>
      </c>
      <c r="Z102" s="58" t="inlineStr">
        <is>
          <t>刘震</t>
        </is>
      </c>
      <c r="AA102" s="58" t="inlineStr">
        <is>
          <t>环农领办发〔2022〕3号</t>
        </is>
      </c>
      <c r="AB102" s="58" t="inlineStr">
        <is>
          <t>中提前批</t>
        </is>
      </c>
    </row>
    <row r="103" ht="107" customHeight="1" s="295">
      <c r="A103" s="56" t="n"/>
      <c r="B103" s="60" t="inlineStr">
        <is>
          <t>种畜补贴
（专业户种公羊）</t>
        </is>
      </c>
      <c r="C103" s="60" t="inlineStr">
        <is>
          <t>新建</t>
        </is>
      </c>
      <c r="D103" s="58" t="inlineStr">
        <is>
          <t>2022.01-2022.12</t>
        </is>
      </c>
      <c r="E103" s="60" t="inlineStr">
        <is>
          <t>甜水镇</t>
        </is>
      </c>
      <c r="F103" s="102" t="inlineStr">
        <is>
          <t>扶持11户脱贫户发展湖羊养殖、调引种公羊11只、其中：鲁掌村3户、邱滩村3户、赵掌村3户、大良洼村2户。</t>
        </is>
      </c>
      <c r="G103" s="101">
        <f>11*0.3</f>
        <v/>
      </c>
      <c r="H103" s="101">
        <f>11*0.3</f>
        <v/>
      </c>
      <c r="I103" s="58" t="n"/>
      <c r="J103" s="58" t="n"/>
      <c r="K103" s="58" t="n"/>
      <c r="L103" s="58" t="inlineStr">
        <is>
          <t>甘财扶贫〔2021〕26号</t>
        </is>
      </c>
      <c r="M103" s="142" t="inlineStr">
        <is>
          <t>培育养殖示范户，带领养殖户发展湖羊养殖，增加农户收入。</t>
        </is>
      </c>
      <c r="N103"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3" s="302" t="n">
        <v>4</v>
      </c>
      <c r="P103" s="58" t="n"/>
      <c r="Q103" s="60">
        <f>R103+S103</f>
        <v/>
      </c>
      <c r="R103" s="303" t="inlineStr">
        <is>
          <t>0.0011</t>
        </is>
      </c>
      <c r="S103" s="58" t="n"/>
      <c r="T103" s="60">
        <f>U103+V103</f>
        <v/>
      </c>
      <c r="U103" s="303" t="inlineStr">
        <is>
          <t>0.0046</t>
        </is>
      </c>
      <c r="V103" s="58" t="n"/>
      <c r="W103" s="60" t="inlineStr">
        <is>
          <t>畜牧局</t>
        </is>
      </c>
      <c r="X103" s="58" t="inlineStr">
        <is>
          <t>曹志鹏</t>
        </is>
      </c>
      <c r="Y103" s="60" t="inlineStr">
        <is>
          <t>甜水镇</t>
        </is>
      </c>
      <c r="Z103" s="58" t="inlineStr">
        <is>
          <t>拓研新</t>
        </is>
      </c>
      <c r="AA103" s="58" t="inlineStr">
        <is>
          <t>环农领办发〔2022〕3号</t>
        </is>
      </c>
      <c r="AB103" s="58" t="inlineStr">
        <is>
          <t>中提前批</t>
        </is>
      </c>
    </row>
    <row r="104" ht="107" customHeight="1" s="295">
      <c r="A104" s="56" t="n"/>
      <c r="B104" s="60" t="inlineStr">
        <is>
          <t>种畜补贴
（专业户种公羊）</t>
        </is>
      </c>
      <c r="C104" s="60" t="inlineStr">
        <is>
          <t>新建</t>
        </is>
      </c>
      <c r="D104" s="58" t="inlineStr">
        <is>
          <t>2022.01-2022.12</t>
        </is>
      </c>
      <c r="E104" s="60" t="inlineStr">
        <is>
          <t>山城乡</t>
        </is>
      </c>
      <c r="F104" s="102" t="inlineStr">
        <is>
          <t>扶持22户脱贫户每户调引种公羊1只，其中：山城堡村2户、八里铺村3户、薛塬村5户、王山口子村3户、郝掌村4户、赵庄村3户、谢庄村2户。</t>
        </is>
      </c>
      <c r="G104" s="101">
        <f>22*0.3</f>
        <v/>
      </c>
      <c r="H104" s="101">
        <f>22*0.3</f>
        <v/>
      </c>
      <c r="I104" s="58" t="n"/>
      <c r="J104" s="58" t="n"/>
      <c r="K104" s="58" t="n"/>
      <c r="L104" s="58" t="inlineStr">
        <is>
          <t>甘财扶贫〔2021〕26号</t>
        </is>
      </c>
      <c r="M104" s="142" t="inlineStr">
        <is>
          <t>培育养殖示范户，带领养殖户发展湖羊养殖，增加农户收入。</t>
        </is>
      </c>
      <c r="N104"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4" s="302" t="n">
        <v>7</v>
      </c>
      <c r="P104" s="58" t="n"/>
      <c r="Q104" s="60">
        <f>R104+S104</f>
        <v/>
      </c>
      <c r="R104" s="303" t="inlineStr">
        <is>
          <t>0.0022</t>
        </is>
      </c>
      <c r="S104" s="58" t="n"/>
      <c r="T104" s="60">
        <f>U104+V104</f>
        <v/>
      </c>
      <c r="U104" s="303" t="inlineStr">
        <is>
          <t>0.0092</t>
        </is>
      </c>
      <c r="V104" s="58" t="n"/>
      <c r="W104" s="60" t="inlineStr">
        <is>
          <t>畜牧局</t>
        </is>
      </c>
      <c r="X104" s="58" t="inlineStr">
        <is>
          <t>曹志鹏</t>
        </is>
      </c>
      <c r="Y104" s="60" t="inlineStr">
        <is>
          <t>山城乡</t>
        </is>
      </c>
      <c r="Z104" s="58" t="inlineStr">
        <is>
          <t>姚建平</t>
        </is>
      </c>
      <c r="AA104" s="58" t="inlineStr">
        <is>
          <t>环农领办发〔2022〕3号</t>
        </is>
      </c>
      <c r="AB104" s="58" t="inlineStr">
        <is>
          <t>中提前批</t>
        </is>
      </c>
    </row>
    <row r="105" ht="107" customHeight="1" s="295">
      <c r="A105" s="56" t="n"/>
      <c r="B105" s="60" t="inlineStr">
        <is>
          <t>种畜补贴
（专业户种公羊）</t>
        </is>
      </c>
      <c r="C105" s="60" t="inlineStr">
        <is>
          <t>新建</t>
        </is>
      </c>
      <c r="D105" s="58" t="inlineStr">
        <is>
          <t>2022.01-2022.12</t>
        </is>
      </c>
      <c r="E105" s="60" t="inlineStr">
        <is>
          <t>秦团庄乡</t>
        </is>
      </c>
      <c r="F105" s="102" t="inlineStr">
        <is>
          <t>扶持35户脱贫户每户调引种公羊1只，其中、贾塬村3户、秦团庄村4户、新集子村4户、新峁村3户、白塬畔3户、大天子村9户、王团庄村4户、南掌堡子村5户。</t>
        </is>
      </c>
      <c r="G105" s="101">
        <f>35*0.3</f>
        <v/>
      </c>
      <c r="H105" s="101">
        <f>35*0.3</f>
        <v/>
      </c>
      <c r="I105" s="58" t="n"/>
      <c r="J105" s="58" t="n"/>
      <c r="K105" s="58" t="n"/>
      <c r="L105" s="58" t="inlineStr">
        <is>
          <t>甘财扶贫〔2021〕26号</t>
        </is>
      </c>
      <c r="M105" s="142" t="inlineStr">
        <is>
          <t>培育养殖示范户，带领养殖户发展湖羊养殖，增加农户收入。</t>
        </is>
      </c>
      <c r="N105"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5" s="302" t="n">
        <v>8</v>
      </c>
      <c r="P105" s="58" t="n"/>
      <c r="Q105" s="60">
        <f>R105+S105</f>
        <v/>
      </c>
      <c r="R105" s="303" t="inlineStr">
        <is>
          <t>0.0035</t>
        </is>
      </c>
      <c r="S105" s="58" t="n"/>
      <c r="T105" s="60">
        <f>U105+V105</f>
        <v/>
      </c>
      <c r="U105" s="303" t="inlineStr">
        <is>
          <t>0.0147</t>
        </is>
      </c>
      <c r="V105" s="58" t="n"/>
      <c r="W105" s="60" t="inlineStr">
        <is>
          <t>畜牧局</t>
        </is>
      </c>
      <c r="X105" s="58" t="inlineStr">
        <is>
          <t>曹志鹏</t>
        </is>
      </c>
      <c r="Y105" s="60" t="inlineStr">
        <is>
          <t>秦团庄乡</t>
        </is>
      </c>
      <c r="Z105" s="58" t="inlineStr">
        <is>
          <t>张浩洲</t>
        </is>
      </c>
      <c r="AA105" s="58" t="inlineStr">
        <is>
          <t>环农领办发〔2022〕3号</t>
        </is>
      </c>
      <c r="AB105" s="58" t="inlineStr">
        <is>
          <t>中提前批</t>
        </is>
      </c>
    </row>
    <row r="106" ht="107" customHeight="1" s="295">
      <c r="A106" s="56" t="n"/>
      <c r="B106" s="60" t="inlineStr">
        <is>
          <t>种畜补贴
（专业户种公羊）</t>
        </is>
      </c>
      <c r="C106" s="60" t="inlineStr">
        <is>
          <t>新建</t>
        </is>
      </c>
      <c r="D106" s="58" t="inlineStr">
        <is>
          <t>2022.01-2022.12</t>
        </is>
      </c>
      <c r="E106" s="60" t="inlineStr">
        <is>
          <t>木钵镇</t>
        </is>
      </c>
      <c r="F106" s="102" t="inlineStr">
        <is>
          <t>扶持38户脱贫户每户调引种公羊1只，其中：曹旗村3户、二合塬村4户、高楼塬村4户、高寨村4户、郭西掌村3户、井儿岔村3户、罗家沟村3户、木钵街村1户、殷家桥村2户、韩洼子2户、周湾2户、刘家塬2户、白家掌1户、邓寨子1户、水坝滩2户、坪子塬1户。</t>
        </is>
      </c>
      <c r="G106" s="101">
        <f>38*0.3</f>
        <v/>
      </c>
      <c r="H106" s="101">
        <f>38*0.3</f>
        <v/>
      </c>
      <c r="I106" s="58" t="n"/>
      <c r="J106" s="58" t="n"/>
      <c r="K106" s="58" t="n"/>
      <c r="L106" s="58" t="inlineStr">
        <is>
          <t>甘财扶贫〔2021〕26号</t>
        </is>
      </c>
      <c r="M106" s="142" t="inlineStr">
        <is>
          <t>培育养殖示范户，带领养殖户发展湖羊养殖，增加农户收入。</t>
        </is>
      </c>
      <c r="N106"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6" s="302" t="n">
        <v>16</v>
      </c>
      <c r="P106" s="58" t="n"/>
      <c r="Q106" s="60">
        <f>R106+S106</f>
        <v/>
      </c>
      <c r="R106" s="303" t="inlineStr">
        <is>
          <t>0.0037</t>
        </is>
      </c>
      <c r="S106" s="58" t="n"/>
      <c r="T106" s="60">
        <f>U106+V106</f>
        <v/>
      </c>
      <c r="U106" s="303" t="inlineStr">
        <is>
          <t>0.0158</t>
        </is>
      </c>
      <c r="V106" s="58" t="n"/>
      <c r="W106" s="60" t="inlineStr">
        <is>
          <t>畜牧局</t>
        </is>
      </c>
      <c r="X106" s="58" t="inlineStr">
        <is>
          <t>曹志鹏</t>
        </is>
      </c>
      <c r="Y106" s="60" t="inlineStr">
        <is>
          <t>木钵镇</t>
        </is>
      </c>
      <c r="Z106" s="83" t="inlineStr">
        <is>
          <t>方显</t>
        </is>
      </c>
      <c r="AA106" s="58" t="inlineStr">
        <is>
          <t>环农领办发〔2022〕3号</t>
        </is>
      </c>
      <c r="AB106" s="58" t="inlineStr">
        <is>
          <t>中提前批</t>
        </is>
      </c>
    </row>
    <row r="107" ht="107" customHeight="1" s="295">
      <c r="A107" s="56" t="n"/>
      <c r="B107" s="60" t="inlineStr">
        <is>
          <t>种畜补贴
（专业户种公羊）</t>
        </is>
      </c>
      <c r="C107" s="60" t="inlineStr">
        <is>
          <t>新建</t>
        </is>
      </c>
      <c r="D107" s="58" t="inlineStr">
        <is>
          <t>2022.01-2022.12</t>
        </is>
      </c>
      <c r="E107" s="60" t="inlineStr">
        <is>
          <t>虎洞镇</t>
        </is>
      </c>
      <c r="F107" s="102" t="inlineStr">
        <is>
          <t>扶持63户脱贫户每户调引种公羊1只，其中：半个城村4户、贾驿村10户、砂井子村10户、张大掌村6户、刘解掌村5户、金庄塬8户、张家湾村1户、常兆台套10户、高庙湾9户。</t>
        </is>
      </c>
      <c r="G107" s="101">
        <f>63*0.3</f>
        <v/>
      </c>
      <c r="H107" s="101">
        <f>63*0.3</f>
        <v/>
      </c>
      <c r="I107" s="58" t="n"/>
      <c r="J107" s="58" t="n"/>
      <c r="K107" s="58" t="n"/>
      <c r="L107" s="58" t="inlineStr">
        <is>
          <t>甘财扶贫〔2021〕26号</t>
        </is>
      </c>
      <c r="M107" s="142" t="inlineStr">
        <is>
          <t>培育养殖示范户，带领养殖户发展湖羊养殖，增加农户收入。</t>
        </is>
      </c>
      <c r="N107"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7" s="302" t="n">
        <v>9</v>
      </c>
      <c r="P107" s="58" t="n"/>
      <c r="Q107" s="60">
        <f>R107+S107</f>
        <v/>
      </c>
      <c r="R107" s="303" t="inlineStr">
        <is>
          <t>0.0063</t>
        </is>
      </c>
      <c r="S107" s="58" t="n"/>
      <c r="T107" s="60">
        <f>U107+V107</f>
        <v/>
      </c>
      <c r="U107" s="303" t="inlineStr">
        <is>
          <t>0.0265</t>
        </is>
      </c>
      <c r="V107" s="58" t="n"/>
      <c r="W107" s="60" t="inlineStr">
        <is>
          <t>畜牧局</t>
        </is>
      </c>
      <c r="X107" s="58" t="inlineStr">
        <is>
          <t>曹志鹏</t>
        </is>
      </c>
      <c r="Y107" s="60" t="inlineStr">
        <is>
          <t>虎洞镇</t>
        </is>
      </c>
      <c r="Z107" s="58" t="inlineStr">
        <is>
          <t>梁海涛</t>
        </is>
      </c>
      <c r="AA107" s="58" t="inlineStr">
        <is>
          <t>环农领办发〔2022〕3号</t>
        </is>
      </c>
      <c r="AB107" s="58" t="inlineStr">
        <is>
          <t>中提前批</t>
        </is>
      </c>
    </row>
    <row r="108" ht="107" customHeight="1" s="295">
      <c r="A108" s="56" t="n"/>
      <c r="B108" s="60" t="inlineStr">
        <is>
          <t>种畜补贴
（专业户种公羊）</t>
        </is>
      </c>
      <c r="C108" s="60" t="inlineStr">
        <is>
          <t>新建</t>
        </is>
      </c>
      <c r="D108" s="58" t="inlineStr">
        <is>
          <t>2022.01-2022.12</t>
        </is>
      </c>
      <c r="E108" s="60" t="inlineStr">
        <is>
          <t>演武乡</t>
        </is>
      </c>
      <c r="F108" s="102" t="inlineStr">
        <is>
          <t>扶持31户脱贫户每户调引种公羊1只，其中：曳郭咀村6户、杨家洼村2户、佛岔村10户、黄山村2户、路家塬村7户、吴家塬村3户、走马硷村1户。</t>
        </is>
      </c>
      <c r="G108" s="101">
        <f>31*0.3</f>
        <v/>
      </c>
      <c r="H108" s="101">
        <f>31*0.3</f>
        <v/>
      </c>
      <c r="I108" s="58" t="n"/>
      <c r="J108" s="58" t="n"/>
      <c r="K108" s="58" t="n"/>
      <c r="L108" s="58" t="inlineStr">
        <is>
          <t>甘财扶贫〔2021〕26号</t>
        </is>
      </c>
      <c r="M108" s="142" t="inlineStr">
        <is>
          <t>培育养殖示范户，带领养殖户发展湖羊养殖，增加农户收入。</t>
        </is>
      </c>
      <c r="N108"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8" s="302" t="n">
        <v>7</v>
      </c>
      <c r="P108" s="58" t="n"/>
      <c r="Q108" s="60">
        <f>R108+S108</f>
        <v/>
      </c>
      <c r="R108" s="303" t="inlineStr">
        <is>
          <t>0.0030</t>
        </is>
      </c>
      <c r="S108" s="58" t="n"/>
      <c r="T108" s="60">
        <f>U108+V108</f>
        <v/>
      </c>
      <c r="U108" s="303" t="inlineStr">
        <is>
          <t>0.0130</t>
        </is>
      </c>
      <c r="V108" s="58" t="n"/>
      <c r="W108" s="60" t="inlineStr">
        <is>
          <t>畜牧局</t>
        </is>
      </c>
      <c r="X108" s="58" t="inlineStr">
        <is>
          <t>曹志鹏</t>
        </is>
      </c>
      <c r="Y108" s="60" t="inlineStr">
        <is>
          <t>演武乡</t>
        </is>
      </c>
      <c r="Z108" s="58" t="inlineStr">
        <is>
          <t>杨永杰</t>
        </is>
      </c>
      <c r="AA108" s="58" t="inlineStr">
        <is>
          <t>环农领办发〔2022〕3号</t>
        </is>
      </c>
      <c r="AB108" s="58" t="inlineStr">
        <is>
          <t>中提前批</t>
        </is>
      </c>
    </row>
    <row r="109" ht="107" customHeight="1" s="295">
      <c r="A109" s="56" t="n"/>
      <c r="B109" s="60" t="inlineStr">
        <is>
          <t>种畜补贴
（专业户种公羊）</t>
        </is>
      </c>
      <c r="C109" s="60" t="inlineStr">
        <is>
          <t>新建</t>
        </is>
      </c>
      <c r="D109" s="58" t="inlineStr">
        <is>
          <t>2022.01-2022.12</t>
        </is>
      </c>
      <c r="E109" s="60" t="inlineStr">
        <is>
          <t>八珠乡</t>
        </is>
      </c>
      <c r="F109" s="102" t="inlineStr">
        <is>
          <t>扶持9户脱贫户每户调引种公羊1只，其中：八珠塬村3户、湫坝沟村2户、马连掌村4户。</t>
        </is>
      </c>
      <c r="G109" s="101">
        <f>9*0.3</f>
        <v/>
      </c>
      <c r="H109" s="101">
        <f>9*0.3</f>
        <v/>
      </c>
      <c r="I109" s="58" t="n"/>
      <c r="J109" s="58" t="n"/>
      <c r="K109" s="58" t="n"/>
      <c r="L109" s="58" t="inlineStr">
        <is>
          <t>甘财扶贫〔2021〕26号</t>
        </is>
      </c>
      <c r="M109" s="142" t="inlineStr">
        <is>
          <t>培育养殖示范户，带领养殖户发展湖羊养殖，增加农户收入。</t>
        </is>
      </c>
      <c r="N109"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09" s="302" t="n">
        <v>3</v>
      </c>
      <c r="P109" s="58" t="n"/>
      <c r="Q109" s="60">
        <f>R109+S109</f>
        <v/>
      </c>
      <c r="R109" s="303" t="inlineStr">
        <is>
          <t>0.0008</t>
        </is>
      </c>
      <c r="S109" s="58" t="n"/>
      <c r="T109" s="60">
        <f>U109+V109</f>
        <v/>
      </c>
      <c r="U109" s="303" t="inlineStr">
        <is>
          <t>0.0037</t>
        </is>
      </c>
      <c r="V109" s="58" t="n"/>
      <c r="W109" s="60" t="inlineStr">
        <is>
          <t>畜牧局</t>
        </is>
      </c>
      <c r="X109" s="58" t="inlineStr">
        <is>
          <t>曹志鹏</t>
        </is>
      </c>
      <c r="Y109" s="60" t="inlineStr">
        <is>
          <t>八珠乡</t>
        </is>
      </c>
      <c r="Z109" s="58" t="inlineStr">
        <is>
          <t>张彬彬</t>
        </is>
      </c>
      <c r="AA109" s="58" t="inlineStr">
        <is>
          <t>环农领办发〔2022〕3号</t>
        </is>
      </c>
      <c r="AB109" s="58" t="inlineStr">
        <is>
          <t>中提前批</t>
        </is>
      </c>
    </row>
    <row r="110" ht="107" customHeight="1" s="295">
      <c r="A110" s="56" t="n"/>
      <c r="B110" s="60" t="inlineStr">
        <is>
          <t>种畜补贴
（专业户种公羊）</t>
        </is>
      </c>
      <c r="C110" s="60" t="inlineStr">
        <is>
          <t>新建</t>
        </is>
      </c>
      <c r="D110" s="58" t="inlineStr">
        <is>
          <t>2022.01-2022.12</t>
        </is>
      </c>
      <c r="E110" s="60" t="inlineStr">
        <is>
          <t>芦家湾乡</t>
        </is>
      </c>
      <c r="F110" s="102" t="inlineStr">
        <is>
          <t>扶持48户脱贫户每户调引种公羊1只，其中：杨兴庄村3户、花儿掌村5户、庙儿掌村5户、井川村2户、宋家掌村2户、桃李湾村5户、王庄村10户、大堡条村4户、盘龙村6户、小堡条村6户。</t>
        </is>
      </c>
      <c r="G110" s="101">
        <f>48*0.3</f>
        <v/>
      </c>
      <c r="H110" s="101">
        <f>48*0.3</f>
        <v/>
      </c>
      <c r="I110" s="58" t="n"/>
      <c r="J110" s="58" t="n"/>
      <c r="K110" s="58" t="n"/>
      <c r="L110" s="58" t="inlineStr">
        <is>
          <t>甘财扶贫〔2021〕26号</t>
        </is>
      </c>
      <c r="M110" s="142" t="inlineStr">
        <is>
          <t>培育养殖示范户，带领养殖户发展湖羊养殖，增加农户收入。</t>
        </is>
      </c>
      <c r="N110"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10" s="302" t="n">
        <v>10</v>
      </c>
      <c r="P110" s="58" t="n"/>
      <c r="Q110" s="60">
        <f>R110+S110</f>
        <v/>
      </c>
      <c r="R110" s="303" t="inlineStr">
        <is>
          <t>0.0048</t>
        </is>
      </c>
      <c r="S110" s="58" t="n"/>
      <c r="T110" s="60">
        <f>U110+V110</f>
        <v/>
      </c>
      <c r="U110" s="303" t="inlineStr">
        <is>
          <t>0.0202</t>
        </is>
      </c>
      <c r="V110" s="58" t="n"/>
      <c r="W110" s="60" t="inlineStr">
        <is>
          <t>畜牧局</t>
        </is>
      </c>
      <c r="X110" s="58" t="inlineStr">
        <is>
          <t>曹志鹏</t>
        </is>
      </c>
      <c r="Y110" s="60" t="inlineStr">
        <is>
          <t>芦家湾乡</t>
        </is>
      </c>
      <c r="Z110" s="58" t="inlineStr">
        <is>
          <t>马鹏飞</t>
        </is>
      </c>
      <c r="AA110" s="58" t="inlineStr">
        <is>
          <t>环农领办发〔2022〕3号</t>
        </is>
      </c>
      <c r="AB110" s="58" t="inlineStr">
        <is>
          <t>中提前批</t>
        </is>
      </c>
    </row>
    <row r="111" ht="107" customHeight="1" s="295">
      <c r="A111" s="56" t="n"/>
      <c r="B111" s="60" t="inlineStr">
        <is>
          <t>种畜补贴
（专业户种公羊）</t>
        </is>
      </c>
      <c r="C111" s="60" t="inlineStr">
        <is>
          <t>新建</t>
        </is>
      </c>
      <c r="D111" s="58" t="inlineStr">
        <is>
          <t>2022.01-2022.12</t>
        </is>
      </c>
      <c r="E111" s="60" t="inlineStr">
        <is>
          <t>樊家川镇</t>
        </is>
      </c>
      <c r="F111" s="102" t="inlineStr">
        <is>
          <t>扶持26户脱贫户每户调引种公羊1只，其中：慕家河村2户、樊家川村10户、郝集村2户、长城村1户、闫塬村4户、李崾岘村4户、马骏滩村3户。</t>
        </is>
      </c>
      <c r="G111" s="101">
        <f>26*0.3</f>
        <v/>
      </c>
      <c r="H111" s="101">
        <f>26*0.3</f>
        <v/>
      </c>
      <c r="I111" s="58" t="n"/>
      <c r="J111" s="58" t="n"/>
      <c r="K111" s="58" t="n"/>
      <c r="L111" s="58" t="inlineStr">
        <is>
          <t>甘财扶贫〔2021〕26号</t>
        </is>
      </c>
      <c r="M111" s="142" t="inlineStr">
        <is>
          <t>培育养殖示范户，带领养殖户发展湖羊养殖，增加农户收入。</t>
        </is>
      </c>
      <c r="N111" s="142" t="inlineStr">
        <is>
          <t>大力推广三级二元生产模式，坚持一级场制种供种，二级场杂交扩繁，三级场集中育肥，鼓励养殖场户进行扩繁生产，育肥场按照保底价敞开收购养殖场户断奶羔羊。进一步完善“企、社、户”三方利益联结机制。</t>
        </is>
      </c>
      <c r="O111" s="101" t="n">
        <v>7</v>
      </c>
      <c r="P111" s="58" t="n"/>
      <c r="Q111" s="60">
        <f>R111+S111</f>
        <v/>
      </c>
      <c r="R111" s="303" t="inlineStr">
        <is>
          <t>0.0026</t>
        </is>
      </c>
      <c r="S111" s="58" t="n"/>
      <c r="T111" s="60">
        <f>U111+V111</f>
        <v/>
      </c>
      <c r="U111" s="303" t="inlineStr">
        <is>
          <t>0.0109</t>
        </is>
      </c>
      <c r="V111" s="58" t="n"/>
      <c r="W111" s="60" t="inlineStr">
        <is>
          <t>畜牧局</t>
        </is>
      </c>
      <c r="X111" s="58" t="inlineStr">
        <is>
          <t>曹志鹏</t>
        </is>
      </c>
      <c r="Y111" s="60" t="inlineStr">
        <is>
          <t>樊家川镇</t>
        </is>
      </c>
      <c r="Z111" s="58" t="inlineStr">
        <is>
          <t>王治峰</t>
        </is>
      </c>
      <c r="AA111" s="58" t="inlineStr">
        <is>
          <t>环农领办发〔2022〕3号</t>
        </is>
      </c>
      <c r="AB111" s="58" t="inlineStr">
        <is>
          <t>中提前批</t>
        </is>
      </c>
    </row>
    <row r="112" ht="107" customHeight="1" s="295">
      <c r="A112" s="56" t="n"/>
      <c r="B112" s="60" t="inlineStr">
        <is>
          <t>种畜补贴
（“社带户养”户种公羊）</t>
        </is>
      </c>
      <c r="C112" s="169" t="inlineStr">
        <is>
          <t>新建</t>
        </is>
      </c>
      <c r="D112" s="58" t="inlineStr">
        <is>
          <t>2022.01-2022.12</t>
        </is>
      </c>
      <c r="E112" s="60" t="inlineStr">
        <is>
          <t>车道镇等20个乡镇</t>
        </is>
      </c>
      <c r="F112" s="142" t="inlineStr">
        <is>
          <t>扶持入股龙头企业的4000户“社带户养”户每户投放种公羊1只，种公羊每只补助3000元。</t>
        </is>
      </c>
      <c r="G112" s="101" t="n">
        <v>1200</v>
      </c>
      <c r="H112" s="101" t="n">
        <v>1200</v>
      </c>
      <c r="I112" s="58" t="n"/>
      <c r="J112" s="58" t="n"/>
      <c r="K112" s="58" t="n"/>
      <c r="L112" s="58" t="inlineStr">
        <is>
          <t>甘财扶贫〔2021〕26号</t>
        </is>
      </c>
      <c r="M112" s="306" t="inlineStr">
        <is>
          <t>培育养殖示范户，带领养殖户发展湖羊养殖，增加农户收入。</t>
        </is>
      </c>
      <c r="N112" s="306" t="inlineStr">
        <is>
          <t>大力推广三级二元生产模式，坚持一级场制种供种，二级场杂交扩繁，三级场集中育肥，鼓励养殖场户进行扩繁生产，育肥场按照保底价敞开收购养殖场户断奶羔羊。进一步完善“企、社、户”三方利益联结机制。</t>
        </is>
      </c>
      <c r="O112" s="302" t="n">
        <v>215</v>
      </c>
      <c r="P112" s="58" t="n"/>
      <c r="Q112" s="60">
        <f>R112+S112</f>
        <v/>
      </c>
      <c r="R112" s="305" t="n">
        <v>0.4</v>
      </c>
      <c r="S112" s="58" t="n"/>
      <c r="T112" s="60">
        <f>U112+V112</f>
        <v/>
      </c>
      <c r="U112" s="305" t="n">
        <v>1.68</v>
      </c>
      <c r="V112" s="58" t="n"/>
      <c r="W112" s="60" t="inlineStr">
        <is>
          <t>畜牧局</t>
        </is>
      </c>
      <c r="X112" s="58" t="inlineStr">
        <is>
          <t>曹志鹏</t>
        </is>
      </c>
      <c r="Y112" s="60" t="inlineStr">
        <is>
          <t>各乡镇</t>
        </is>
      </c>
      <c r="Z112" s="58" t="inlineStr">
        <is>
          <t>赵过存</t>
        </is>
      </c>
      <c r="AA112" s="58" t="inlineStr">
        <is>
          <t>环农领办发〔2022〕3号</t>
        </is>
      </c>
      <c r="AB112" s="58" t="inlineStr">
        <is>
          <t>中提前批</t>
        </is>
      </c>
    </row>
    <row r="113" ht="107" customHeight="1" s="295">
      <c r="A113" s="56" t="n"/>
      <c r="B113" s="56" t="inlineStr">
        <is>
          <t>种畜补贴
（黑山羊专业户）</t>
        </is>
      </c>
      <c r="C113" s="56" t="inlineStr">
        <is>
          <t>新建</t>
        </is>
      </c>
      <c r="D113" s="34" t="inlineStr">
        <is>
          <t>2022.01-2022.12</t>
        </is>
      </c>
      <c r="E113" s="56" t="inlineStr">
        <is>
          <t>小计</t>
        </is>
      </c>
      <c r="F113" s="98" t="inlineStr">
        <is>
          <t>扶持车道镇等16个乡镇165户脱贫户发展黑山羊养殖，黑山羊养殖专业户按照“20+1”组合调引陇东黑山羊；基础母羊每只补助1000元；种公羊每只补助2000元；每户补助资金不超过22000元。</t>
        </is>
      </c>
      <c r="G113" s="139">
        <f>SUM(G114:G128)</f>
        <v/>
      </c>
      <c r="H113" s="139">
        <f>SUM(H114:H128)</f>
        <v/>
      </c>
      <c r="I113" s="139">
        <f>SUM(I114:I128)</f>
        <v/>
      </c>
      <c r="J113" s="139">
        <f>SUM(J114:J128)</f>
        <v/>
      </c>
      <c r="K113" s="139">
        <f>SUM(K114:K128)</f>
        <v/>
      </c>
      <c r="L113" s="34" t="n"/>
      <c r="M113" s="112" t="inlineStr">
        <is>
          <t>支持养殖户发展黑山羊养殖，提纯复壮黑山羊，提高黑山羊养殖户养殖效益。</t>
        </is>
      </c>
      <c r="N113" s="112" t="inlineStr">
        <is>
          <t>大力推广三级二元生产模式，坚持一级场制种供种，二级场杂交扩繁，三级场集中育肥，鼓励养殖场户进行扩繁生产，育肥场按照保底价敞开收购养殖场户断奶羔羊。进一步完善“企、社、户”三方利益联结机制。</t>
        </is>
      </c>
      <c r="O113" s="56">
        <f>SUM(O114:O128)</f>
        <v/>
      </c>
      <c r="P113" s="34" t="n">
        <v>13</v>
      </c>
      <c r="Q113" s="56">
        <f>R113+S113</f>
        <v/>
      </c>
      <c r="R113" s="56">
        <f>SUM(R114:R128)</f>
        <v/>
      </c>
      <c r="S113" s="34" t="n"/>
      <c r="T113" s="56">
        <f>U113+V113</f>
        <v/>
      </c>
      <c r="U113" s="56">
        <f>SUM(U114:U128)</f>
        <v/>
      </c>
      <c r="V113" s="34" t="n"/>
      <c r="W113" s="56" t="inlineStr">
        <is>
          <t>畜牧局</t>
        </is>
      </c>
      <c r="X113" s="34" t="inlineStr">
        <is>
          <t>曹志鹏</t>
        </is>
      </c>
      <c r="Y113" s="56" t="inlineStr">
        <is>
          <t>有关系乡镇</t>
        </is>
      </c>
      <c r="Z113" s="34" t="n"/>
      <c r="AA113" s="34" t="n"/>
      <c r="AB113" s="34" t="n"/>
    </row>
    <row r="114" ht="107" customHeight="1" s="295">
      <c r="A114" s="56" t="n"/>
      <c r="B114" s="60" t="inlineStr">
        <is>
          <t>种畜补贴
（黑山羊专业户）</t>
        </is>
      </c>
      <c r="C114" s="60" t="inlineStr">
        <is>
          <t>新建</t>
        </is>
      </c>
      <c r="D114" s="58" t="inlineStr">
        <is>
          <t>2022.01-2022.12</t>
        </is>
      </c>
      <c r="E114" s="60" t="inlineStr">
        <is>
          <t>车道镇</t>
        </is>
      </c>
      <c r="F114" s="107" t="inlineStr">
        <is>
          <t>扶持23户发展黑山羊养殖，其中：苦水掌村1户、双庙村3户、王西掌村6户、吊渠村3户、杨掌村2户、红台套村2户、安掌村6户。</t>
        </is>
      </c>
      <c r="G114" s="101" t="n">
        <v>50.6</v>
      </c>
      <c r="H114" s="101" t="n">
        <v>50.6</v>
      </c>
      <c r="I114" s="58" t="n"/>
      <c r="J114" s="58" t="n"/>
      <c r="K114" s="58" t="n"/>
      <c r="L114" s="58" t="inlineStr">
        <is>
          <t>甘财扶贫〔2021〕26号</t>
        </is>
      </c>
      <c r="M114" s="107" t="inlineStr">
        <is>
          <t>支持养殖户发展黑山羊养殖，提纯复壮黑山羊，提高黑山羊养殖户养殖效益。</t>
        </is>
      </c>
      <c r="N114"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4" s="60" t="n">
        <v>7</v>
      </c>
      <c r="P114" s="58" t="n"/>
      <c r="Q114" s="60">
        <f>R114+S114</f>
        <v/>
      </c>
      <c r="R114" s="305" t="n">
        <v>0.0023</v>
      </c>
      <c r="S114" s="58" t="n"/>
      <c r="T114" s="60">
        <f>U114+V114</f>
        <v/>
      </c>
      <c r="U114" s="305" t="n">
        <v>0.024</v>
      </c>
      <c r="V114" s="58" t="n"/>
      <c r="W114" s="60" t="inlineStr">
        <is>
          <t>畜牧局</t>
        </is>
      </c>
      <c r="X114" s="58" t="inlineStr">
        <is>
          <t>曹志鹏</t>
        </is>
      </c>
      <c r="Y114" s="60" t="inlineStr">
        <is>
          <t>车道镇</t>
        </is>
      </c>
      <c r="Z114" s="60" t="inlineStr">
        <is>
          <t>张会星</t>
        </is>
      </c>
      <c r="AA114" s="58" t="inlineStr">
        <is>
          <t>环农领办发〔2022〕3号</t>
        </is>
      </c>
      <c r="AB114" s="58" t="inlineStr">
        <is>
          <t>中提前批</t>
        </is>
      </c>
    </row>
    <row r="115" ht="107" customHeight="1" s="295">
      <c r="A115" s="56" t="n"/>
      <c r="B115" s="60" t="inlineStr">
        <is>
          <t>种畜补贴
（黑山羊专业户）</t>
        </is>
      </c>
      <c r="C115" s="60" t="inlineStr">
        <is>
          <t>新建</t>
        </is>
      </c>
      <c r="D115" s="58" t="inlineStr">
        <is>
          <t>2022.01-2022.12</t>
        </is>
      </c>
      <c r="E115" s="60" t="inlineStr">
        <is>
          <t>毛井镇</t>
        </is>
      </c>
      <c r="F115" s="142" t="inlineStr">
        <is>
          <t>扶持10户发展黑山羊养殖，其中：二条俭村1户、砖城子村1户、山西掌村1户、杨东掌村1户、红糜湾村1户、施家滩村1户、乔崾岘村1户、高家洼村1户、丁连掌村1户、大户掌村1户、</t>
        </is>
      </c>
      <c r="G115" s="101" t="n">
        <v>22</v>
      </c>
      <c r="H115" s="101" t="n">
        <v>22</v>
      </c>
      <c r="I115" s="58" t="n"/>
      <c r="J115" s="58" t="n"/>
      <c r="K115" s="58" t="n"/>
      <c r="L115" s="58" t="inlineStr">
        <is>
          <t>甘财扶贫〔2021〕26号</t>
        </is>
      </c>
      <c r="M115" s="107" t="inlineStr">
        <is>
          <t>支持养殖户发展黑山羊养殖，提纯复壮黑山羊，提高黑山羊养殖户养殖效益。</t>
        </is>
      </c>
      <c r="N115"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5" s="60" t="n">
        <v>10</v>
      </c>
      <c r="P115" s="58" t="n"/>
      <c r="Q115" s="60">
        <f>R115+S115</f>
        <v/>
      </c>
      <c r="R115" s="305" t="n">
        <v>0.001</v>
      </c>
      <c r="S115" s="58" t="n"/>
      <c r="T115" s="60">
        <f>U115+V115</f>
        <v/>
      </c>
      <c r="U115" s="305" t="n">
        <v>0.0051</v>
      </c>
      <c r="V115" s="58" t="n"/>
      <c r="W115" s="60" t="inlineStr">
        <is>
          <t>畜牧局</t>
        </is>
      </c>
      <c r="X115" s="58" t="inlineStr">
        <is>
          <t>曹志鹏</t>
        </is>
      </c>
      <c r="Y115" s="60" t="inlineStr">
        <is>
          <t>毛井镇</t>
        </is>
      </c>
      <c r="Z115" s="58" t="inlineStr">
        <is>
          <t>梁立群</t>
        </is>
      </c>
      <c r="AA115" s="58" t="inlineStr">
        <is>
          <t>环农领办发〔2022〕3号</t>
        </is>
      </c>
      <c r="AB115" s="58" t="inlineStr">
        <is>
          <t>中提前批</t>
        </is>
      </c>
    </row>
    <row r="116" ht="107" customHeight="1" s="295">
      <c r="A116" s="56" t="n"/>
      <c r="B116" s="60" t="inlineStr">
        <is>
          <t>种畜补贴
（黑山羊专业户）</t>
        </is>
      </c>
      <c r="C116" s="60" t="inlineStr">
        <is>
          <t>新建</t>
        </is>
      </c>
      <c r="D116" s="58" t="inlineStr">
        <is>
          <t>2022.01-2022.12</t>
        </is>
      </c>
      <c r="E116" s="60" t="inlineStr">
        <is>
          <t>洪德镇</t>
        </is>
      </c>
      <c r="F116" s="107" t="inlineStr">
        <is>
          <t>扶持8户发展黑山羊养殖，其中：耿塬畔村1户、李达掌村1户、马塬村1户、私盐路3户、许旗1户、赵洼1户。</t>
        </is>
      </c>
      <c r="G116" s="101" t="n">
        <v>17.6</v>
      </c>
      <c r="H116" s="101" t="n">
        <v>17.6</v>
      </c>
      <c r="I116" s="58" t="n"/>
      <c r="J116" s="58" t="n"/>
      <c r="K116" s="58" t="n"/>
      <c r="L116" s="58" t="inlineStr">
        <is>
          <t>甘财扶贫〔2021〕26号</t>
        </is>
      </c>
      <c r="M116" s="107" t="inlineStr">
        <is>
          <t>支持养殖户发展黑山羊养殖，提纯复壮黑山羊，提高黑山羊养殖户养殖效益。</t>
        </is>
      </c>
      <c r="N116"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6" s="60" t="n">
        <v>6</v>
      </c>
      <c r="P116" s="58" t="n"/>
      <c r="Q116" s="60">
        <f>R116+S116</f>
        <v/>
      </c>
      <c r="R116" s="305" t="n">
        <v>0.0008</v>
      </c>
      <c r="S116" s="58" t="n"/>
      <c r="T116" s="60">
        <f>U116+V116</f>
        <v/>
      </c>
      <c r="U116" s="305" t="n">
        <v>0.0033</v>
      </c>
      <c r="V116" s="58" t="n"/>
      <c r="W116" s="60" t="inlineStr">
        <is>
          <t>畜牧局</t>
        </is>
      </c>
      <c r="X116" s="58" t="inlineStr">
        <is>
          <t>曹志鹏</t>
        </is>
      </c>
      <c r="Y116" s="60" t="inlineStr">
        <is>
          <t>洪德镇</t>
        </is>
      </c>
      <c r="Z116" s="83" t="inlineStr">
        <is>
          <t>王国伍</t>
        </is>
      </c>
      <c r="AA116" s="58" t="inlineStr">
        <is>
          <t>环农领办发〔2022〕3号</t>
        </is>
      </c>
      <c r="AB116" s="58" t="inlineStr">
        <is>
          <t>中提前批</t>
        </is>
      </c>
    </row>
    <row r="117" ht="107" customHeight="1" s="295">
      <c r="A117" s="56" t="n"/>
      <c r="B117" s="60" t="inlineStr">
        <is>
          <t>种畜补贴
（黑山羊专业户）</t>
        </is>
      </c>
      <c r="C117" s="103" t="inlineStr">
        <is>
          <t>新建</t>
        </is>
      </c>
      <c r="D117" s="58" t="inlineStr">
        <is>
          <t>2022.01-2022.12</t>
        </is>
      </c>
      <c r="E117" s="103" t="inlineStr">
        <is>
          <t>小南沟乡</t>
        </is>
      </c>
      <c r="F117" s="107" t="inlineStr">
        <is>
          <t>扶持10户发展黑山羊养殖，其中：小南沟村2户、陈掌村1户、汪天子村2户、杨胡套子村2户、粉子山村1户、连川村1户、燕麦掌村1户。</t>
        </is>
      </c>
      <c r="G117" s="101" t="n">
        <v>22</v>
      </c>
      <c r="H117" s="101" t="n">
        <v>22</v>
      </c>
      <c r="I117" s="58" t="n"/>
      <c r="J117" s="58" t="n"/>
      <c r="K117" s="58" t="n"/>
      <c r="L117" s="58" t="inlineStr">
        <is>
          <t>甘财扶贫〔2021〕26号</t>
        </is>
      </c>
      <c r="M117" s="107" t="inlineStr">
        <is>
          <t>支持养殖户发展黑山羊养殖，提纯复壮黑山羊，提高黑山羊养殖户养殖效益。</t>
        </is>
      </c>
      <c r="N117"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7" s="60" t="n">
        <v>7</v>
      </c>
      <c r="P117" s="58" t="n"/>
      <c r="Q117" s="60">
        <f>R117+S117</f>
        <v/>
      </c>
      <c r="R117" s="303" t="n">
        <v>0.001</v>
      </c>
      <c r="S117" s="58" t="n"/>
      <c r="T117" s="60">
        <f>U117+V117</f>
        <v/>
      </c>
      <c r="U117" s="303" t="n">
        <v>0.0092</v>
      </c>
      <c r="V117" s="58" t="n"/>
      <c r="W117" s="60" t="inlineStr">
        <is>
          <t>畜牧局</t>
        </is>
      </c>
      <c r="X117" s="58" t="inlineStr">
        <is>
          <t>曹志鹏</t>
        </is>
      </c>
      <c r="Y117" s="60" t="inlineStr">
        <is>
          <t>小南沟乡</t>
        </is>
      </c>
      <c r="Z117" s="58" t="inlineStr">
        <is>
          <t>任新育</t>
        </is>
      </c>
      <c r="AA117" s="58" t="inlineStr">
        <is>
          <t>环农领办发〔2022〕3号</t>
        </is>
      </c>
      <c r="AB117" s="58" t="inlineStr">
        <is>
          <t>中提前批</t>
        </is>
      </c>
    </row>
    <row r="118" ht="107" customHeight="1" s="295">
      <c r="A118" s="56" t="n"/>
      <c r="B118" s="60" t="inlineStr">
        <is>
          <t>种畜补贴
（黑山羊专业户）</t>
        </is>
      </c>
      <c r="C118" s="60" t="inlineStr">
        <is>
          <t>新建</t>
        </is>
      </c>
      <c r="D118" s="58" t="inlineStr">
        <is>
          <t>2022.01-2022.12</t>
        </is>
      </c>
      <c r="E118" s="60" t="inlineStr">
        <is>
          <t>耿湾乡</t>
        </is>
      </c>
      <c r="F118" s="107" t="inlineStr">
        <is>
          <t>扶持10户发展黑山羊养殖，其中：早流渠村2户、韩老庄村2户、天桥村1户、许掌村1户、张台套村2户、郜庄村1户、郝东掌村1户。</t>
        </is>
      </c>
      <c r="G118" s="101" t="n">
        <v>22</v>
      </c>
      <c r="H118" s="101" t="n">
        <v>22</v>
      </c>
      <c r="I118" s="58" t="n"/>
      <c r="J118" s="58" t="n"/>
      <c r="K118" s="58" t="n"/>
      <c r="L118" s="58" t="inlineStr">
        <is>
          <t>甘财扶贫〔2021〕26号</t>
        </is>
      </c>
      <c r="M118" s="107" t="inlineStr">
        <is>
          <t>支持养殖户发展黑山羊养殖，提纯复壮黑山羊，提高黑山羊养殖户养殖效益。</t>
        </is>
      </c>
      <c r="N118"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8" s="60" t="n">
        <v>7</v>
      </c>
      <c r="P118" s="58" t="n"/>
      <c r="Q118" s="60">
        <f>R118+S118</f>
        <v/>
      </c>
      <c r="R118" s="305" t="n">
        <v>0.001</v>
      </c>
      <c r="S118" s="58" t="n"/>
      <c r="T118" s="60">
        <f>U118+V118</f>
        <v/>
      </c>
      <c r="U118" s="305" t="n">
        <v>0.008800000000000001</v>
      </c>
      <c r="V118" s="58" t="n"/>
      <c r="W118" s="60" t="inlineStr">
        <is>
          <t>畜牧局</t>
        </is>
      </c>
      <c r="X118" s="58" t="inlineStr">
        <is>
          <t>曹志鹏</t>
        </is>
      </c>
      <c r="Y118" s="60" t="inlineStr">
        <is>
          <t>耿湾乡</t>
        </is>
      </c>
      <c r="Z118" s="58" t="inlineStr">
        <is>
          <t>王秀丽</t>
        </is>
      </c>
      <c r="AA118" s="58" t="inlineStr">
        <is>
          <t>环农领办发〔2022〕3号</t>
        </is>
      </c>
      <c r="AB118" s="58" t="inlineStr">
        <is>
          <t>中提前批</t>
        </is>
      </c>
    </row>
    <row r="119" ht="107" customHeight="1" s="295">
      <c r="A119" s="56" t="n"/>
      <c r="B119" s="60" t="inlineStr">
        <is>
          <t>种畜补贴
（黑山羊专业户）</t>
        </is>
      </c>
      <c r="C119" s="60" t="inlineStr">
        <is>
          <t>新建</t>
        </is>
      </c>
      <c r="D119" s="58" t="inlineStr">
        <is>
          <t>2022.01-2022.12</t>
        </is>
      </c>
      <c r="E119" s="60" t="inlineStr">
        <is>
          <t>环城镇</t>
        </is>
      </c>
      <c r="F119" s="107" t="inlineStr">
        <is>
          <t>扶持10户发展黑山羊养殖，其中：红星村1户；唐塬村1户；西川村1户、杨庙掌村1户、张淌村1户、赵小掌1户、耿家沟3户、冉旗寨1户；</t>
        </is>
      </c>
      <c r="G119" s="101" t="n">
        <v>22</v>
      </c>
      <c r="H119" s="101" t="n">
        <v>22</v>
      </c>
      <c r="I119" s="58" t="n"/>
      <c r="J119" s="58" t="n"/>
      <c r="K119" s="58" t="n"/>
      <c r="L119" s="58" t="inlineStr">
        <is>
          <t>甘财扶贫〔2021〕26号</t>
        </is>
      </c>
      <c r="M119" s="107" t="inlineStr">
        <is>
          <t>支持养殖户发展黑山羊养殖，提纯复壮黑山羊，提高黑山羊养殖户养殖效益。</t>
        </is>
      </c>
      <c r="N119"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19" s="60" t="n">
        <v>2</v>
      </c>
      <c r="P119" s="58" t="n">
        <v>6</v>
      </c>
      <c r="Q119" s="60">
        <f>R119+S119</f>
        <v/>
      </c>
      <c r="R119" s="305" t="n">
        <v>0.001</v>
      </c>
      <c r="S119" s="58" t="n"/>
      <c r="T119" s="60">
        <f>U119+V119</f>
        <v/>
      </c>
      <c r="U119" s="305" t="n">
        <v>0.0098</v>
      </c>
      <c r="V119" s="58" t="n"/>
      <c r="W119" s="60" t="inlineStr">
        <is>
          <t>畜牧局</t>
        </is>
      </c>
      <c r="X119" s="58" t="inlineStr">
        <is>
          <t>曹志鹏</t>
        </is>
      </c>
      <c r="Y119" s="60" t="inlineStr">
        <is>
          <t>环城镇</t>
        </is>
      </c>
      <c r="Z119" s="58" t="inlineStr">
        <is>
          <t>白俊虎</t>
        </is>
      </c>
      <c r="AA119" s="58" t="inlineStr">
        <is>
          <t>环农领办发〔2022〕3号</t>
        </is>
      </c>
      <c r="AB119" s="58" t="inlineStr">
        <is>
          <t>中提前批</t>
        </is>
      </c>
    </row>
    <row r="120" ht="107" customHeight="1" s="295">
      <c r="A120" s="56" t="n"/>
      <c r="B120" s="60" t="inlineStr">
        <is>
          <t>种畜补贴
（黑山羊专业户）</t>
        </is>
      </c>
      <c r="C120" s="60" t="inlineStr">
        <is>
          <t>新建</t>
        </is>
      </c>
      <c r="D120" s="58" t="inlineStr">
        <is>
          <t>2022.01-2022.12</t>
        </is>
      </c>
      <c r="E120" s="60" t="inlineStr">
        <is>
          <t>曲子镇</t>
        </is>
      </c>
      <c r="F120" s="107" t="inlineStr">
        <is>
          <t>扶持10户发展黑山羊养殖，其中：孟家寨村1户、许家塬村1户、金村寺村2户、油坊塬村2户、金盆掌村2户、小庄子村1户、董家塬村1户。</t>
        </is>
      </c>
      <c r="G120" s="101" t="n">
        <v>22</v>
      </c>
      <c r="H120" s="101" t="n">
        <v>22</v>
      </c>
      <c r="I120" s="58" t="n"/>
      <c r="J120" s="58" t="n"/>
      <c r="K120" s="58" t="n"/>
      <c r="L120" s="58" t="inlineStr">
        <is>
          <t>甘财扶贫〔2021〕26号</t>
        </is>
      </c>
      <c r="M120" s="107" t="inlineStr">
        <is>
          <t>支持养殖户发展黑山羊养殖，提纯复壮黑山羊，提高黑山羊养殖户养殖效益。</t>
        </is>
      </c>
      <c r="N120"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0" s="60" t="n">
        <v>0</v>
      </c>
      <c r="P120" s="58" t="n">
        <v>7</v>
      </c>
      <c r="Q120" s="60">
        <f>R120+S120</f>
        <v/>
      </c>
      <c r="R120" s="305" t="n">
        <v>0.001</v>
      </c>
      <c r="S120" s="58" t="n"/>
      <c r="T120" s="60">
        <f>U120+V120</f>
        <v/>
      </c>
      <c r="U120" s="305" t="n">
        <v>0.0068</v>
      </c>
      <c r="V120" s="58" t="n"/>
      <c r="W120" s="60" t="inlineStr">
        <is>
          <t>畜牧局</t>
        </is>
      </c>
      <c r="X120" s="58" t="inlineStr">
        <is>
          <t>曹志鹏</t>
        </is>
      </c>
      <c r="Y120" s="60" t="inlineStr">
        <is>
          <t>曲子镇</t>
        </is>
      </c>
      <c r="Z120" s="58" t="inlineStr">
        <is>
          <t>段斌杰</t>
        </is>
      </c>
      <c r="AA120" s="58" t="inlineStr">
        <is>
          <t>环农领办发〔2022〕3号</t>
        </is>
      </c>
      <c r="AB120" s="58" t="inlineStr">
        <is>
          <t>中提前批</t>
        </is>
      </c>
    </row>
    <row r="121" ht="107" customHeight="1" s="295">
      <c r="A121" s="56" t="n"/>
      <c r="B121" s="60" t="inlineStr">
        <is>
          <t>种畜补贴
（黑山羊专业户）</t>
        </is>
      </c>
      <c r="C121" s="60" t="inlineStr">
        <is>
          <t>新建</t>
        </is>
      </c>
      <c r="D121" s="58" t="inlineStr">
        <is>
          <t>2022.01-2022.12</t>
        </is>
      </c>
      <c r="E121" s="60" t="inlineStr">
        <is>
          <t>南湫乡</t>
        </is>
      </c>
      <c r="F121" s="107" t="inlineStr">
        <is>
          <t>扶持15户发展黑山羊养殖，其中：其中代家洼村2户、洪涝池村2户、岳后渠村2户、花儿山村2户、双井子村2户、杨兴堡村3户、党家洼村2户。</t>
        </is>
      </c>
      <c r="G121" s="101" t="n">
        <v>33</v>
      </c>
      <c r="H121" s="101" t="n">
        <v>33</v>
      </c>
      <c r="I121" s="58" t="n"/>
      <c r="J121" s="58" t="n"/>
      <c r="K121" s="58" t="n"/>
      <c r="L121" s="58" t="inlineStr">
        <is>
          <t>甘财扶贫〔2021〕26号</t>
        </is>
      </c>
      <c r="M121" s="107" t="inlineStr">
        <is>
          <t>支持养殖户发展黑山羊养殖，提纯复壮黑山羊，提高黑山羊养殖户养殖效益。</t>
        </is>
      </c>
      <c r="N121"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1" s="60" t="n">
        <v>7</v>
      </c>
      <c r="P121" s="58" t="n"/>
      <c r="Q121" s="60">
        <f>R121+S121</f>
        <v/>
      </c>
      <c r="R121" s="305" t="n">
        <v>0.0015</v>
      </c>
      <c r="S121" s="58" t="n"/>
      <c r="T121" s="60">
        <f>U121+V121</f>
        <v/>
      </c>
      <c r="U121" s="305" t="n">
        <v>0.0385</v>
      </c>
      <c r="V121" s="58" t="n"/>
      <c r="W121" s="60" t="inlineStr">
        <is>
          <t>畜牧局</t>
        </is>
      </c>
      <c r="X121" s="58" t="inlineStr">
        <is>
          <t>曹志鹏</t>
        </is>
      </c>
      <c r="Y121" s="60" t="inlineStr">
        <is>
          <t>南湫乡</t>
        </is>
      </c>
      <c r="Z121" s="58" t="inlineStr">
        <is>
          <t>杜志远</t>
        </is>
      </c>
      <c r="AA121" s="58" t="inlineStr">
        <is>
          <t>环农领办发〔2022〕3号</t>
        </is>
      </c>
      <c r="AB121" s="58" t="inlineStr">
        <is>
          <t>中提前批</t>
        </is>
      </c>
    </row>
    <row r="122" ht="107" customHeight="1" s="295">
      <c r="A122" s="56" t="n"/>
      <c r="B122" s="60" t="inlineStr">
        <is>
          <t>种畜补贴
（黑山羊专业户）</t>
        </is>
      </c>
      <c r="C122" s="60" t="inlineStr">
        <is>
          <t>新建</t>
        </is>
      </c>
      <c r="D122" s="58" t="inlineStr">
        <is>
          <t>2022.01-2022.12</t>
        </is>
      </c>
      <c r="E122" s="60" t="inlineStr">
        <is>
          <t>天池乡</t>
        </is>
      </c>
      <c r="F122" s="107" t="inlineStr">
        <is>
          <t>扶持10户发展黑山羊养殖，其中：鲜岔村1户、井渠淌村1户、曹李川村1户、潘老庄村2户、碾盘岭村2户、苏北岔村1户、四合掌村1户、张邓塬村1户；</t>
        </is>
      </c>
      <c r="G122" s="101" t="n">
        <v>22</v>
      </c>
      <c r="H122" s="101" t="n">
        <v>22</v>
      </c>
      <c r="I122" s="58" t="n"/>
      <c r="J122" s="58" t="n"/>
      <c r="K122" s="58" t="n"/>
      <c r="L122" s="58" t="inlineStr">
        <is>
          <t>甘财扶贫〔2021〕26号</t>
        </is>
      </c>
      <c r="M122" s="107" t="inlineStr">
        <is>
          <t>支持养殖户发展黑山羊养殖，提纯复壮黑山羊，提高黑山羊养殖户养殖效益。</t>
        </is>
      </c>
      <c r="N122"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2" s="60" t="n">
        <v>8</v>
      </c>
      <c r="P122" s="58" t="n"/>
      <c r="Q122" s="60">
        <f>R122+S122</f>
        <v/>
      </c>
      <c r="R122" s="305" t="n">
        <v>0.001</v>
      </c>
      <c r="S122" s="58" t="n"/>
      <c r="T122" s="60">
        <f>U122+V122</f>
        <v/>
      </c>
      <c r="U122" s="305" t="n">
        <v>0.008</v>
      </c>
      <c r="V122" s="58" t="n"/>
      <c r="W122" s="60" t="inlineStr">
        <is>
          <t>畜牧局</t>
        </is>
      </c>
      <c r="X122" s="58" t="inlineStr">
        <is>
          <t>曹志鹏</t>
        </is>
      </c>
      <c r="Y122" s="60" t="inlineStr">
        <is>
          <t>天池乡</t>
        </is>
      </c>
      <c r="Z122" s="58" t="inlineStr">
        <is>
          <t>刘震</t>
        </is>
      </c>
      <c r="AA122" s="58" t="inlineStr">
        <is>
          <t>环农领办发〔2022〕3号</t>
        </is>
      </c>
      <c r="AB122" s="58" t="inlineStr">
        <is>
          <t>中提前批</t>
        </is>
      </c>
    </row>
    <row r="123" ht="107" customHeight="1" s="295">
      <c r="A123" s="56" t="n"/>
      <c r="B123" s="60" t="inlineStr">
        <is>
          <t>种畜补贴
（黑山羊专业户）</t>
        </is>
      </c>
      <c r="C123" s="60" t="inlineStr">
        <is>
          <t>新建</t>
        </is>
      </c>
      <c r="D123" s="58" t="inlineStr">
        <is>
          <t>2022.01-2022.12</t>
        </is>
      </c>
      <c r="E123" s="60" t="inlineStr">
        <is>
          <t>甜水镇</t>
        </is>
      </c>
      <c r="F123" s="107" t="inlineStr">
        <is>
          <t>扶持15户发展黑山羊养殖，其中甜水街村2户、张铁村1户、鲁掌村2户、何塬村1户、邱滩村2户、赵掌村2户、高崾岘村1户、狼儿滩村2户、大良洼村1户、七里墩村1户。</t>
        </is>
      </c>
      <c r="G123" s="101" t="n">
        <v>33</v>
      </c>
      <c r="H123" s="101" t="n">
        <v>33</v>
      </c>
      <c r="I123" s="58" t="n"/>
      <c r="J123" s="58" t="n"/>
      <c r="K123" s="58" t="n"/>
      <c r="L123" s="58" t="inlineStr">
        <is>
          <t>甘财扶贫〔2021〕26号</t>
        </is>
      </c>
      <c r="M123" s="107" t="inlineStr">
        <is>
          <t>支持养殖户发展黑山羊养殖，提纯复壮黑山羊，提高黑山羊养殖户养殖效益。</t>
        </is>
      </c>
      <c r="N123"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3" s="60" t="n">
        <v>10</v>
      </c>
      <c r="P123" s="58" t="n"/>
      <c r="Q123" s="60">
        <f>R123+S123</f>
        <v/>
      </c>
      <c r="R123" s="305" t="n">
        <v>0.0015</v>
      </c>
      <c r="S123" s="58" t="n"/>
      <c r="T123" s="60">
        <f>U123+V123</f>
        <v/>
      </c>
      <c r="U123" s="305" t="n">
        <v>0.0374</v>
      </c>
      <c r="V123" s="58" t="n"/>
      <c r="W123" s="60" t="inlineStr">
        <is>
          <t>畜牧局</t>
        </is>
      </c>
      <c r="X123" s="58" t="inlineStr">
        <is>
          <t>曹志鹏</t>
        </is>
      </c>
      <c r="Y123" s="60" t="inlineStr">
        <is>
          <t>甜水镇</t>
        </is>
      </c>
      <c r="Z123" s="58" t="inlineStr">
        <is>
          <t>拓研新</t>
        </is>
      </c>
      <c r="AA123" s="58" t="inlineStr">
        <is>
          <t>环农领办发〔2022〕3号</t>
        </is>
      </c>
      <c r="AB123" s="58" t="inlineStr">
        <is>
          <t>中提前批</t>
        </is>
      </c>
    </row>
    <row r="124" ht="107" customHeight="1" s="295">
      <c r="A124" s="56" t="n"/>
      <c r="B124" s="60" t="inlineStr">
        <is>
          <t>种畜补贴
（黑山羊专业户）</t>
        </is>
      </c>
      <c r="C124" s="60" t="inlineStr">
        <is>
          <t>新建</t>
        </is>
      </c>
      <c r="D124" s="58" t="inlineStr">
        <is>
          <t>2022.01-2022.12</t>
        </is>
      </c>
      <c r="E124" s="60" t="inlineStr">
        <is>
          <t>山城乡</t>
        </is>
      </c>
      <c r="F124" s="107" t="inlineStr">
        <is>
          <t>扶持10户发展黑山羊养殖，其中：八里铺村2户、王山口子村2户、郝掌村2户、赵庄村3户、谢庄村1户。</t>
        </is>
      </c>
      <c r="G124" s="101" t="n">
        <v>22</v>
      </c>
      <c r="H124" s="101" t="n">
        <v>22</v>
      </c>
      <c r="I124" s="58" t="n"/>
      <c r="J124" s="58" t="n"/>
      <c r="K124" s="58" t="n"/>
      <c r="L124" s="58" t="inlineStr">
        <is>
          <t>甘财扶贫〔2021〕26号</t>
        </is>
      </c>
      <c r="M124" s="107" t="inlineStr">
        <is>
          <t>支持养殖户发展黑山羊养殖，提纯复壮黑山羊，提高黑山羊养殖户养殖效益。</t>
        </is>
      </c>
      <c r="N124"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4" s="60" t="n">
        <v>5</v>
      </c>
      <c r="P124" s="58" t="n"/>
      <c r="Q124" s="60">
        <f>R124+S124</f>
        <v/>
      </c>
      <c r="R124" s="305" t="n">
        <v>0.001</v>
      </c>
      <c r="S124" s="58" t="n"/>
      <c r="T124" s="60">
        <f>U124+V124</f>
        <v/>
      </c>
      <c r="U124" s="305" t="n">
        <v>0.006</v>
      </c>
      <c r="V124" s="58" t="n"/>
      <c r="W124" s="60" t="inlineStr">
        <is>
          <t>畜牧局</t>
        </is>
      </c>
      <c r="X124" s="58" t="inlineStr">
        <is>
          <t>曹志鹏</t>
        </is>
      </c>
      <c r="Y124" s="60" t="inlineStr">
        <is>
          <t>山城乡</t>
        </is>
      </c>
      <c r="Z124" s="58" t="inlineStr">
        <is>
          <t>姚建平</t>
        </is>
      </c>
      <c r="AA124" s="58" t="inlineStr">
        <is>
          <t>环农领办发〔2022〕3号</t>
        </is>
      </c>
      <c r="AB124" s="58" t="inlineStr">
        <is>
          <t>中提前批</t>
        </is>
      </c>
    </row>
    <row r="125" ht="107" customHeight="1" s="295">
      <c r="A125" s="56" t="n"/>
      <c r="B125" s="60" t="inlineStr">
        <is>
          <t>种畜补贴
（黑山羊专业户）</t>
        </is>
      </c>
      <c r="C125" s="60" t="inlineStr">
        <is>
          <t>新建</t>
        </is>
      </c>
      <c r="D125" s="58" t="inlineStr">
        <is>
          <t>2022.01-2022.12</t>
        </is>
      </c>
      <c r="E125" s="60" t="inlineStr">
        <is>
          <t>秦团庄乡</t>
        </is>
      </c>
      <c r="F125" s="142" t="inlineStr">
        <is>
          <t>扶持10户发展黑山羊养殖，其中：贾塬村1户、秦团庄村1户、新集子村1户、新峁村1户、白塬畔1户、大天子村1户、王团庄村2户、南掌堡子村2户。</t>
        </is>
      </c>
      <c r="G125" s="101" t="n">
        <v>22</v>
      </c>
      <c r="H125" s="101" t="n">
        <v>22</v>
      </c>
      <c r="I125" s="58" t="n"/>
      <c r="J125" s="58" t="n"/>
      <c r="K125" s="58" t="n"/>
      <c r="L125" s="58" t="inlineStr">
        <is>
          <t>甘财扶贫〔2021〕26号</t>
        </is>
      </c>
      <c r="M125" s="107" t="inlineStr">
        <is>
          <t>支持养殖户发展黑山羊养殖，提纯复壮黑山羊，提高黑山羊养殖户养殖效益。</t>
        </is>
      </c>
      <c r="N125"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5" s="60" t="n">
        <v>8</v>
      </c>
      <c r="P125" s="58" t="n"/>
      <c r="Q125" s="60">
        <f>R125+S125</f>
        <v/>
      </c>
      <c r="R125" s="305" t="n">
        <v>0.001</v>
      </c>
      <c r="S125" s="58" t="n"/>
      <c r="T125" s="60">
        <f>U125+V125</f>
        <v/>
      </c>
      <c r="U125" s="305" t="n">
        <v>0.01</v>
      </c>
      <c r="V125" s="58" t="n"/>
      <c r="W125" s="60" t="inlineStr">
        <is>
          <t>畜牧局</t>
        </is>
      </c>
      <c r="X125" s="58" t="inlineStr">
        <is>
          <t>曹志鹏</t>
        </is>
      </c>
      <c r="Y125" s="60" t="inlineStr">
        <is>
          <t>秦团庄乡</t>
        </is>
      </c>
      <c r="Z125" s="58" t="inlineStr">
        <is>
          <t>张浩洲</t>
        </is>
      </c>
      <c r="AA125" s="58" t="inlineStr">
        <is>
          <t>环农领办发〔2022〕3号</t>
        </is>
      </c>
      <c r="AB125" s="58" t="inlineStr">
        <is>
          <t>中提前批</t>
        </is>
      </c>
    </row>
    <row r="126" ht="107" customHeight="1" s="295">
      <c r="A126" s="56" t="n"/>
      <c r="B126" s="60" t="inlineStr">
        <is>
          <t>种畜补贴
（黑山羊专业户）</t>
        </is>
      </c>
      <c r="C126" s="60" t="inlineStr">
        <is>
          <t>新建</t>
        </is>
      </c>
      <c r="D126" s="58" t="inlineStr">
        <is>
          <t>2022.01-2022.12</t>
        </is>
      </c>
      <c r="E126" s="60" t="inlineStr">
        <is>
          <t>虎洞镇</t>
        </is>
      </c>
      <c r="F126" s="107" t="inlineStr">
        <is>
          <t>扶持10户发展黑山羊养殖，其中：半个城村3户、金庄塬村3户、刘解掌村4户。</t>
        </is>
      </c>
      <c r="G126" s="101" t="n">
        <v>22</v>
      </c>
      <c r="H126" s="101" t="n">
        <v>22</v>
      </c>
      <c r="I126" s="58" t="n"/>
      <c r="J126" s="58" t="n"/>
      <c r="K126" s="58" t="n"/>
      <c r="L126" s="58" t="inlineStr">
        <is>
          <t>甘财扶贫〔2021〕26号</t>
        </is>
      </c>
      <c r="M126" s="107" t="inlineStr">
        <is>
          <t>支持养殖户发展黑山羊养殖，提纯复壮黑山羊，提高黑山羊养殖户养殖效益。</t>
        </is>
      </c>
      <c r="N126"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6" s="60" t="n">
        <v>3</v>
      </c>
      <c r="P126" s="58" t="n"/>
      <c r="Q126" s="60">
        <f>R126+S126</f>
        <v/>
      </c>
      <c r="R126" s="305" t="n">
        <v>0.001</v>
      </c>
      <c r="S126" s="58" t="n"/>
      <c r="T126" s="60">
        <f>U126+V126</f>
        <v/>
      </c>
      <c r="U126" s="305" t="n">
        <v>0.018</v>
      </c>
      <c r="V126" s="58" t="n"/>
      <c r="W126" s="60" t="inlineStr">
        <is>
          <t>畜牧局</t>
        </is>
      </c>
      <c r="X126" s="58" t="inlineStr">
        <is>
          <t>曹志鹏</t>
        </is>
      </c>
      <c r="Y126" s="60" t="inlineStr">
        <is>
          <t>虎洞镇</t>
        </is>
      </c>
      <c r="Z126" s="58" t="inlineStr">
        <is>
          <t>梁海涛</t>
        </is>
      </c>
      <c r="AA126" s="58" t="inlineStr">
        <is>
          <t>环农领办发〔2022〕3号</t>
        </is>
      </c>
      <c r="AB126" s="58" t="inlineStr">
        <is>
          <t>中提前批</t>
        </is>
      </c>
    </row>
    <row r="127" ht="107" customHeight="1" s="295">
      <c r="A127" s="56" t="n"/>
      <c r="B127" s="60" t="inlineStr">
        <is>
          <t>种畜补贴
（黑山羊专业户）</t>
        </is>
      </c>
      <c r="C127" s="60" t="inlineStr">
        <is>
          <t>新建</t>
        </is>
      </c>
      <c r="D127" s="58" t="inlineStr">
        <is>
          <t>2022.01-2022.12</t>
        </is>
      </c>
      <c r="E127" s="60" t="inlineStr">
        <is>
          <t>演武乡</t>
        </is>
      </c>
      <c r="F127" s="107" t="inlineStr">
        <is>
          <t>扶持4户发展黑山羊养殖，其中：杨家洼村2户、走马硷村2户。</t>
        </is>
      </c>
      <c r="G127" s="101" t="n">
        <v>8.800000000000001</v>
      </c>
      <c r="H127" s="101" t="n">
        <v>8.800000000000001</v>
      </c>
      <c r="I127" s="58" t="n"/>
      <c r="J127" s="58" t="n"/>
      <c r="K127" s="58" t="n"/>
      <c r="L127" s="58" t="inlineStr">
        <is>
          <t>甘财扶贫〔2021〕26号</t>
        </is>
      </c>
      <c r="M127" s="107" t="inlineStr">
        <is>
          <t>支持养殖户发展黑山羊养殖，提纯复壮黑山羊，提高黑山羊养殖户养殖效益。</t>
        </is>
      </c>
      <c r="N127"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7" s="60" t="n">
        <v>4</v>
      </c>
      <c r="P127" s="58" t="n"/>
      <c r="Q127" s="60">
        <f>R127+S127</f>
        <v/>
      </c>
      <c r="R127" s="305" t="n">
        <v>0.0004</v>
      </c>
      <c r="S127" s="58" t="n"/>
      <c r="T127" s="60">
        <f>U127+V127</f>
        <v/>
      </c>
      <c r="U127" s="305" t="n">
        <v>0.0016</v>
      </c>
      <c r="V127" s="58" t="n"/>
      <c r="W127" s="60" t="inlineStr">
        <is>
          <t>畜牧局</t>
        </is>
      </c>
      <c r="X127" s="58" t="inlineStr">
        <is>
          <t>曹志鹏</t>
        </is>
      </c>
      <c r="Y127" s="60" t="inlineStr">
        <is>
          <t>演武乡</t>
        </is>
      </c>
      <c r="Z127" s="58" t="inlineStr">
        <is>
          <t>杨永杰</t>
        </is>
      </c>
      <c r="AA127" s="58" t="inlineStr">
        <is>
          <t>环农领办发〔2022〕3号</t>
        </is>
      </c>
      <c r="AB127" s="58" t="inlineStr">
        <is>
          <t>中提前批</t>
        </is>
      </c>
    </row>
    <row r="128" ht="107" customHeight="1" s="295">
      <c r="A128" s="56" t="n"/>
      <c r="B128" s="60" t="inlineStr">
        <is>
          <t>种畜补贴
（黑山羊专业户）</t>
        </is>
      </c>
      <c r="C128" s="60" t="inlineStr">
        <is>
          <t>新建</t>
        </is>
      </c>
      <c r="D128" s="58" t="inlineStr">
        <is>
          <t>2022.01-2022.12</t>
        </is>
      </c>
      <c r="E128" s="60" t="inlineStr">
        <is>
          <t>樊家川镇</t>
        </is>
      </c>
      <c r="F128" s="107" t="inlineStr">
        <is>
          <t>扶持10户发展黑山羊养殖，其中：慕家河村1户、樊家川村1户、马驿沟村2户、郝集村2户、长城村1户、李崾岘村1户、马骏滩村2户。</t>
        </is>
      </c>
      <c r="G128" s="101" t="n">
        <v>22</v>
      </c>
      <c r="H128" s="101" t="n">
        <v>22</v>
      </c>
      <c r="I128" s="58" t="n"/>
      <c r="J128" s="58" t="n"/>
      <c r="K128" s="58" t="n"/>
      <c r="L128" s="58" t="inlineStr">
        <is>
          <t>甘财扶贫〔2021〕26号</t>
        </is>
      </c>
      <c r="M128" s="107" t="inlineStr">
        <is>
          <t>支持养殖户发展黑山羊养殖，提纯复壮黑山羊，提高黑山羊养殖户养殖效益。</t>
        </is>
      </c>
      <c r="N128" s="107" t="inlineStr">
        <is>
          <t>大力推广三级二元生产模式，坚持一级场制种供种，二级场杂交扩繁，三级场集中育肥，鼓励养殖场户进行扩繁生产，育肥场按照保底价敞开收购养殖场户断奶羔羊。进一步完善“企、社、户”三方利益联结机制。</t>
        </is>
      </c>
      <c r="O128" s="60" t="n">
        <v>7</v>
      </c>
      <c r="P128" s="58" t="n"/>
      <c r="Q128" s="60">
        <f>R128+S128</f>
        <v/>
      </c>
      <c r="R128" s="305" t="n">
        <v>0.001</v>
      </c>
      <c r="S128" s="58" t="n"/>
      <c r="T128" s="60">
        <f>U128+V128</f>
        <v/>
      </c>
      <c r="U128" s="305" t="n">
        <v>0.034</v>
      </c>
      <c r="V128" s="58" t="n"/>
      <c r="W128" s="60" t="inlineStr">
        <is>
          <t>畜牧局</t>
        </is>
      </c>
      <c r="X128" s="58" t="inlineStr">
        <is>
          <t>曹志鹏</t>
        </is>
      </c>
      <c r="Y128" s="60" t="inlineStr">
        <is>
          <t>樊家川镇</t>
        </is>
      </c>
      <c r="Z128" s="58" t="inlineStr">
        <is>
          <t>王治峰</t>
        </is>
      </c>
      <c r="AA128" s="58" t="inlineStr">
        <is>
          <t>环农领办发〔2022〕3号</t>
        </is>
      </c>
      <c r="AB128" s="58" t="inlineStr">
        <is>
          <t>中提前批</t>
        </is>
      </c>
    </row>
    <row r="129" ht="74" customHeight="1" s="295">
      <c r="A129" s="56" t="n"/>
      <c r="B129" s="56" t="inlineStr">
        <is>
          <t>羊棚建设</t>
        </is>
      </c>
      <c r="C129" s="56" t="inlineStr">
        <is>
          <t>新建</t>
        </is>
      </c>
      <c r="D129" s="34" t="inlineStr">
        <is>
          <t>2022.01-2022.12</t>
        </is>
      </c>
      <c r="E129" s="56" t="inlineStr">
        <is>
          <t>小计</t>
        </is>
      </c>
      <c r="F129" s="69" t="inlineStr">
        <is>
          <t>扶持923户脱贫户（含监测对象）每户新建羊棚1座。“50+50”㎡每座补助1.2万元，“63+45”㎡每座补助1.8万元，“75+75”㎡每座补助1.8万元。产权归农户所有。</t>
        </is>
      </c>
      <c r="G129" s="56">
        <f>SUM(G130:G149)</f>
        <v/>
      </c>
      <c r="H129" s="56">
        <f>SUM(H130:H149)</f>
        <v/>
      </c>
      <c r="I129" s="56">
        <f>SUM(I130:I149)</f>
        <v/>
      </c>
      <c r="J129" s="56">
        <f>SUM(J130:J149)</f>
        <v/>
      </c>
      <c r="K129" s="56">
        <f>SUM(K130:K149)</f>
        <v/>
      </c>
      <c r="L129" s="34" t="n"/>
      <c r="M129" s="56" t="inlineStr">
        <is>
          <t>改善养殖配套设施，指导养殖户分圈饲喂，提升养殖效益，增加养殖收入。</t>
        </is>
      </c>
      <c r="N129" s="56" t="inlineStr">
        <is>
          <t>加强基础设施建设，提高设施养殖水平，增加养殖户收益，进一步完善“企、社、户”三方利益联结机制。</t>
        </is>
      </c>
      <c r="O129" s="56">
        <f>SUM(O130:O149)</f>
        <v/>
      </c>
      <c r="P129" s="34" t="n">
        <v>17</v>
      </c>
      <c r="Q129" s="56">
        <f>R129+S129</f>
        <v/>
      </c>
      <c r="R129" s="56">
        <f>SUM(R130:R149)</f>
        <v/>
      </c>
      <c r="S129" s="34" t="n"/>
      <c r="T129" s="56">
        <f>U129+V129</f>
        <v/>
      </c>
      <c r="U129" s="56">
        <f>SUM(U130:U149)</f>
        <v/>
      </c>
      <c r="V129" s="34" t="n"/>
      <c r="W129" s="56" t="inlineStr">
        <is>
          <t>畜牧局</t>
        </is>
      </c>
      <c r="X129" s="34" t="inlineStr">
        <is>
          <t>曹志鹏</t>
        </is>
      </c>
      <c r="Y129" s="56" t="inlineStr">
        <is>
          <t>各乡镇</t>
        </is>
      </c>
      <c r="Z129" s="34" t="n"/>
      <c r="AA129" s="34" t="n"/>
      <c r="AB129" s="34" t="n"/>
    </row>
    <row r="130" ht="78" customHeight="1" s="295">
      <c r="A130" s="56" t="n"/>
      <c r="B130" s="60" t="inlineStr">
        <is>
          <t>羊棚建设</t>
        </is>
      </c>
      <c r="C130" s="60" t="inlineStr">
        <is>
          <t>新建</t>
        </is>
      </c>
      <c r="D130" s="58" t="inlineStr">
        <is>
          <t>2022.01-2022.12</t>
        </is>
      </c>
      <c r="E130" s="60" t="inlineStr">
        <is>
          <t>车道镇</t>
        </is>
      </c>
      <c r="F130" s="70" t="inlineStr">
        <is>
          <t>扶持16个村76户脱贫户每户新建羊畜暖棚1座，其中：元峁村3户、苦水掌村2户、双庙村4户、王西掌村3户、吊渠村3户、三角城村2户、杨掌村3户、万安村10户、魏洼村14户、陈掌村2户、红台村3户、樱桃掌村9户、安掌村2户、代掌村2户、刘渠村7户、刘园子村7户。</t>
        </is>
      </c>
      <c r="G130" s="60" t="n">
        <v>114</v>
      </c>
      <c r="H130" s="60" t="n">
        <v>114</v>
      </c>
      <c r="I130" s="58" t="n"/>
      <c r="J130" s="58" t="n"/>
      <c r="K130" s="58" t="n"/>
      <c r="L130" s="58" t="inlineStr">
        <is>
          <t>甘财扶贫〔2021〕26号</t>
        </is>
      </c>
      <c r="M130" s="70" t="inlineStr">
        <is>
          <t>改善养殖配套设施，指导养殖户分圈饲喂，提升养殖效益，增加养殖收入。</t>
        </is>
      </c>
      <c r="N130" s="70" t="inlineStr">
        <is>
          <t>加强基础设施建设，提高设施养殖水平，增加养殖户收益，进一步完善“企、社、户”三方利益联结机制。</t>
        </is>
      </c>
      <c r="O130" s="60" t="n">
        <v>16</v>
      </c>
      <c r="P130" s="58" t="n"/>
      <c r="Q130" s="60">
        <f>R130+S130</f>
        <v/>
      </c>
      <c r="R130" s="60" t="n">
        <v>0.0076</v>
      </c>
      <c r="S130" s="58" t="n"/>
      <c r="T130" s="60">
        <f>U130+V130</f>
        <v/>
      </c>
      <c r="U130" s="60" t="n">
        <v>0.038</v>
      </c>
      <c r="V130" s="58" t="n"/>
      <c r="W130" s="60" t="inlineStr">
        <is>
          <t>畜牧局</t>
        </is>
      </c>
      <c r="X130" s="58" t="inlineStr">
        <is>
          <t>曹志鹏</t>
        </is>
      </c>
      <c r="Y130" s="60" t="inlineStr">
        <is>
          <t>车道镇</t>
        </is>
      </c>
      <c r="Z130" s="60" t="inlineStr">
        <is>
          <t>张会星</t>
        </is>
      </c>
      <c r="AA130" s="58" t="inlineStr">
        <is>
          <t>环农领办发〔2022〕3号</t>
        </is>
      </c>
      <c r="AB130" s="58" t="inlineStr">
        <is>
          <t>中提前批</t>
        </is>
      </c>
    </row>
    <row r="131" ht="69" customHeight="1" s="295">
      <c r="A131" s="56" t="n"/>
      <c r="B131" s="60" t="inlineStr">
        <is>
          <t>羊棚建设</t>
        </is>
      </c>
      <c r="C131" s="60" t="inlineStr">
        <is>
          <t>新建</t>
        </is>
      </c>
      <c r="D131" s="58" t="inlineStr">
        <is>
          <t>2022.01-2022.12</t>
        </is>
      </c>
      <c r="E131" s="60" t="inlineStr">
        <is>
          <t>耿湾乡</t>
        </is>
      </c>
      <c r="F131" s="70" t="inlineStr">
        <is>
          <t>扶持11个村43户脱贫户每户新建羊畜暖棚1座，其中：耿河村4户、四合原村6户、桃树掌村4户、韩老庄村4户、天桥村4户、万湾村5户、张台村3户、黑城岔村4户、郜庄村4户、郝东掌村3户、许掌村2户。</t>
        </is>
      </c>
      <c r="G131" s="60" t="n">
        <v>64.5</v>
      </c>
      <c r="H131" s="60" t="n">
        <v>64.5</v>
      </c>
      <c r="I131" s="58" t="n"/>
      <c r="J131" s="58" t="n"/>
      <c r="K131" s="58" t="n"/>
      <c r="L131" s="58" t="inlineStr">
        <is>
          <t>甘财扶贫〔2021〕26号</t>
        </is>
      </c>
      <c r="M131" s="70" t="inlineStr">
        <is>
          <t>改善养殖配套设施，指导养殖户分圈饲喂，提升养殖效益，增加养殖收入。</t>
        </is>
      </c>
      <c r="N131" s="70" t="inlineStr">
        <is>
          <t>加强基础设施建设，提高设施养殖水平，增加养殖户收益，进一步完善“企、社、户”三方利益联结机制。</t>
        </is>
      </c>
      <c r="O131" s="60" t="n">
        <v>11</v>
      </c>
      <c r="P131" s="58" t="n"/>
      <c r="Q131" s="60">
        <f>R131+S131</f>
        <v/>
      </c>
      <c r="R131" s="60" t="n">
        <v>0.0043</v>
      </c>
      <c r="S131" s="58" t="n"/>
      <c r="T131" s="60">
        <f>U131+V131</f>
        <v/>
      </c>
      <c r="U131" s="60" t="n">
        <v>0.0215</v>
      </c>
      <c r="V131" s="58" t="n"/>
      <c r="W131" s="60" t="inlineStr">
        <is>
          <t>畜牧局</t>
        </is>
      </c>
      <c r="X131" s="58" t="inlineStr">
        <is>
          <t>曹志鹏</t>
        </is>
      </c>
      <c r="Y131" s="60" t="inlineStr">
        <is>
          <t>耿湾乡</t>
        </is>
      </c>
      <c r="Z131" s="58" t="inlineStr">
        <is>
          <t>王秀丽</t>
        </is>
      </c>
      <c r="AA131" s="58" t="inlineStr">
        <is>
          <t>环农领办发〔2022〕3号</t>
        </is>
      </c>
      <c r="AB131" s="58" t="inlineStr">
        <is>
          <t>中提前批</t>
        </is>
      </c>
    </row>
    <row r="132" ht="74" customHeight="1" s="295">
      <c r="A132" s="56" t="n"/>
      <c r="B132" s="60" t="inlineStr">
        <is>
          <t>羊棚建设</t>
        </is>
      </c>
      <c r="C132" s="60" t="inlineStr">
        <is>
          <t>新建</t>
        </is>
      </c>
      <c r="D132" s="58" t="inlineStr">
        <is>
          <t>2022.01-2022.12</t>
        </is>
      </c>
      <c r="E132" s="60" t="inlineStr">
        <is>
          <t>合道镇</t>
        </is>
      </c>
      <c r="F132" s="70" t="inlineStr">
        <is>
          <t>扶持17个村68户脱贫户每户新建羊畜暖棚1座，其中：朱家塬村4户、赵家塬村3户、沈家岭村3户、瓦天沟村3户、何家坪村3户、唐台子村3户、梁坪村4户、陶洼子村4户、陈旗塬村5户、辛坪村5户、赵台村4户、杨坪沟村2户、常崾岘村3户、寨子坪村5户、红崖洼村5户、大路洼村9户、尚西坪村3户。</t>
        </is>
      </c>
      <c r="G132" s="60" t="n">
        <v>110</v>
      </c>
      <c r="H132" s="60" t="n">
        <v>110</v>
      </c>
      <c r="I132" s="58" t="n"/>
      <c r="J132" s="58" t="n"/>
      <c r="K132" s="58" t="n"/>
      <c r="L132" s="58" t="inlineStr">
        <is>
          <t>甘财扶贫〔2021〕26号</t>
        </is>
      </c>
      <c r="M132" s="70" t="inlineStr">
        <is>
          <t>改善养殖配套设施，指导养殖户分圈饲喂，提升养殖效益，增加养殖收入。</t>
        </is>
      </c>
      <c r="N132" s="70" t="inlineStr">
        <is>
          <t>加强基础设施建设，提高设施养殖水平，增加养殖户收益，进一步完善“企、社、户”三方利益联结机制。</t>
        </is>
      </c>
      <c r="O132" s="60" t="n">
        <v>17</v>
      </c>
      <c r="P132" s="58" t="n"/>
      <c r="Q132" s="60">
        <f>R132+S132</f>
        <v/>
      </c>
      <c r="R132" s="60" t="n">
        <v>0.0068</v>
      </c>
      <c r="S132" s="58" t="n"/>
      <c r="T132" s="60">
        <f>U132+V132</f>
        <v/>
      </c>
      <c r="U132" s="60" t="n">
        <v>0.034</v>
      </c>
      <c r="V132" s="58" t="n"/>
      <c r="W132" s="60" t="inlineStr">
        <is>
          <t>畜牧局</t>
        </is>
      </c>
      <c r="X132" s="58" t="inlineStr">
        <is>
          <t>曹志鹏</t>
        </is>
      </c>
      <c r="Y132" s="60" t="inlineStr">
        <is>
          <t>合道镇</t>
        </is>
      </c>
      <c r="Z132" s="58" t="inlineStr">
        <is>
          <t>王宝明</t>
        </is>
      </c>
      <c r="AA132" s="58" t="inlineStr">
        <is>
          <t>环农领办发〔2022〕3号</t>
        </is>
      </c>
      <c r="AB132" s="58" t="inlineStr">
        <is>
          <t>中提前批</t>
        </is>
      </c>
    </row>
    <row r="133" ht="76" customHeight="1" s="295">
      <c r="A133" s="56" t="n"/>
      <c r="B133" s="60" t="inlineStr">
        <is>
          <t>羊棚建设</t>
        </is>
      </c>
      <c r="C133" s="60" t="inlineStr">
        <is>
          <t>新建</t>
        </is>
      </c>
      <c r="D133" s="58" t="inlineStr">
        <is>
          <t>2022.01-2022.12</t>
        </is>
      </c>
      <c r="E133" s="60" t="inlineStr">
        <is>
          <t>洪德镇</t>
        </is>
      </c>
      <c r="F133" s="70" t="inlineStr">
        <is>
          <t>扶持16个村56户脱贫户每户新建羊畜暖棚1座，其中；大户塬村1户、丁阳渠子村3户、洪德街村4户、寇河村3户、李达掌村3户、李塬村3户、梁岔村4户、马塬村6户、苗河村2户、私盐路村5户、苏长沟村8户、肖关村2户、许旗村2户、张崾岘村3户、张塬村5户、赵洼村2户。</t>
        </is>
      </c>
      <c r="G133" s="60" t="n">
        <v>84</v>
      </c>
      <c r="H133" s="60" t="n">
        <v>84</v>
      </c>
      <c r="I133" s="58" t="n"/>
      <c r="J133" s="58" t="n"/>
      <c r="K133" s="58" t="n"/>
      <c r="L133" s="58" t="inlineStr">
        <is>
          <t>甘财扶贫〔2021〕26号</t>
        </is>
      </c>
      <c r="M133" s="70" t="inlineStr">
        <is>
          <t>改善养殖配套设施，指导养殖户分圈饲喂，提升养殖效益，增加养殖收入。</t>
        </is>
      </c>
      <c r="N133" s="70" t="inlineStr">
        <is>
          <t>加强基础设施建设，提高设施养殖水平，增加养殖户收益，进一步完善“企、社、户”三方利益联结机制。</t>
        </is>
      </c>
      <c r="O133" s="60" t="n">
        <v>16</v>
      </c>
      <c r="P133" s="58" t="n"/>
      <c r="Q133" s="60">
        <f>R133+S133</f>
        <v/>
      </c>
      <c r="R133" s="60" t="n">
        <v>0.0056</v>
      </c>
      <c r="S133" s="58" t="n"/>
      <c r="T133" s="60">
        <f>U133+V133</f>
        <v/>
      </c>
      <c r="U133" s="60" t="n">
        <v>0.028</v>
      </c>
      <c r="V133" s="58" t="n"/>
      <c r="W133" s="60" t="inlineStr">
        <is>
          <t>畜牧局</t>
        </is>
      </c>
      <c r="X133" s="58" t="inlineStr">
        <is>
          <t>曹志鹏</t>
        </is>
      </c>
      <c r="Y133" s="60" t="inlineStr">
        <is>
          <t>洪德镇</t>
        </is>
      </c>
      <c r="Z133" s="83" t="inlineStr">
        <is>
          <t>王国伍</t>
        </is>
      </c>
      <c r="AA133" s="58" t="inlineStr">
        <is>
          <t>环农领办发〔2022〕3号</t>
        </is>
      </c>
      <c r="AB133" s="58" t="inlineStr">
        <is>
          <t>中提前批</t>
        </is>
      </c>
    </row>
    <row r="134" ht="68" customHeight="1" s="295">
      <c r="A134" s="56" t="n"/>
      <c r="B134" s="60" t="inlineStr">
        <is>
          <t>羊棚建设</t>
        </is>
      </c>
      <c r="C134" s="60" t="inlineStr">
        <is>
          <t>新建</t>
        </is>
      </c>
      <c r="D134" s="58" t="inlineStr">
        <is>
          <t>2022.01-2022.12</t>
        </is>
      </c>
      <c r="E134" s="60" t="inlineStr">
        <is>
          <t>环城镇</t>
        </is>
      </c>
      <c r="F134" s="70" t="inlineStr">
        <is>
          <t>扶持11个村19户脱贫户每户新建羊畜暖棚1座，其中：龚淌村2户、陈汤塬村2户、城东塬村1户、红星村2户、马坊塬村4户、漫塬村3户、高龚塬2户、北郭塬村1户、宁老庄村1户、十五里沟村1户。</t>
        </is>
      </c>
      <c r="G134" s="60" t="n">
        <v>28.5</v>
      </c>
      <c r="H134" s="60" t="n">
        <v>28.5</v>
      </c>
      <c r="I134" s="58" t="n"/>
      <c r="J134" s="58" t="n"/>
      <c r="K134" s="58" t="n"/>
      <c r="L134" s="58" t="inlineStr">
        <is>
          <t>甘财扶贫〔2021〕26号</t>
        </is>
      </c>
      <c r="M134" s="70" t="inlineStr">
        <is>
          <t>改善养殖配套设施，指导养殖户分圈饲喂，提升养殖效益，增加养殖收入。</t>
        </is>
      </c>
      <c r="N134" s="70" t="inlineStr">
        <is>
          <t>加强基础设施建设，提高设施养殖水平，增加养殖户收益，进一步完善“企、社、户”三方利益联结机制。</t>
        </is>
      </c>
      <c r="O134" s="60" t="n">
        <v>0</v>
      </c>
      <c r="P134" s="58" t="n">
        <v>11</v>
      </c>
      <c r="Q134" s="60">
        <f>R134+S134</f>
        <v/>
      </c>
      <c r="R134" s="60" t="n">
        <v>0.0019</v>
      </c>
      <c r="S134" s="58" t="n"/>
      <c r="T134" s="60">
        <f>U134+V134</f>
        <v/>
      </c>
      <c r="U134" s="60" t="n">
        <v>0.008699999999999999</v>
      </c>
      <c r="V134" s="58" t="n"/>
      <c r="W134" s="60" t="inlineStr">
        <is>
          <t>畜牧局</t>
        </is>
      </c>
      <c r="X134" s="58" t="inlineStr">
        <is>
          <t>曹志鹏</t>
        </is>
      </c>
      <c r="Y134" s="60" t="inlineStr">
        <is>
          <t>环城镇</t>
        </is>
      </c>
      <c r="Z134" s="58" t="inlineStr">
        <is>
          <t>白俊虎</t>
        </is>
      </c>
      <c r="AA134" s="58" t="inlineStr">
        <is>
          <t>环农领办发〔2022〕3号</t>
        </is>
      </c>
      <c r="AB134" s="58" t="inlineStr">
        <is>
          <t>中提前批</t>
        </is>
      </c>
    </row>
    <row r="135" ht="68" customHeight="1" s="295">
      <c r="A135" s="56" t="n"/>
      <c r="B135" s="60" t="inlineStr">
        <is>
          <t>羊棚建设</t>
        </is>
      </c>
      <c r="C135" s="60" t="inlineStr">
        <is>
          <t>新建</t>
        </is>
      </c>
      <c r="D135" s="58" t="inlineStr">
        <is>
          <t>2022.01-2022.12</t>
        </is>
      </c>
      <c r="E135" s="60" t="inlineStr">
        <is>
          <t>八珠乡</t>
        </is>
      </c>
      <c r="F135" s="70" t="inlineStr">
        <is>
          <t>扶持7个村29户脱贫户每户新建羊畜暖棚1座，其中：八珠塬村村4户、曹塬村4户、杏树沟村4户、塔儿咀村4户、苟塬村4户、湫坝沟5户、白塬村4户。</t>
        </is>
      </c>
      <c r="G135" s="60" t="n">
        <v>43.5</v>
      </c>
      <c r="H135" s="60" t="n">
        <v>43.5</v>
      </c>
      <c r="I135" s="58" t="n"/>
      <c r="J135" s="58" t="n"/>
      <c r="K135" s="58" t="n"/>
      <c r="L135" s="58" t="inlineStr">
        <is>
          <t>甘财扶贫〔2021〕26号</t>
        </is>
      </c>
      <c r="M135" s="70" t="inlineStr">
        <is>
          <t>改善养殖配套设施，指导养殖户分圈饲喂，提升养殖效益，增加养殖收入。</t>
        </is>
      </c>
      <c r="N135" s="70" t="inlineStr">
        <is>
          <t>加强基础设施建设，提高设施养殖水平，增加养殖户收益，进一步完善“企、社、户”三方利益联结机制。</t>
        </is>
      </c>
      <c r="O135" s="60" t="n">
        <v>7</v>
      </c>
      <c r="P135" s="58" t="n"/>
      <c r="Q135" s="60">
        <f>R135+S135</f>
        <v/>
      </c>
      <c r="R135" s="60" t="n">
        <v>0.0029</v>
      </c>
      <c r="S135" s="58" t="n"/>
      <c r="T135" s="60">
        <f>U135+V135</f>
        <v/>
      </c>
      <c r="U135" s="60" t="n">
        <v>0.0145</v>
      </c>
      <c r="V135" s="58" t="n"/>
      <c r="W135" s="60" t="inlineStr">
        <is>
          <t>畜牧局</t>
        </is>
      </c>
      <c r="X135" s="58" t="inlineStr">
        <is>
          <t>曹志鹏</t>
        </is>
      </c>
      <c r="Y135" s="60" t="inlineStr">
        <is>
          <t>八珠乡</t>
        </is>
      </c>
      <c r="Z135" s="58" t="inlineStr">
        <is>
          <t>张彬彬</t>
        </is>
      </c>
      <c r="AA135" s="58" t="inlineStr">
        <is>
          <t>环农领办发〔2022〕3号</t>
        </is>
      </c>
      <c r="AB135" s="58" t="inlineStr">
        <is>
          <t>中提前批</t>
        </is>
      </c>
    </row>
    <row r="136" ht="68" customHeight="1" s="295">
      <c r="A136" s="56" t="n"/>
      <c r="B136" s="60" t="inlineStr">
        <is>
          <t>羊棚建设</t>
        </is>
      </c>
      <c r="C136" s="60" t="inlineStr">
        <is>
          <t>新建</t>
        </is>
      </c>
      <c r="D136" s="58" t="inlineStr">
        <is>
          <t>2022.01-2022.12</t>
        </is>
      </c>
      <c r="E136" s="60" t="inlineStr">
        <is>
          <t>樊家川镇</t>
        </is>
      </c>
      <c r="F136" s="70" t="inlineStr">
        <is>
          <t>扶持8个村63户脱贫户每户新建羊畜暖棚1座，其中；慕家河村7户、樊家川村9户、马驿沟村7户、郝集村7户、长城村9户、闫塬村7户、李崾岘村9户、马骏滩村8户。</t>
        </is>
      </c>
      <c r="G136" s="60" t="n">
        <v>103.5</v>
      </c>
      <c r="H136" s="60" t="n">
        <v>103.5</v>
      </c>
      <c r="I136" s="58" t="n"/>
      <c r="J136" s="58" t="n"/>
      <c r="K136" s="58" t="n"/>
      <c r="L136" s="58" t="inlineStr">
        <is>
          <t>甘财扶贫〔2021〕26号</t>
        </is>
      </c>
      <c r="M136" s="70" t="inlineStr">
        <is>
          <t>改善养殖配套设施，指导养殖户分圈饲喂，提升养殖效益，增加养殖收入。</t>
        </is>
      </c>
      <c r="N136" s="70" t="inlineStr">
        <is>
          <t>加强基础设施建设，提高设施养殖水平，增加养殖户收益，进一步完善“企、社、户”三方利益联结机制。</t>
        </is>
      </c>
      <c r="O136" s="60" t="n">
        <v>8</v>
      </c>
      <c r="P136" s="58" t="n"/>
      <c r="Q136" s="60">
        <f>R136+S136</f>
        <v/>
      </c>
      <c r="R136" s="60" t="n">
        <v>0.0063</v>
      </c>
      <c r="S136" s="58" t="n"/>
      <c r="T136" s="60">
        <f>U136+V136</f>
        <v/>
      </c>
      <c r="U136" s="60" t="n">
        <v>0.0285</v>
      </c>
      <c r="V136" s="58" t="n"/>
      <c r="W136" s="60" t="inlineStr">
        <is>
          <t>畜牧局</t>
        </is>
      </c>
      <c r="X136" s="58" t="inlineStr">
        <is>
          <t>曹志鹏</t>
        </is>
      </c>
      <c r="Y136" s="60" t="inlineStr">
        <is>
          <t>樊家川镇</t>
        </is>
      </c>
      <c r="Z136" s="58" t="inlineStr">
        <is>
          <t>王治峰</t>
        </is>
      </c>
      <c r="AA136" s="58" t="inlineStr">
        <is>
          <t>环农领办发〔2022〕3号</t>
        </is>
      </c>
      <c r="AB136" s="58" t="inlineStr">
        <is>
          <t>中提前批</t>
        </is>
      </c>
    </row>
    <row r="137" ht="69" customHeight="1" s="295">
      <c r="A137" s="56" t="n"/>
      <c r="B137" s="60" t="inlineStr">
        <is>
          <t>羊棚建设</t>
        </is>
      </c>
      <c r="C137" s="60" t="inlineStr">
        <is>
          <t>新建</t>
        </is>
      </c>
      <c r="D137" s="58" t="inlineStr">
        <is>
          <t>2022.01-2022.12</t>
        </is>
      </c>
      <c r="E137" s="60" t="inlineStr">
        <is>
          <t>虎洞镇</t>
        </is>
      </c>
      <c r="F137" s="70" t="inlineStr">
        <is>
          <t>扶持10个村51户脱贫户每户新建羊畜暖棚1座，其中；半个城村5户、常兆台村5户、贾驿村5户、刘解掌村10户、砂井子村3户、魏家河村5户、张大掌村5户、金庄塬村4户、张家湾村3户、高庙湾6户。</t>
        </is>
      </c>
      <c r="G137" s="60" t="n">
        <v>76.5</v>
      </c>
      <c r="H137" s="60" t="n">
        <v>76.5</v>
      </c>
      <c r="I137" s="58" t="n"/>
      <c r="J137" s="58" t="n"/>
      <c r="K137" s="58" t="n"/>
      <c r="L137" s="58" t="inlineStr">
        <is>
          <t>甘财扶贫〔2021〕26号</t>
        </is>
      </c>
      <c r="M137" s="70" t="inlineStr">
        <is>
          <t>改善养殖配套设施，指导养殖户分圈饲喂，提升养殖效益，增加养殖收入。</t>
        </is>
      </c>
      <c r="N137" s="70" t="inlineStr">
        <is>
          <t>加强基础设施建设，提高设施养殖水平，增加养殖户收益，进一步完善“企、社、户”三方利益联结机制。</t>
        </is>
      </c>
      <c r="O137" s="60" t="n">
        <v>10</v>
      </c>
      <c r="P137" s="58" t="n"/>
      <c r="Q137" s="60">
        <f>R137+S137</f>
        <v/>
      </c>
      <c r="R137" s="60" t="n">
        <v>0.0051</v>
      </c>
      <c r="S137" s="58" t="n"/>
      <c r="T137" s="60">
        <f>U137+V137</f>
        <v/>
      </c>
      <c r="U137" s="60" t="n">
        <v>0.0229</v>
      </c>
      <c r="V137" s="58" t="n"/>
      <c r="W137" s="60" t="inlineStr">
        <is>
          <t>畜牧局</t>
        </is>
      </c>
      <c r="X137" s="58" t="inlineStr">
        <is>
          <t>曹志鹏</t>
        </is>
      </c>
      <c r="Y137" s="60" t="inlineStr">
        <is>
          <t>虎洞镇</t>
        </is>
      </c>
      <c r="Z137" s="58" t="inlineStr">
        <is>
          <t>梁海涛</t>
        </is>
      </c>
      <c r="AA137" s="58" t="inlineStr">
        <is>
          <t>环农领办发〔2022〕3号</t>
        </is>
      </c>
      <c r="AB137" s="58" t="inlineStr">
        <is>
          <t>中提前批</t>
        </is>
      </c>
    </row>
    <row r="138" ht="69" customHeight="1" s="295">
      <c r="A138" s="56" t="n"/>
      <c r="B138" s="60" t="inlineStr">
        <is>
          <t>羊棚建设</t>
        </is>
      </c>
      <c r="C138" s="60" t="inlineStr">
        <is>
          <t>新建</t>
        </is>
      </c>
      <c r="D138" s="58" t="inlineStr">
        <is>
          <t>2022.01-2022.12</t>
        </is>
      </c>
      <c r="E138" s="60" t="inlineStr">
        <is>
          <t>芦家湾乡</t>
        </is>
      </c>
      <c r="F138" s="70" t="inlineStr">
        <is>
          <t>扶持10个村59户脱贫户每户新建羊畜暖棚1座，其中：杨兴庄村3户、花儿掌村4户、庙儿掌村5户、井川村5户、宋家掌村5户、桃李湾村8户、王庄村9户、大堡条村4户、盘龙村11户、小堡条村5户。</t>
        </is>
      </c>
      <c r="G138" s="60" t="n">
        <v>88.5</v>
      </c>
      <c r="H138" s="60" t="n">
        <v>88.5</v>
      </c>
      <c r="I138" s="58" t="n"/>
      <c r="J138" s="58" t="n"/>
      <c r="K138" s="58" t="n"/>
      <c r="L138" s="58" t="inlineStr">
        <is>
          <t>甘财扶贫〔2021〕26号</t>
        </is>
      </c>
      <c r="M138" s="70" t="inlineStr">
        <is>
          <t>改善养殖配套设施，指导养殖户分圈饲喂，提升养殖效益，增加养殖收入。</t>
        </is>
      </c>
      <c r="N138" s="70" t="inlineStr">
        <is>
          <t>加强基础设施建设，提高设施养殖水平，增加养殖户收益，进一步完善“企、社、户”三方利益联结机制。</t>
        </is>
      </c>
      <c r="O138" s="60" t="n">
        <v>10</v>
      </c>
      <c r="P138" s="58" t="n"/>
      <c r="Q138" s="60">
        <f>R138+S138</f>
        <v/>
      </c>
      <c r="R138" s="60" t="n">
        <v>0.0059</v>
      </c>
      <c r="S138" s="58" t="n"/>
      <c r="T138" s="60">
        <f>U138+V138</f>
        <v/>
      </c>
      <c r="U138" s="60" t="n">
        <v>0.0236</v>
      </c>
      <c r="V138" s="58" t="n"/>
      <c r="W138" s="60" t="inlineStr">
        <is>
          <t>畜牧局</t>
        </is>
      </c>
      <c r="X138" s="58" t="inlineStr">
        <is>
          <t>曹志鹏</t>
        </is>
      </c>
      <c r="Y138" s="60" t="inlineStr">
        <is>
          <t>芦家湾乡</t>
        </is>
      </c>
      <c r="Z138" s="58" t="inlineStr">
        <is>
          <t>马鹏飞</t>
        </is>
      </c>
      <c r="AA138" s="58" t="inlineStr">
        <is>
          <t>环农领办发〔2022〕3号</t>
        </is>
      </c>
      <c r="AB138" s="58" t="inlineStr">
        <is>
          <t>中提前批</t>
        </is>
      </c>
    </row>
    <row r="139" ht="69" customHeight="1" s="295">
      <c r="A139" s="56" t="n"/>
      <c r="B139" s="60" t="inlineStr">
        <is>
          <t>羊棚建设</t>
        </is>
      </c>
      <c r="C139" s="60" t="inlineStr">
        <is>
          <t>新建</t>
        </is>
      </c>
      <c r="D139" s="58" t="inlineStr">
        <is>
          <t>2022.01-2022.12</t>
        </is>
      </c>
      <c r="E139" s="60" t="inlineStr">
        <is>
          <t>罗山川乡</t>
        </is>
      </c>
      <c r="F139" s="70" t="inlineStr">
        <is>
          <t>扶持8个村46户脱贫户每户新建羊畜暖棚1座，其中：西阳洼村4户、苇芝城村4户、龙柏山村6户、兰家掌村5户、大树塬村8户、陈渠子村7户、山水湾村8户、光明村4户。</t>
        </is>
      </c>
      <c r="G139" s="60" t="n">
        <v>69</v>
      </c>
      <c r="H139" s="60" t="n">
        <v>69</v>
      </c>
      <c r="I139" s="58" t="n"/>
      <c r="J139" s="58" t="n"/>
      <c r="K139" s="58" t="n"/>
      <c r="L139" s="58" t="inlineStr">
        <is>
          <t>甘财扶贫〔2021〕26号</t>
        </is>
      </c>
      <c r="M139" s="70" t="inlineStr">
        <is>
          <t>改善养殖配套设施，减少饲草浪费，提升养殖效益，增加养殖收入。</t>
        </is>
      </c>
      <c r="N139" s="70" t="inlineStr">
        <is>
          <t>加强基础设施建设，提高设施养殖水平，增加养殖户收益，进一步完善“企、社、户”三方利益联结机制。</t>
        </is>
      </c>
      <c r="O139" s="60" t="n">
        <v>8</v>
      </c>
      <c r="P139" s="58" t="n"/>
      <c r="Q139" s="60">
        <f>R139+S139</f>
        <v/>
      </c>
      <c r="R139" s="60" t="n">
        <v>0.0046</v>
      </c>
      <c r="S139" s="58" t="n"/>
      <c r="T139" s="60">
        <f>U139+V139</f>
        <v/>
      </c>
      <c r="U139" s="60" t="n">
        <v>0.0207</v>
      </c>
      <c r="V139" s="58" t="n"/>
      <c r="W139" s="60" t="inlineStr">
        <is>
          <t>畜牧局</t>
        </is>
      </c>
      <c r="X139" s="58" t="inlineStr">
        <is>
          <t>曹志鹏</t>
        </is>
      </c>
      <c r="Y139" s="60" t="inlineStr">
        <is>
          <t>罗山川乡</t>
        </is>
      </c>
      <c r="Z139" s="58" t="inlineStr">
        <is>
          <t>李怀文</t>
        </is>
      </c>
      <c r="AA139" s="58" t="inlineStr">
        <is>
          <t>环农领办发〔2022〕3号</t>
        </is>
      </c>
      <c r="AB139" s="58" t="inlineStr">
        <is>
          <t>中提前批</t>
        </is>
      </c>
    </row>
    <row r="140" ht="69" customHeight="1" s="295">
      <c r="A140" s="56" t="n"/>
      <c r="B140" s="60" t="inlineStr">
        <is>
          <t>羊棚建设</t>
        </is>
      </c>
      <c r="C140" s="60" t="inlineStr">
        <is>
          <t>新建</t>
        </is>
      </c>
      <c r="D140" s="58" t="inlineStr">
        <is>
          <t>2022.01-2022.12</t>
        </is>
      </c>
      <c r="E140" s="60" t="inlineStr">
        <is>
          <t>毛井镇</t>
        </is>
      </c>
      <c r="F140" s="70" t="inlineStr">
        <is>
          <t>扶持12个村84户脱贫户每户新建羊畜暖棚1座，其中：二条俭村7户、杨东掌村7户、施家滩村5户、丁连掌村6户、大户掌村10户、马淌村7户、红土咀村10户、高家洼村4户、红糜湾村7户、山西掌村7户、砖城子村7户、乔崾岘村7户。</t>
        </is>
      </c>
      <c r="G140" s="60" t="n">
        <v>136</v>
      </c>
      <c r="H140" s="60" t="n">
        <v>136</v>
      </c>
      <c r="I140" s="58" t="n"/>
      <c r="J140" s="58" t="n"/>
      <c r="K140" s="58" t="n"/>
      <c r="L140" s="58" t="inlineStr">
        <is>
          <t>甘财扶贫〔2021〕26号</t>
        </is>
      </c>
      <c r="M140" s="70" t="inlineStr">
        <is>
          <t>改善养殖配套设施，指导养殖户分圈饲喂，提升养殖效益，增加养殖收入。</t>
        </is>
      </c>
      <c r="N140" s="70" t="inlineStr">
        <is>
          <t>加强基础设施建设，提高设施养殖水平，增加养殖户收益，进一步完善“企、社、户”三方利益联结机制。</t>
        </is>
      </c>
      <c r="O140" s="60" t="n">
        <v>12</v>
      </c>
      <c r="P140" s="58" t="n"/>
      <c r="Q140" s="60">
        <f>R140+S140</f>
        <v/>
      </c>
      <c r="R140" s="60" t="n">
        <v>0.008399999999999999</v>
      </c>
      <c r="S140" s="58" t="n"/>
      <c r="T140" s="60">
        <f>U140+V140</f>
        <v/>
      </c>
      <c r="U140" s="60" t="n">
        <v>0.0378</v>
      </c>
      <c r="V140" s="58" t="n"/>
      <c r="W140" s="60" t="inlineStr">
        <is>
          <t>畜牧局</t>
        </is>
      </c>
      <c r="X140" s="58" t="inlineStr">
        <is>
          <t>曹志鹏</t>
        </is>
      </c>
      <c r="Y140" s="60" t="inlineStr">
        <is>
          <t>毛井镇</t>
        </is>
      </c>
      <c r="Z140" s="58" t="inlineStr">
        <is>
          <t>梁立群</t>
        </is>
      </c>
      <c r="AA140" s="58" t="inlineStr">
        <is>
          <t>环农领办发〔2022〕3号</t>
        </is>
      </c>
      <c r="AB140" s="58" t="inlineStr">
        <is>
          <t>中提前批</t>
        </is>
      </c>
    </row>
    <row r="141" ht="69" customHeight="1" s="295">
      <c r="A141" s="56" t="n"/>
      <c r="B141" s="60" t="inlineStr">
        <is>
          <t>羊棚建设</t>
        </is>
      </c>
      <c r="C141" s="60" t="inlineStr">
        <is>
          <t>新建</t>
        </is>
      </c>
      <c r="D141" s="58" t="inlineStr">
        <is>
          <t>2022.01-2022.12</t>
        </is>
      </c>
      <c r="E141" s="60" t="inlineStr">
        <is>
          <t>木钵镇</t>
        </is>
      </c>
      <c r="F141" s="70" t="inlineStr">
        <is>
          <t>扶持12个村38户脱贫户每户新建羊畜暖棚1座，其中：白家掌4户、曹旗2户、二合塬1户、高楼塬5户、高寨3户、郭西掌2户、韩洼子3户、井儿岔2户、罗家沟3户、木钵街5户、水坝滩4户、殷家桥4户。</t>
        </is>
      </c>
      <c r="G141" s="60" t="n">
        <v>57</v>
      </c>
      <c r="H141" s="60" t="n">
        <v>57</v>
      </c>
      <c r="I141" s="58" t="n"/>
      <c r="J141" s="58" t="n"/>
      <c r="K141" s="58" t="n"/>
      <c r="L141" s="58" t="inlineStr">
        <is>
          <t>甘财扶贫〔2021〕26号</t>
        </is>
      </c>
      <c r="M141" s="70" t="inlineStr">
        <is>
          <t>改善养殖配套设施，指导养殖户分圈饲喂，提升养殖效益，增加养殖收入。</t>
        </is>
      </c>
      <c r="N141" s="70" t="inlineStr">
        <is>
          <t>加强基础设施建设，提高设施养殖水平，增加养殖户收益，进一步完善“企、社、户”三方利益联结机制。</t>
        </is>
      </c>
      <c r="O141" s="60" t="n">
        <v>12</v>
      </c>
      <c r="P141" s="58" t="n"/>
      <c r="Q141" s="60">
        <f>R141+S141</f>
        <v/>
      </c>
      <c r="R141" s="60" t="n">
        <v>0.0038</v>
      </c>
      <c r="S141" s="58" t="n"/>
      <c r="T141" s="60">
        <f>U141+V141</f>
        <v/>
      </c>
      <c r="U141" s="60" t="n">
        <v>0.0127</v>
      </c>
      <c r="V141" s="58" t="n"/>
      <c r="W141" s="60" t="inlineStr">
        <is>
          <t>畜牧局</t>
        </is>
      </c>
      <c r="X141" s="58" t="inlineStr">
        <is>
          <t>曹志鹏</t>
        </is>
      </c>
      <c r="Y141" s="60" t="inlineStr">
        <is>
          <t>木钵镇</t>
        </is>
      </c>
      <c r="Z141" s="83" t="inlineStr">
        <is>
          <t>方显</t>
        </is>
      </c>
      <c r="AA141" s="58" t="inlineStr">
        <is>
          <t>环农领办发〔2022〕3号</t>
        </is>
      </c>
      <c r="AB141" s="58" t="inlineStr">
        <is>
          <t>中提前批</t>
        </is>
      </c>
    </row>
    <row r="142" ht="69" customHeight="1" s="295">
      <c r="A142" s="56" t="n"/>
      <c r="B142" s="60" t="inlineStr">
        <is>
          <t>羊棚建设</t>
        </is>
      </c>
      <c r="C142" s="60" t="inlineStr">
        <is>
          <t>新建</t>
        </is>
      </c>
      <c r="D142" s="58" t="inlineStr">
        <is>
          <t>2022.01-2022.12</t>
        </is>
      </c>
      <c r="E142" s="60" t="inlineStr">
        <is>
          <t>南湫乡</t>
        </is>
      </c>
      <c r="F142" s="70" t="inlineStr">
        <is>
          <t>扶持7个村25户脱贫户每户新建及改扩建羊畜暖棚1座。其中：党家洼村2户、代家洼村5户、洪涝池村5户、岳后渠村3户、花儿山村5户、杨兴堡村3户、双井子村2户。</t>
        </is>
      </c>
      <c r="G142" s="60" t="n">
        <v>37.5</v>
      </c>
      <c r="H142" s="60" t="n">
        <v>37.5</v>
      </c>
      <c r="I142" s="58" t="n"/>
      <c r="J142" s="58" t="n"/>
      <c r="K142" s="58" t="n"/>
      <c r="L142" s="58" t="inlineStr">
        <is>
          <t>甘财扶贫〔2021〕26号</t>
        </is>
      </c>
      <c r="M142" s="70" t="inlineStr">
        <is>
          <t>改善养殖配套设施，指导养殖户分圈饲喂，提升养殖效益，增加养殖收入。</t>
        </is>
      </c>
      <c r="N142" s="70" t="inlineStr">
        <is>
          <t>加强基础设施建设，提高设施养殖水平，增加养殖户收益，进一步完善“企、社、户”三方利益联结机制。</t>
        </is>
      </c>
      <c r="O142" s="60" t="n">
        <v>7</v>
      </c>
      <c r="P142" s="58" t="n"/>
      <c r="Q142" s="60">
        <f>R142+S142</f>
        <v/>
      </c>
      <c r="R142" s="60" t="n">
        <v>0.0025</v>
      </c>
      <c r="S142" s="58" t="n"/>
      <c r="T142" s="60">
        <f>U142+V142</f>
        <v/>
      </c>
      <c r="U142" s="60" t="n">
        <v>0.012</v>
      </c>
      <c r="V142" s="58" t="n"/>
      <c r="W142" s="60" t="inlineStr">
        <is>
          <t>畜牧局</t>
        </is>
      </c>
      <c r="X142" s="58" t="inlineStr">
        <is>
          <t>曹志鹏</t>
        </is>
      </c>
      <c r="Y142" s="60" t="inlineStr">
        <is>
          <t>南湫乡</t>
        </is>
      </c>
      <c r="Z142" s="58" t="inlineStr">
        <is>
          <t>杜志远</t>
        </is>
      </c>
      <c r="AA142" s="58" t="inlineStr">
        <is>
          <t>环农领办发〔2022〕3号</t>
        </is>
      </c>
      <c r="AB142" s="58" t="inlineStr">
        <is>
          <t>中提前批</t>
        </is>
      </c>
    </row>
    <row r="143" ht="65" customHeight="1" s="295">
      <c r="A143" s="56" t="n"/>
      <c r="B143" s="60" t="inlineStr">
        <is>
          <t>羊棚建设</t>
        </is>
      </c>
      <c r="C143" s="60" t="inlineStr">
        <is>
          <t>新建</t>
        </is>
      </c>
      <c r="D143" s="58" t="inlineStr">
        <is>
          <t>2022.01-2022.12</t>
        </is>
      </c>
      <c r="E143" s="60" t="inlineStr">
        <is>
          <t>秦团庄乡</t>
        </is>
      </c>
      <c r="F143" s="70" t="inlineStr">
        <is>
          <t>扶持8个村40户脱贫户每户新建羊畜暖棚1座，其中：贾塬村5户、秦团庄村5户、新集子村5户、新峁村5户、白塬畔村5户、大天子村5户、王团庄村5户、南掌堡子村5户。</t>
        </is>
      </c>
      <c r="G143" s="60" t="n">
        <v>60</v>
      </c>
      <c r="H143" s="60" t="n">
        <v>60</v>
      </c>
      <c r="I143" s="58" t="n"/>
      <c r="J143" s="58" t="n"/>
      <c r="K143" s="58" t="n"/>
      <c r="L143" s="58" t="inlineStr">
        <is>
          <t>甘财扶贫〔2021〕26号</t>
        </is>
      </c>
      <c r="M143" s="70" t="inlineStr">
        <is>
          <t>改善养殖配套设施，指导养殖户分圈饲喂，提升养殖效益，增加养殖收入。</t>
        </is>
      </c>
      <c r="N143" s="70" t="inlineStr">
        <is>
          <t>加强基础设施建设，提高设施养殖水平，增加养殖户收益，进一步完善“企、社、户”三方利益联结机制。</t>
        </is>
      </c>
      <c r="O143" s="60" t="n">
        <v>8</v>
      </c>
      <c r="P143" s="58" t="n"/>
      <c r="Q143" s="60">
        <f>R143+S143</f>
        <v/>
      </c>
      <c r="R143" s="60" t="n">
        <v>0.004</v>
      </c>
      <c r="S143" s="58" t="n"/>
      <c r="T143" s="60">
        <f>U143+V143</f>
        <v/>
      </c>
      <c r="U143" s="60" t="n">
        <v>0.018</v>
      </c>
      <c r="V143" s="58" t="n"/>
      <c r="W143" s="60" t="inlineStr">
        <is>
          <t>畜牧局</t>
        </is>
      </c>
      <c r="X143" s="58" t="inlineStr">
        <is>
          <t>曹志鹏</t>
        </is>
      </c>
      <c r="Y143" s="60" t="inlineStr">
        <is>
          <t>秦团庄乡</t>
        </is>
      </c>
      <c r="Z143" s="58" t="inlineStr">
        <is>
          <t>张浩洲</t>
        </is>
      </c>
      <c r="AA143" s="58" t="inlineStr">
        <is>
          <t>环农领办发〔2022〕3号</t>
        </is>
      </c>
      <c r="AB143" s="58" t="inlineStr">
        <is>
          <t>中提前批</t>
        </is>
      </c>
    </row>
    <row r="144" ht="65" customHeight="1" s="295">
      <c r="A144" s="56" t="n"/>
      <c r="B144" s="60" t="inlineStr">
        <is>
          <t>羊棚建设</t>
        </is>
      </c>
      <c r="C144" s="60" t="inlineStr">
        <is>
          <t>新建</t>
        </is>
      </c>
      <c r="D144" s="58" t="inlineStr">
        <is>
          <t>2022.01-2022.12</t>
        </is>
      </c>
      <c r="E144" s="60" t="inlineStr">
        <is>
          <t>曲子镇</t>
        </is>
      </c>
      <c r="F144" s="70" t="inlineStr">
        <is>
          <t>扶持6个村15户脱贫户每户新建羊畜暖棚1座，其中：刘旗村1户、楼房子村4户、金村寺村3户、油坊塬村1户、金盆掌村2户、小庄子村4户。</t>
        </is>
      </c>
      <c r="G144" s="60" t="n">
        <v>22.5</v>
      </c>
      <c r="H144" s="60" t="n">
        <v>22.5</v>
      </c>
      <c r="I144" s="58" t="n"/>
      <c r="J144" s="58" t="n"/>
      <c r="K144" s="58" t="n"/>
      <c r="L144" s="58" t="inlineStr">
        <is>
          <t>甘财扶贫〔2021〕26号</t>
        </is>
      </c>
      <c r="M144" s="70" t="inlineStr">
        <is>
          <t>改善养殖配套设施，指导养殖户分圈饲喂，提升养殖效益，增加养殖收入。</t>
        </is>
      </c>
      <c r="N144" s="70" t="inlineStr">
        <is>
          <t>加强基础设施建设，提高设施养殖水平，增加养殖户收益，进一步完善“企、社、户”三方利益联结机制。</t>
        </is>
      </c>
      <c r="O144" s="60" t="n">
        <v>0</v>
      </c>
      <c r="P144" s="58" t="n">
        <v>6</v>
      </c>
      <c r="Q144" s="60">
        <f>R144+S144</f>
        <v/>
      </c>
      <c r="R144" s="60" t="n">
        <v>0.0015</v>
      </c>
      <c r="S144" s="58" t="n"/>
      <c r="T144" s="60">
        <f>U144+V144</f>
        <v/>
      </c>
      <c r="U144" s="60" t="n">
        <v>0.006</v>
      </c>
      <c r="V144" s="58" t="n"/>
      <c r="W144" s="60" t="inlineStr">
        <is>
          <t>畜牧局</t>
        </is>
      </c>
      <c r="X144" s="58" t="inlineStr">
        <is>
          <t>曹志鹏</t>
        </is>
      </c>
      <c r="Y144" s="60" t="inlineStr">
        <is>
          <t>曲子镇</t>
        </is>
      </c>
      <c r="Z144" s="58" t="inlineStr">
        <is>
          <t>段斌杰</t>
        </is>
      </c>
      <c r="AA144" s="58" t="inlineStr">
        <is>
          <t>环农领办发〔2022〕3号</t>
        </is>
      </c>
      <c r="AB144" s="58" t="inlineStr">
        <is>
          <t>中提前批</t>
        </is>
      </c>
    </row>
    <row r="145" ht="65" customHeight="1" s="295">
      <c r="A145" s="56" t="n"/>
      <c r="B145" s="60" t="inlineStr">
        <is>
          <t>羊棚建设</t>
        </is>
      </c>
      <c r="C145" s="60" t="inlineStr">
        <is>
          <t>新建</t>
        </is>
      </c>
      <c r="D145" s="58" t="inlineStr">
        <is>
          <t>2022.01-2022.12</t>
        </is>
      </c>
      <c r="E145" s="60" t="inlineStr">
        <is>
          <t>山城乡</t>
        </is>
      </c>
      <c r="F145" s="70" t="inlineStr">
        <is>
          <t>扶持7个村30户脱贫户每户新建羊畜暖棚1座，其中：山城堡村2户、八里铺村5户、薛塬村6户、王山口子村5户、郝掌村4户、赵庄村3户、谢庄村5户。</t>
        </is>
      </c>
      <c r="G145" s="60" t="n">
        <v>45</v>
      </c>
      <c r="H145" s="60" t="n">
        <v>45</v>
      </c>
      <c r="I145" s="58" t="n"/>
      <c r="J145" s="58" t="n"/>
      <c r="K145" s="58" t="n"/>
      <c r="L145" s="58" t="inlineStr">
        <is>
          <t>甘财扶贫〔2021〕26号</t>
        </is>
      </c>
      <c r="M145" s="70" t="inlineStr">
        <is>
          <t>改善养殖配套设施，指导养殖户分圈饲喂，提升养殖效益，增加养殖收入。</t>
        </is>
      </c>
      <c r="N145" s="70" t="inlineStr">
        <is>
          <t>加强基础设施建设，提高设施养殖水平，增加养殖户收益，进一步完善“企、社、户”三方利益联结机制。</t>
        </is>
      </c>
      <c r="O145" s="60" t="n">
        <v>7</v>
      </c>
      <c r="P145" s="58" t="n"/>
      <c r="Q145" s="60">
        <f>R145+S145</f>
        <v/>
      </c>
      <c r="R145" s="60" t="n">
        <v>0.003</v>
      </c>
      <c r="S145" s="58" t="n"/>
      <c r="T145" s="60">
        <f>U145+V145</f>
        <v/>
      </c>
      <c r="U145" s="60" t="n">
        <v>0.012</v>
      </c>
      <c r="V145" s="58" t="n"/>
      <c r="W145" s="60" t="inlineStr">
        <is>
          <t>畜牧局</t>
        </is>
      </c>
      <c r="X145" s="58" t="inlineStr">
        <is>
          <t>曹志鹏</t>
        </is>
      </c>
      <c r="Y145" s="60" t="inlineStr">
        <is>
          <t>山城乡</t>
        </is>
      </c>
      <c r="Z145" s="58" t="inlineStr">
        <is>
          <t>姚建平</t>
        </is>
      </c>
      <c r="AA145" s="58" t="inlineStr">
        <is>
          <t>环农领办发〔2022〕3号</t>
        </is>
      </c>
      <c r="AB145" s="58" t="inlineStr">
        <is>
          <t>中提前批</t>
        </is>
      </c>
    </row>
    <row r="146" ht="81" customHeight="1" s="295">
      <c r="A146" s="56" t="n"/>
      <c r="B146" s="60" t="inlineStr">
        <is>
          <t>羊棚建设</t>
        </is>
      </c>
      <c r="C146" s="60" t="inlineStr">
        <is>
          <t>新建</t>
        </is>
      </c>
      <c r="D146" s="58" t="inlineStr">
        <is>
          <t>2022.01-2022.12</t>
        </is>
      </c>
      <c r="E146" s="60" t="inlineStr">
        <is>
          <t>天池乡</t>
        </is>
      </c>
      <c r="F146" s="70" t="inlineStr">
        <is>
          <t>扶持16个村64户脱贫户每户新建羊畜暖棚1座，其中：鲜岔村4户、喜家坪村3户、井渠淌村2户、老庄湾村2户、曹李川村3户、天池村3户、殷屈河村3户、潘老庄村5户、碾盘岭村6户、吴城子村6户、苏北岔村5户、四合掌村4户、大庄台村3户、张邓塬村5户、梁家河村4户、大方山村6户。</t>
        </is>
      </c>
      <c r="G146" s="60" t="n">
        <v>102</v>
      </c>
      <c r="H146" s="60" t="n">
        <v>102</v>
      </c>
      <c r="I146" s="58" t="n"/>
      <c r="J146" s="58" t="n"/>
      <c r="K146" s="58" t="n"/>
      <c r="L146" s="58" t="inlineStr">
        <is>
          <t>甘财扶贫〔2021〕26号</t>
        </is>
      </c>
      <c r="M146" s="70" t="inlineStr">
        <is>
          <t>改善养殖配套设施，指导养殖户分圈饲喂，提升养殖效益，增加养殖收入。</t>
        </is>
      </c>
      <c r="N146" s="70" t="inlineStr">
        <is>
          <t>加强基础设施建设，提高设施养殖水平，增加养殖户收益，进一步完善“企、社、户”三方利益联结机制。</t>
        </is>
      </c>
      <c r="O146" s="60" t="n">
        <v>16</v>
      </c>
      <c r="P146" s="58" t="n"/>
      <c r="Q146" s="60">
        <f>R146+S146</f>
        <v/>
      </c>
      <c r="R146" s="60" t="n">
        <v>0.0064</v>
      </c>
      <c r="S146" s="58" t="n"/>
      <c r="T146" s="60">
        <f>U146+V146</f>
        <v/>
      </c>
      <c r="U146" s="60" t="n">
        <v>0.0256</v>
      </c>
      <c r="V146" s="58" t="n"/>
      <c r="W146" s="60" t="inlineStr">
        <is>
          <t>畜牧局</t>
        </is>
      </c>
      <c r="X146" s="58" t="inlineStr">
        <is>
          <t>曹志鹏</t>
        </is>
      </c>
      <c r="Y146" s="60" t="inlineStr">
        <is>
          <t>天池乡</t>
        </is>
      </c>
      <c r="Z146" s="58" t="inlineStr">
        <is>
          <t>刘震</t>
        </is>
      </c>
      <c r="AA146" s="58" t="inlineStr">
        <is>
          <t>环农领办发〔2022〕3号</t>
        </is>
      </c>
      <c r="AB146" s="58" t="inlineStr">
        <is>
          <t>中提前批</t>
        </is>
      </c>
    </row>
    <row r="147" ht="64" customHeight="1" s="295">
      <c r="A147" s="56" t="n"/>
      <c r="B147" s="60" t="inlineStr">
        <is>
          <t>羊棚建设</t>
        </is>
      </c>
      <c r="C147" s="60" t="inlineStr">
        <is>
          <t>新建</t>
        </is>
      </c>
      <c r="D147" s="58" t="inlineStr">
        <is>
          <t>2022.01-2022.12</t>
        </is>
      </c>
      <c r="E147" s="60" t="inlineStr">
        <is>
          <t>甜水镇</t>
        </is>
      </c>
      <c r="F147" s="70" t="inlineStr">
        <is>
          <t>扶持9个村50户脱贫户每户新建及改扩建羊畜暖棚1座。其中甜水街村10户、鲁掌村6户、何塬村5户、邱滩村9户、赵掌村5户、高崾岘村5户、狼儿滩村8户、大良洼村1户、七里墩村1户。</t>
        </is>
      </c>
      <c r="G147" s="60" t="n">
        <v>75</v>
      </c>
      <c r="H147" s="60" t="n">
        <v>75</v>
      </c>
      <c r="I147" s="58" t="n"/>
      <c r="J147" s="58" t="n"/>
      <c r="K147" s="58" t="n"/>
      <c r="L147" s="58" t="inlineStr">
        <is>
          <t>甘财扶贫〔2021〕26号</t>
        </is>
      </c>
      <c r="M147" s="70" t="inlineStr">
        <is>
          <t>改善养殖配套设施，指导养殖户分圈饲喂，提升养殖效益，增加养殖收入。</t>
        </is>
      </c>
      <c r="N147" s="70" t="inlineStr">
        <is>
          <t>加强基础设施建设，提高设施养殖水平，增加养殖户收益，进一步完善“企、社、户”三方利益联结机制。</t>
        </is>
      </c>
      <c r="O147" s="60" t="n">
        <v>9</v>
      </c>
      <c r="P147" s="58" t="n"/>
      <c r="Q147" s="60">
        <f>R147+S147</f>
        <v/>
      </c>
      <c r="R147" s="60" t="n">
        <v>0.005</v>
      </c>
      <c r="S147" s="58" t="n"/>
      <c r="T147" s="60">
        <f>U147+V147</f>
        <v/>
      </c>
      <c r="U147" s="60" t="n">
        <v>0.02</v>
      </c>
      <c r="V147" s="58" t="n"/>
      <c r="W147" s="60" t="inlineStr">
        <is>
          <t>畜牧局</t>
        </is>
      </c>
      <c r="X147" s="58" t="inlineStr">
        <is>
          <t>曹志鹏</t>
        </is>
      </c>
      <c r="Y147" s="60" t="inlineStr">
        <is>
          <t>甜水镇</t>
        </is>
      </c>
      <c r="Z147" s="58" t="inlineStr">
        <is>
          <t>拓研新</t>
        </is>
      </c>
      <c r="AA147" s="58" t="inlineStr">
        <is>
          <t>环农领办发〔2022〕3号</t>
        </is>
      </c>
      <c r="AB147" s="58" t="inlineStr">
        <is>
          <t>中提前批</t>
        </is>
      </c>
    </row>
    <row r="148" ht="64" customHeight="1" s="295">
      <c r="A148" s="56" t="n"/>
      <c r="B148" s="60" t="inlineStr">
        <is>
          <t>羊棚建设</t>
        </is>
      </c>
      <c r="C148" s="60" t="inlineStr">
        <is>
          <t>新建</t>
        </is>
      </c>
      <c r="D148" s="58" t="inlineStr">
        <is>
          <t>2022.01-2022.12</t>
        </is>
      </c>
      <c r="E148" s="60" t="inlineStr">
        <is>
          <t>小南沟乡</t>
        </is>
      </c>
      <c r="F148" s="70" t="inlineStr">
        <is>
          <t>扶持9个村28户脱贫户每户新建羊畜暖棚1座，其中：陈掌村4户、粉子山村3户、李上山村3户、汪天子村3户、丁寨柯村4户、李塬村2户、天子渠村3户、杨胡套子村3户、燕麦掌村3户。</t>
        </is>
      </c>
      <c r="G148" s="60" t="n">
        <v>42</v>
      </c>
      <c r="H148" s="60" t="n">
        <v>42</v>
      </c>
      <c r="I148" s="58" t="n"/>
      <c r="J148" s="58" t="n"/>
      <c r="K148" s="58" t="n"/>
      <c r="L148" s="58" t="inlineStr">
        <is>
          <t>甘财扶贫〔2021〕26号</t>
        </is>
      </c>
      <c r="M148" s="70" t="inlineStr">
        <is>
          <t>改善养殖配套设施，指导养殖户分圈饲喂，提升养殖效益，增加养殖收入。</t>
        </is>
      </c>
      <c r="N148" s="70" t="inlineStr">
        <is>
          <t>加强基础设施建设，提高设施养殖水平，增加养殖户收益，进一步完善“企、社、户”三方利益联结机制。</t>
        </is>
      </c>
      <c r="O148" s="60" t="n">
        <v>9</v>
      </c>
      <c r="P148" s="58" t="n"/>
      <c r="Q148" s="60">
        <f>R148+S148</f>
        <v/>
      </c>
      <c r="R148" s="60" t="n">
        <v>0.0028</v>
      </c>
      <c r="S148" s="58" t="n"/>
      <c r="T148" s="60">
        <f>U148+V148</f>
        <v/>
      </c>
      <c r="U148" s="60" t="n">
        <v>0.0112</v>
      </c>
      <c r="V148" s="58" t="n"/>
      <c r="W148" s="60" t="inlineStr">
        <is>
          <t>畜牧局</t>
        </is>
      </c>
      <c r="X148" s="58" t="inlineStr">
        <is>
          <t>曹志鹏</t>
        </is>
      </c>
      <c r="Y148" s="60" t="inlineStr">
        <is>
          <t>小南沟乡</t>
        </is>
      </c>
      <c r="Z148" s="58" t="inlineStr">
        <is>
          <t>任新育</t>
        </is>
      </c>
      <c r="AA148" s="58" t="inlineStr">
        <is>
          <t>环农领办发〔2022〕3号</t>
        </is>
      </c>
      <c r="AB148" s="58" t="inlineStr">
        <is>
          <t>中提前批</t>
        </is>
      </c>
    </row>
    <row r="149" ht="64" customHeight="1" s="295">
      <c r="A149" s="56" t="n"/>
      <c r="B149" s="60" t="inlineStr">
        <is>
          <t>羊棚建设</t>
        </is>
      </c>
      <c r="C149" s="60" t="inlineStr">
        <is>
          <t>新建</t>
        </is>
      </c>
      <c r="D149" s="58" t="inlineStr">
        <is>
          <t>2022.01-2022.12</t>
        </is>
      </c>
      <c r="E149" s="60" t="inlineStr">
        <is>
          <t>演武乡</t>
        </is>
      </c>
      <c r="F149" s="70" t="inlineStr">
        <is>
          <t>扶持8个村39户脱贫户每户新建羊畜暖棚1座，其中：曳郭咀村4户、杨家洼村5户、佛岔村5户、刘坪村5户、黄山村5户、路家塬村6户、吴家塬村4户、走马硷村5户。</t>
        </is>
      </c>
      <c r="G149" s="60" t="n">
        <v>62.4</v>
      </c>
      <c r="H149" s="60" t="n">
        <v>62.4</v>
      </c>
      <c r="I149" s="58" t="n"/>
      <c r="J149" s="58" t="n"/>
      <c r="K149" s="58" t="n"/>
      <c r="L149" s="58" t="inlineStr">
        <is>
          <t>甘财扶贫〔2021〕26号</t>
        </is>
      </c>
      <c r="M149" s="70" t="inlineStr">
        <is>
          <t>改善养殖配套设施，指导养殖户分圈饲喂，提升养殖效益，增加养殖收入。</t>
        </is>
      </c>
      <c r="N149" s="70" t="inlineStr">
        <is>
          <t>加强基础设施建设，提高设施养殖水平，增加养殖户收益，进一步完善“企、社、户”三方利益联结机制。</t>
        </is>
      </c>
      <c r="O149" s="60" t="n">
        <v>8</v>
      </c>
      <c r="P149" s="58" t="n"/>
      <c r="Q149" s="60">
        <f>R149+S149</f>
        <v/>
      </c>
      <c r="R149" s="60" t="n">
        <v>0.0039</v>
      </c>
      <c r="S149" s="58" t="n"/>
      <c r="T149" s="60">
        <f>U149+V149</f>
        <v/>
      </c>
      <c r="U149" s="60" t="n">
        <v>0.0156</v>
      </c>
      <c r="V149" s="58" t="n"/>
      <c r="W149" s="60" t="inlineStr">
        <is>
          <t>畜牧局</t>
        </is>
      </c>
      <c r="X149" s="58" t="inlineStr">
        <is>
          <t>曹志鹏</t>
        </is>
      </c>
      <c r="Y149" s="60" t="inlineStr">
        <is>
          <t>演武乡</t>
        </is>
      </c>
      <c r="Z149" s="58" t="inlineStr">
        <is>
          <t>杨永杰</t>
        </is>
      </c>
      <c r="AA149" s="58" t="inlineStr">
        <is>
          <t>环农领办发〔2022〕3号</t>
        </is>
      </c>
      <c r="AB149" s="58" t="inlineStr">
        <is>
          <t>中提前批</t>
        </is>
      </c>
    </row>
    <row r="150" ht="60" customHeight="1" s="295">
      <c r="A150" s="56" t="n"/>
      <c r="B150" s="56" t="inlineStr">
        <is>
          <t>草棚建设合计</t>
        </is>
      </c>
      <c r="C150" s="56" t="inlineStr">
        <is>
          <t>新建</t>
        </is>
      </c>
      <c r="D150" s="34" t="inlineStr">
        <is>
          <t>2022.01-2022.12</t>
        </is>
      </c>
      <c r="E150" s="56" t="inlineStr">
        <is>
          <t>小计</t>
        </is>
      </c>
      <c r="F150" s="69" t="inlineStr">
        <is>
          <t>扶持776户脱贫户（含监测对象）每户新建草棚1座，每座补助7000元。产权归农户所有。</t>
        </is>
      </c>
      <c r="G150" s="56">
        <f>SUM(G151:G170)</f>
        <v/>
      </c>
      <c r="H150" s="56">
        <f>SUM(H151:H170)</f>
        <v/>
      </c>
      <c r="I150" s="56">
        <f>SUM(I151:I170)</f>
        <v/>
      </c>
      <c r="J150" s="56">
        <f>SUM(J151:J170)</f>
        <v/>
      </c>
      <c r="K150" s="56">
        <f>SUM(K151:K170)</f>
        <v/>
      </c>
      <c r="L150" s="34" t="n"/>
      <c r="M150" s="140" t="inlineStr">
        <is>
          <t>改善养殖配套设施，提高饲草利用率，提升养殖效益，增加养殖收入。</t>
        </is>
      </c>
      <c r="N150" s="140" t="inlineStr">
        <is>
          <t>加强基础设施建设，提高设施养殖水平，增加养殖户收益，进一步完善“企、社、户”三方利益联结机制。</t>
        </is>
      </c>
      <c r="O150" s="56">
        <f>SUM(O151:O170)</f>
        <v/>
      </c>
      <c r="P150" s="34" t="n">
        <v>22</v>
      </c>
      <c r="Q150" s="56">
        <f>R150+S150</f>
        <v/>
      </c>
      <c r="R150" s="56">
        <f>SUM(R151:R170)</f>
        <v/>
      </c>
      <c r="S150" s="34" t="n"/>
      <c r="T150" s="56">
        <f>U150+V150</f>
        <v/>
      </c>
      <c r="U150" s="56">
        <f>SUM(U151:U170)</f>
        <v/>
      </c>
      <c r="V150" s="34" t="n"/>
      <c r="W150" s="56" t="inlineStr">
        <is>
          <t>畜牧局</t>
        </is>
      </c>
      <c r="X150" s="34" t="inlineStr">
        <is>
          <t>曹志鹏</t>
        </is>
      </c>
      <c r="Y150" s="56" t="inlineStr">
        <is>
          <t>各乡镇</t>
        </is>
      </c>
      <c r="Z150" s="34" t="n"/>
      <c r="AA150" s="34" t="n"/>
      <c r="AB150" s="34" t="n"/>
    </row>
    <row r="151" ht="92" customHeight="1" s="295">
      <c r="A151" s="56" t="n"/>
      <c r="B151" s="60" t="inlineStr">
        <is>
          <t>草棚建设</t>
        </is>
      </c>
      <c r="C151" s="60" t="inlineStr">
        <is>
          <t>新建</t>
        </is>
      </c>
      <c r="D151" s="58" t="inlineStr">
        <is>
          <t>2022.01-2022.12</t>
        </is>
      </c>
      <c r="E151" s="60" t="inlineStr">
        <is>
          <t>车道镇</t>
        </is>
      </c>
      <c r="F151" s="70" t="inlineStr">
        <is>
          <t>扶持16村38户脱贫户每户新建草棚1座，其中：元峁村2户2座、苦水掌2户2座、双庙村2户2座、王西掌2户2座、吊渠村2户2座、三角城村2户2座、杨掌村2户2座、万安村2户2座、魏洼村2户2座、陈掌村5户5座、红台村2户2座、樱桃掌村2户2座、安掌村2户2座、代掌村2户2座、刘渠村2户2座、刘园子村5户5座。</t>
        </is>
      </c>
      <c r="G151" s="60" t="n">
        <v>26.6</v>
      </c>
      <c r="H151" s="60" t="n">
        <v>26.6</v>
      </c>
      <c r="I151" s="58" t="n"/>
      <c r="J151" s="58" t="n"/>
      <c r="K151" s="58" t="n"/>
      <c r="L151" s="58" t="inlineStr">
        <is>
          <t>甘财扶贫〔2021〕26号</t>
        </is>
      </c>
      <c r="M151" s="70" t="inlineStr">
        <is>
          <t>改善养殖配套设施，提高饲草利用率，提升养殖效益，增加养殖收入。</t>
        </is>
      </c>
      <c r="N151" s="70" t="inlineStr">
        <is>
          <t>加强基础设施建设，提高设施养殖水平，增加养殖户收益，进一步完善“企、社、户”三方利益联结机制。</t>
        </is>
      </c>
      <c r="O151" s="60" t="n">
        <v>16</v>
      </c>
      <c r="P151" s="58" t="n"/>
      <c r="Q151" s="60">
        <f>R151+S151</f>
        <v/>
      </c>
      <c r="R151" s="60" t="n">
        <v>0.0038</v>
      </c>
      <c r="S151" s="58" t="n"/>
      <c r="T151" s="60">
        <f>U151+V151</f>
        <v/>
      </c>
      <c r="U151" s="60" t="n">
        <v>0.0152</v>
      </c>
      <c r="V151" s="58" t="n"/>
      <c r="W151" s="60" t="inlineStr">
        <is>
          <t>畜牧局</t>
        </is>
      </c>
      <c r="X151" s="58" t="inlineStr">
        <is>
          <t>曹志鹏</t>
        </is>
      </c>
      <c r="Y151" s="60" t="inlineStr">
        <is>
          <t>车道镇</t>
        </is>
      </c>
      <c r="Z151" s="60" t="inlineStr">
        <is>
          <t>张会星</t>
        </is>
      </c>
      <c r="AA151" s="58" t="inlineStr">
        <is>
          <t>环农领办发〔2022〕3号</t>
        </is>
      </c>
      <c r="AB151" s="58" t="inlineStr">
        <is>
          <t>中提前批</t>
        </is>
      </c>
    </row>
    <row r="152" ht="90" customHeight="1" s="295">
      <c r="A152" s="56" t="n"/>
      <c r="B152" s="60" t="inlineStr">
        <is>
          <t>草棚建设</t>
        </is>
      </c>
      <c r="C152" s="60" t="inlineStr">
        <is>
          <t>新建</t>
        </is>
      </c>
      <c r="D152" s="58" t="inlineStr">
        <is>
          <t>2022.01-2022.12</t>
        </is>
      </c>
      <c r="E152" s="60" t="inlineStr">
        <is>
          <t>耿湾乡</t>
        </is>
      </c>
      <c r="F152" s="70" t="inlineStr">
        <is>
          <t>扶持12村38户脱贫户每户新建草棚1座，其中：早流渠村2户2座、耿河村5户5座、四合原村3户3座、桃树掌村3户3座、韩老庄村3户3座、天桥村3户3座、许掌村2户2座、万湾村4户4座、张台村3户3座、黑城岔村3户3座、郜庄村4户4座、郝东掌村3户3座。</t>
        </is>
      </c>
      <c r="G152" s="60" t="n">
        <v>26.6</v>
      </c>
      <c r="H152" s="60" t="n">
        <v>26.6</v>
      </c>
      <c r="I152" s="58" t="n"/>
      <c r="J152" s="58" t="n"/>
      <c r="K152" s="58" t="n"/>
      <c r="L152" s="58" t="inlineStr">
        <is>
          <t>甘财扶贫〔2021〕26号</t>
        </is>
      </c>
      <c r="M152" s="70" t="inlineStr">
        <is>
          <t>改善养殖配套设施，提高饲草利用率，提升养殖效益，增加养殖收入。</t>
        </is>
      </c>
      <c r="N152" s="70" t="inlineStr">
        <is>
          <t>加强基础设施建设，提高设施养殖水平，增加养殖户收益，进一步完善“企、社、户”三方利益联结机制。</t>
        </is>
      </c>
      <c r="O152" s="60" t="n">
        <v>12</v>
      </c>
      <c r="P152" s="58" t="n"/>
      <c r="Q152" s="60">
        <f>R152+S152</f>
        <v/>
      </c>
      <c r="R152" s="60" t="n">
        <v>0.0038</v>
      </c>
      <c r="S152" s="58" t="n"/>
      <c r="T152" s="60">
        <f>U152+V152</f>
        <v/>
      </c>
      <c r="U152" s="60" t="n">
        <v>0.0152</v>
      </c>
      <c r="V152" s="58" t="n"/>
      <c r="W152" s="60" t="inlineStr">
        <is>
          <t>畜牧局</t>
        </is>
      </c>
      <c r="X152" s="58" t="inlineStr">
        <is>
          <t>曹志鹏</t>
        </is>
      </c>
      <c r="Y152" s="60" t="inlineStr">
        <is>
          <t>耿湾乡</t>
        </is>
      </c>
      <c r="Z152" s="58" t="inlineStr">
        <is>
          <t>王秀丽</t>
        </is>
      </c>
      <c r="AA152" s="58" t="inlineStr">
        <is>
          <t>环农领办发〔2022〕3号</t>
        </is>
      </c>
      <c r="AB152" s="58" t="inlineStr">
        <is>
          <t>中提前批</t>
        </is>
      </c>
    </row>
    <row r="153" ht="90" customHeight="1" s="295">
      <c r="A153" s="56" t="n"/>
      <c r="B153" s="60" t="inlineStr">
        <is>
          <t>草棚建设</t>
        </is>
      </c>
      <c r="C153" s="60" t="inlineStr">
        <is>
          <t>新建</t>
        </is>
      </c>
      <c r="D153" s="58" t="inlineStr">
        <is>
          <t>2022.01-2022.12</t>
        </is>
      </c>
      <c r="E153" s="60" t="inlineStr">
        <is>
          <t>合道镇</t>
        </is>
      </c>
      <c r="F153" s="70" t="inlineStr">
        <is>
          <t>扶持16村38户脱贫户每户新建草棚1座，其中：朱家塬村3户3座、赵家塬村3户3座、沈家岭村2户2座、瓦天沟村3户3座、何家坪村2户2座、唐台子村3户3座、梁坪村2户2座、陶洼子村2户2座、陈旗塬村2户2座、辛坪村3户3座、赵台村3户3座、常崾岘村2户2座、寨子坪村2户2座、红崖洼村2户2座、大路洼村2户2座、尚西坪村2户2座。</t>
        </is>
      </c>
      <c r="G153" s="60" t="n">
        <v>26.6</v>
      </c>
      <c r="H153" s="60" t="n">
        <v>26.6</v>
      </c>
      <c r="I153" s="58" t="n"/>
      <c r="J153" s="58" t="n"/>
      <c r="K153" s="58" t="n"/>
      <c r="L153" s="58" t="inlineStr">
        <is>
          <t>甘财扶贫〔2021〕26号</t>
        </is>
      </c>
      <c r="M153" s="70" t="inlineStr">
        <is>
          <t>改善养殖配套设施，提高饲草利用率，提升养殖效益，增加养殖收入。</t>
        </is>
      </c>
      <c r="N153" s="70" t="inlineStr">
        <is>
          <t>加强基础设施建设，提高设施养殖水平，增加养殖户收益，进一步完善“企、社、户”三方利益联结机制。</t>
        </is>
      </c>
      <c r="O153" s="60" t="n">
        <v>16</v>
      </c>
      <c r="P153" s="58" t="n"/>
      <c r="Q153" s="60">
        <f>R153+S153</f>
        <v/>
      </c>
      <c r="R153" s="60" t="n">
        <v>0.0038</v>
      </c>
      <c r="S153" s="58" t="n"/>
      <c r="T153" s="60">
        <f>U153+V153</f>
        <v/>
      </c>
      <c r="U153" s="60" t="n">
        <v>0.0152</v>
      </c>
      <c r="V153" s="58" t="n"/>
      <c r="W153" s="60" t="inlineStr">
        <is>
          <t>畜牧局</t>
        </is>
      </c>
      <c r="X153" s="58" t="inlineStr">
        <is>
          <t>曹志鹏</t>
        </is>
      </c>
      <c r="Y153" s="60" t="inlineStr">
        <is>
          <t>合道镇</t>
        </is>
      </c>
      <c r="Z153" s="58" t="inlineStr">
        <is>
          <t>王宝明</t>
        </is>
      </c>
      <c r="AA153" s="58" t="inlineStr">
        <is>
          <t>环农领办发〔2022〕3号</t>
        </is>
      </c>
      <c r="AB153" s="58" t="inlineStr">
        <is>
          <t>中提前批</t>
        </is>
      </c>
    </row>
    <row r="154" ht="98" customHeight="1" s="295">
      <c r="A154" s="56" t="n"/>
      <c r="B154" s="60" t="inlineStr">
        <is>
          <t>草棚建设</t>
        </is>
      </c>
      <c r="C154" s="60" t="inlineStr">
        <is>
          <t>新建</t>
        </is>
      </c>
      <c r="D154" s="58" t="inlineStr">
        <is>
          <t>2022.01-2022.12</t>
        </is>
      </c>
      <c r="E154" s="60" t="inlineStr">
        <is>
          <t>洪德镇</t>
        </is>
      </c>
      <c r="F154" s="70" t="inlineStr">
        <is>
          <t>扶持15村38户脱贫户每户新建草棚1座，其中：大户塬村1户1座、丁阳渠子村3户3座、洪德街村2户2座、寇河村3户3座、李达掌村4户4座、李塬村2户2座、梁岔村2户2座、马塬村2户2座、私盐路村2户2座、苏长沟村3户3座、肖关村2户2座、许旗村3户3座、张崾岘村5户5座、张塬村2户2座、赵洼村2户2座。</t>
        </is>
      </c>
      <c r="G154" s="60" t="n">
        <v>26.6</v>
      </c>
      <c r="H154" s="60" t="n">
        <v>26.6</v>
      </c>
      <c r="I154" s="58" t="n"/>
      <c r="J154" s="58" t="n"/>
      <c r="K154" s="58" t="n"/>
      <c r="L154" s="58" t="inlineStr">
        <is>
          <t>甘财扶贫〔2021〕26号</t>
        </is>
      </c>
      <c r="M154" s="70" t="inlineStr">
        <is>
          <t>改善养殖配套设施，提高饲草利用率，提升养殖效益，增加养殖收入。</t>
        </is>
      </c>
      <c r="N154" s="70" t="inlineStr">
        <is>
          <t>加强基础设施建设，提高设施养殖水平，增加养殖户收益，进一步完善“企、社、户”三方利益联结机制。</t>
        </is>
      </c>
      <c r="O154" s="60" t="n">
        <v>15</v>
      </c>
      <c r="P154" s="58" t="n"/>
      <c r="Q154" s="60">
        <f>R154+S154</f>
        <v/>
      </c>
      <c r="R154" s="60" t="n">
        <v>0.0038</v>
      </c>
      <c r="S154" s="58" t="n"/>
      <c r="T154" s="60">
        <f>U154+V154</f>
        <v/>
      </c>
      <c r="U154" s="60" t="n">
        <v>0.0152</v>
      </c>
      <c r="V154" s="58" t="n"/>
      <c r="W154" s="60" t="inlineStr">
        <is>
          <t>畜牧局</t>
        </is>
      </c>
      <c r="X154" s="58" t="inlineStr">
        <is>
          <t>曹志鹏</t>
        </is>
      </c>
      <c r="Y154" s="60" t="inlineStr">
        <is>
          <t>洪德镇</t>
        </is>
      </c>
      <c r="Z154" s="83" t="inlineStr">
        <is>
          <t>王国伍</t>
        </is>
      </c>
      <c r="AA154" s="58" t="inlineStr">
        <is>
          <t>环农领办发〔2022〕3号</t>
        </is>
      </c>
      <c r="AB154" s="58" t="inlineStr">
        <is>
          <t>中提前批</t>
        </is>
      </c>
    </row>
    <row r="155" ht="81" customHeight="1" s="295">
      <c r="A155" s="56" t="n"/>
      <c r="B155" s="60" t="inlineStr">
        <is>
          <t>草棚建设</t>
        </is>
      </c>
      <c r="C155" s="60" t="inlineStr">
        <is>
          <t>新建</t>
        </is>
      </c>
      <c r="D155" s="58" t="inlineStr">
        <is>
          <t>2022.01-2022.12</t>
        </is>
      </c>
      <c r="E155" s="60" t="inlineStr">
        <is>
          <t>环城镇</t>
        </is>
      </c>
      <c r="F155" s="70" t="inlineStr">
        <is>
          <t>扶12村21户脱贫户每户新建草棚1座，其中：龚淌村1户1座、城东塬村1户1座、马坊塬村2户2座、高龚塬2户2座、宁老庄2户2座、西川村2户2座、杨庙掌1户1座、鸳鸯沟2户2座、张淌村2户2座、赵小掌村2户2座、耿家沟2户2座、冉旗寨村2户2座。</t>
        </is>
      </c>
      <c r="G155" s="60" t="n">
        <v>14.7</v>
      </c>
      <c r="H155" s="60" t="n">
        <v>14.7</v>
      </c>
      <c r="I155" s="58" t="n"/>
      <c r="J155" s="58" t="n"/>
      <c r="K155" s="58" t="n"/>
      <c r="L155" s="58" t="inlineStr">
        <is>
          <t>甘财扶贫〔2021〕26号</t>
        </is>
      </c>
      <c r="M155" s="70" t="inlineStr">
        <is>
          <t>改善养殖配套设施，提高饲草利用率，提升养殖效益，增加养殖收入。</t>
        </is>
      </c>
      <c r="N155" s="70" t="inlineStr">
        <is>
          <t>加强基础设施建设，提高设施养殖水平，增加养殖户收益，进一步完善“企、社、户”三方利益联结机制。</t>
        </is>
      </c>
      <c r="O155" s="60" t="n">
        <v>2</v>
      </c>
      <c r="P155" s="58" t="n">
        <v>10</v>
      </c>
      <c r="Q155" s="60">
        <f>R155+S155</f>
        <v/>
      </c>
      <c r="R155" s="60" t="n">
        <v>0.0021</v>
      </c>
      <c r="S155" s="58" t="n"/>
      <c r="T155" s="60">
        <f>U155+V155</f>
        <v/>
      </c>
      <c r="U155" s="60" t="n">
        <v>0.008399999999999999</v>
      </c>
      <c r="V155" s="58" t="n"/>
      <c r="W155" s="60" t="inlineStr">
        <is>
          <t>畜牧局</t>
        </is>
      </c>
      <c r="X155" s="58" t="inlineStr">
        <is>
          <t>曹志鹏</t>
        </is>
      </c>
      <c r="Y155" s="60" t="inlineStr">
        <is>
          <t>环城镇</t>
        </is>
      </c>
      <c r="Z155" s="58" t="inlineStr">
        <is>
          <t>白俊虎</t>
        </is>
      </c>
      <c r="AA155" s="58" t="inlineStr">
        <is>
          <t>环农领办发〔2022〕3号</t>
        </is>
      </c>
      <c r="AB155" s="58" t="inlineStr">
        <is>
          <t>中提前批</t>
        </is>
      </c>
    </row>
    <row r="156" ht="81" customHeight="1" s="295">
      <c r="A156" s="56" t="n"/>
      <c r="B156" s="60" t="inlineStr">
        <is>
          <t>草棚建设</t>
        </is>
      </c>
      <c r="C156" s="60" t="inlineStr">
        <is>
          <t>新建</t>
        </is>
      </c>
      <c r="D156" s="58" t="inlineStr">
        <is>
          <t>2022.01-2022.12</t>
        </is>
      </c>
      <c r="E156" s="60" t="inlineStr">
        <is>
          <t>八珠乡</t>
        </is>
      </c>
      <c r="F156" s="70" t="inlineStr">
        <is>
          <t>扶持9个村38户脱贫户每户新建草棚1座，其中：八珠塬村村4户4座、曹塬村4户4座、瓦崾岘村2户2座、杏树沟村7户7座、塔儿咀村2户2座、马连掌村2户2座、苟塬村6户6座、湫坝沟8户8座、白塬村3户3座。</t>
        </is>
      </c>
      <c r="G156" s="60" t="n">
        <v>26.6</v>
      </c>
      <c r="H156" s="60" t="n">
        <v>26.6</v>
      </c>
      <c r="I156" s="58" t="n"/>
      <c r="J156" s="58" t="n"/>
      <c r="K156" s="58" t="n"/>
      <c r="L156" s="58" t="inlineStr">
        <is>
          <t>甘财扶贫〔2021〕26号</t>
        </is>
      </c>
      <c r="M156" s="70" t="inlineStr">
        <is>
          <t>改善养殖配套设施，提高饲草利用率，提升养殖效益，增加养殖收入。</t>
        </is>
      </c>
      <c r="N156" s="70" t="inlineStr">
        <is>
          <t>加强基础设施建设，提高设施养殖水平，增加养殖户收益，进一步完善“企、社、户”三方利益联结机制。</t>
        </is>
      </c>
      <c r="O156" s="60" t="n">
        <v>9</v>
      </c>
      <c r="P156" s="58" t="n"/>
      <c r="Q156" s="60">
        <f>R156+S156</f>
        <v/>
      </c>
      <c r="R156" s="60" t="n">
        <v>0.0038</v>
      </c>
      <c r="S156" s="58" t="n"/>
      <c r="T156" s="60">
        <f>U156+V156</f>
        <v/>
      </c>
      <c r="U156" s="60" t="n">
        <v>0.0152</v>
      </c>
      <c r="V156" s="58" t="n"/>
      <c r="W156" s="60" t="inlineStr">
        <is>
          <t>畜牧局</t>
        </is>
      </c>
      <c r="X156" s="58" t="inlineStr">
        <is>
          <t>曹志鹏</t>
        </is>
      </c>
      <c r="Y156" s="60" t="inlineStr">
        <is>
          <t>八珠乡</t>
        </is>
      </c>
      <c r="Z156" s="58" t="inlineStr">
        <is>
          <t>张彬彬</t>
        </is>
      </c>
      <c r="AA156" s="58" t="inlineStr">
        <is>
          <t>环农领办发〔2022〕3号</t>
        </is>
      </c>
      <c r="AB156" s="58" t="inlineStr">
        <is>
          <t>中提前批</t>
        </is>
      </c>
    </row>
    <row r="157" ht="81" customHeight="1" s="295">
      <c r="A157" s="56" t="n"/>
      <c r="B157" s="60" t="inlineStr">
        <is>
          <t>草棚建设</t>
        </is>
      </c>
      <c r="C157" s="60" t="inlineStr">
        <is>
          <t>新建</t>
        </is>
      </c>
      <c r="D157" s="58" t="inlineStr">
        <is>
          <t>2022.01-2022.12</t>
        </is>
      </c>
      <c r="E157" s="60" t="inlineStr">
        <is>
          <t>樊家川镇</t>
        </is>
      </c>
      <c r="F157" s="70" t="inlineStr">
        <is>
          <t>扶持8村55户脱贫户每户新建草棚1座，其中：慕家河村15户15座、樊家川村6户6座、马驿沟村5户5座、郝集村15户15座、长城村4户4座、闫塬村3户3座、李崾岘村6户6座、马骏滩村1户1座。</t>
        </is>
      </c>
      <c r="G157" s="60" t="n">
        <v>38.5</v>
      </c>
      <c r="H157" s="60" t="n">
        <v>38.5</v>
      </c>
      <c r="I157" s="58" t="n"/>
      <c r="J157" s="58" t="n"/>
      <c r="K157" s="58" t="n"/>
      <c r="L157" s="58" t="inlineStr">
        <is>
          <t>甘财扶贫〔2021〕26号</t>
        </is>
      </c>
      <c r="M157" s="70" t="inlineStr">
        <is>
          <t>改善养殖配套设施，提高饲草利用率，提升养殖效益，增加养殖收入。</t>
        </is>
      </c>
      <c r="N157" s="70" t="inlineStr">
        <is>
          <t>加强基础设施建设，提高设施养殖水平，增加养殖户收益，进一步完善“企、社、户”三方利益联结机制。</t>
        </is>
      </c>
      <c r="O157" s="60" t="n">
        <v>8</v>
      </c>
      <c r="P157" s="58" t="n"/>
      <c r="Q157" s="60">
        <f>R157+S157</f>
        <v/>
      </c>
      <c r="R157" s="60" t="n">
        <v>0.0055</v>
      </c>
      <c r="S157" s="58" t="n"/>
      <c r="T157" s="60">
        <f>U157+V157</f>
        <v/>
      </c>
      <c r="U157" s="60" t="n">
        <v>0.022</v>
      </c>
      <c r="V157" s="58" t="n"/>
      <c r="W157" s="60" t="inlineStr">
        <is>
          <t>畜牧局</t>
        </is>
      </c>
      <c r="X157" s="58" t="inlineStr">
        <is>
          <t>曹志鹏</t>
        </is>
      </c>
      <c r="Y157" s="60" t="inlineStr">
        <is>
          <t>樊家川镇</t>
        </is>
      </c>
      <c r="Z157" s="58" t="inlineStr">
        <is>
          <t>王治峰</t>
        </is>
      </c>
      <c r="AA157" s="58" t="inlineStr">
        <is>
          <t>环农领办发〔2022〕3号</t>
        </is>
      </c>
      <c r="AB157" s="58" t="inlineStr">
        <is>
          <t>中提前批</t>
        </is>
      </c>
    </row>
    <row r="158" ht="77" customHeight="1" s="295">
      <c r="A158" s="56" t="n"/>
      <c r="B158" s="60" t="inlineStr">
        <is>
          <t>草棚建设</t>
        </is>
      </c>
      <c r="C158" s="60" t="inlineStr">
        <is>
          <t>新建</t>
        </is>
      </c>
      <c r="D158" s="58" t="inlineStr">
        <is>
          <t>2022.01-2022.12</t>
        </is>
      </c>
      <c r="E158" s="60" t="inlineStr">
        <is>
          <t>虎洞镇</t>
        </is>
      </c>
      <c r="F158" s="70" t="inlineStr">
        <is>
          <t>扶持10村38户脱贫户每户新建草棚1座，其中：半个城村5户5座、常兆台村4户4座、贾驿村4户4座、刘解掌村5户5座、砂井子4户4座、魏家河村4户4座、张大掌村3户3座、金庄塬村4户4座、张家湾村2户2座、高庙湾村3户3座。</t>
        </is>
      </c>
      <c r="G158" s="60" t="n">
        <v>26.6</v>
      </c>
      <c r="H158" s="60" t="n">
        <v>26.6</v>
      </c>
      <c r="I158" s="58" t="n"/>
      <c r="J158" s="58" t="n"/>
      <c r="K158" s="58" t="n"/>
      <c r="L158" s="58" t="inlineStr">
        <is>
          <t>甘财扶贫〔2021〕26号</t>
        </is>
      </c>
      <c r="M158" s="70" t="inlineStr">
        <is>
          <t>改善养殖配套设施，提高饲草利用率，提升养殖效益，增加养殖收入。</t>
        </is>
      </c>
      <c r="N158" s="70" t="inlineStr">
        <is>
          <t>加强基础设施建设，提高设施养殖水平，增加养殖户收益，进一步完善“企、社、户”三方利益联结机制。</t>
        </is>
      </c>
      <c r="O158" s="60" t="n">
        <v>10</v>
      </c>
      <c r="P158" s="58" t="n"/>
      <c r="Q158" s="60">
        <f>R158+S158</f>
        <v/>
      </c>
      <c r="R158" s="60" t="n">
        <v>0.0038</v>
      </c>
      <c r="S158" s="58" t="n"/>
      <c r="T158" s="60">
        <f>U158+V158</f>
        <v/>
      </c>
      <c r="U158" s="60" t="n">
        <v>0.0152</v>
      </c>
      <c r="V158" s="58" t="n"/>
      <c r="W158" s="60" t="inlineStr">
        <is>
          <t>畜牧局</t>
        </is>
      </c>
      <c r="X158" s="58" t="inlineStr">
        <is>
          <t>曹志鹏</t>
        </is>
      </c>
      <c r="Y158" s="60" t="inlineStr">
        <is>
          <t>虎洞镇</t>
        </is>
      </c>
      <c r="Z158" s="58" t="inlineStr">
        <is>
          <t>梁海涛</t>
        </is>
      </c>
      <c r="AA158" s="58" t="inlineStr">
        <is>
          <t>环农领办发〔2022〕3号</t>
        </is>
      </c>
      <c r="AB158" s="58" t="inlineStr">
        <is>
          <t>中提前批</t>
        </is>
      </c>
    </row>
    <row r="159" ht="77" customHeight="1" s="295">
      <c r="A159" s="56" t="n"/>
      <c r="B159" s="60" t="inlineStr">
        <is>
          <t>草棚建设</t>
        </is>
      </c>
      <c r="C159" s="60" t="inlineStr">
        <is>
          <t>新建</t>
        </is>
      </c>
      <c r="D159" s="58" t="inlineStr">
        <is>
          <t>2022.01-2022.12</t>
        </is>
      </c>
      <c r="E159" s="60" t="inlineStr">
        <is>
          <t>芦家湾乡</t>
        </is>
      </c>
      <c r="F159" s="70" t="inlineStr">
        <is>
          <t>扶持10村38户脱贫户每户新建草棚1座，其中：杨兴庄村3户3座、花儿掌村5户5座、庙儿掌村4户4座、井川村5户5座、宋家掌村2户2座、桃李湾村5户5座、王庄村6户6座、大堡条村1户1座、盘龙村4户4座、小堡条村3户3座。</t>
        </is>
      </c>
      <c r="G159" s="60" t="n">
        <v>26.6</v>
      </c>
      <c r="H159" s="60" t="n">
        <v>26.6</v>
      </c>
      <c r="I159" s="58" t="n"/>
      <c r="J159" s="58" t="n"/>
      <c r="K159" s="58" t="n"/>
      <c r="L159" s="58" t="inlineStr">
        <is>
          <t>甘财扶贫〔2021〕26号</t>
        </is>
      </c>
      <c r="M159" s="70" t="inlineStr">
        <is>
          <t>改善养殖配套设施，提高饲草利用率，提升养殖效益，增加养殖收入。</t>
        </is>
      </c>
      <c r="N159" s="70" t="inlineStr">
        <is>
          <t>加强基础设施建设，提高设施养殖水平，增加养殖户收益，进一步完善“企、社、户”三方利益联结机制。</t>
        </is>
      </c>
      <c r="O159" s="60" t="n">
        <v>10</v>
      </c>
      <c r="P159" s="58" t="n"/>
      <c r="Q159" s="60">
        <f>R159+S159</f>
        <v/>
      </c>
      <c r="R159" s="60" t="n">
        <v>0.0038</v>
      </c>
      <c r="S159" s="58" t="n"/>
      <c r="T159" s="60">
        <f>U159+V159</f>
        <v/>
      </c>
      <c r="U159" s="60" t="n">
        <v>0.0152</v>
      </c>
      <c r="V159" s="58" t="n"/>
      <c r="W159" s="60" t="inlineStr">
        <is>
          <t>畜牧局</t>
        </is>
      </c>
      <c r="X159" s="58" t="inlineStr">
        <is>
          <t>曹志鹏</t>
        </is>
      </c>
      <c r="Y159" s="60" t="inlineStr">
        <is>
          <t>芦家湾乡</t>
        </is>
      </c>
      <c r="Z159" s="58" t="inlineStr">
        <is>
          <t>马鹏飞</t>
        </is>
      </c>
      <c r="AA159" s="58" t="inlineStr">
        <is>
          <t>环农领办发〔2022〕3号</t>
        </is>
      </c>
      <c r="AB159" s="58" t="inlineStr">
        <is>
          <t>中提前批</t>
        </is>
      </c>
    </row>
    <row r="160" ht="77" customHeight="1" s="295">
      <c r="A160" s="56" t="n"/>
      <c r="B160" s="60" t="inlineStr">
        <is>
          <t>草棚建设</t>
        </is>
      </c>
      <c r="C160" s="60" t="inlineStr">
        <is>
          <t>新建</t>
        </is>
      </c>
      <c r="D160" s="58" t="inlineStr">
        <is>
          <t>2022.01-2022.12</t>
        </is>
      </c>
      <c r="E160" s="60" t="inlineStr">
        <is>
          <t>罗山川乡</t>
        </is>
      </c>
      <c r="F160" s="70" t="inlineStr">
        <is>
          <t>扶持8个村38户脱贫户每户新建草棚1座，其中：西阳洼村2户2座、苇芝城村7户7座、龙柏山村8户8座、兰家掌村8户8座、大树塬村7户7座、陈渠子村2户2座、山水湾村2户2座、光明村2户2座。</t>
        </is>
      </c>
      <c r="G160" s="60" t="n">
        <v>26.6</v>
      </c>
      <c r="H160" s="60" t="n">
        <v>26.6</v>
      </c>
      <c r="I160" s="58" t="n"/>
      <c r="J160" s="58" t="n"/>
      <c r="K160" s="58" t="n"/>
      <c r="L160" s="58" t="inlineStr">
        <is>
          <t>甘财扶贫〔2021〕26号</t>
        </is>
      </c>
      <c r="M160" s="70" t="inlineStr">
        <is>
          <t>改善养殖配套设施，减少饲草浪费，提升养殖效益，增加养殖收入。</t>
        </is>
      </c>
      <c r="N160" s="70" t="inlineStr">
        <is>
          <t>加强基础设施建设，提高设施养殖水平，增加养殖户收益，进一步完善“企、社、户”三方利益联结机制。</t>
        </is>
      </c>
      <c r="O160" s="60" t="n">
        <v>8</v>
      </c>
      <c r="P160" s="58" t="n"/>
      <c r="Q160" s="60">
        <f>R160+S160</f>
        <v/>
      </c>
      <c r="R160" s="60" t="n">
        <v>0.0038</v>
      </c>
      <c r="S160" s="58" t="n"/>
      <c r="T160" s="60">
        <f>U160+V160</f>
        <v/>
      </c>
      <c r="U160" s="60" t="n">
        <v>0.0152</v>
      </c>
      <c r="V160" s="58" t="n"/>
      <c r="W160" s="60" t="inlineStr">
        <is>
          <t>畜牧局</t>
        </is>
      </c>
      <c r="X160" s="58" t="inlineStr">
        <is>
          <t>曹志鹏</t>
        </is>
      </c>
      <c r="Y160" s="60" t="inlineStr">
        <is>
          <t>罗山川乡</t>
        </is>
      </c>
      <c r="Z160" s="58" t="inlineStr">
        <is>
          <t>李怀文</t>
        </is>
      </c>
      <c r="AA160" s="58" t="inlineStr">
        <is>
          <t>环农领办发〔2022〕3号</t>
        </is>
      </c>
      <c r="AB160" s="58" t="inlineStr">
        <is>
          <t>中提前批</t>
        </is>
      </c>
    </row>
    <row r="161" ht="76" customHeight="1" s="295">
      <c r="A161" s="56" t="n"/>
      <c r="B161" s="60" t="inlineStr">
        <is>
          <t>草棚建设</t>
        </is>
      </c>
      <c r="C161" s="60" t="inlineStr">
        <is>
          <t>新建</t>
        </is>
      </c>
      <c r="D161" s="58" t="inlineStr">
        <is>
          <t>2022.01-2022.12</t>
        </is>
      </c>
      <c r="E161" s="60" t="inlineStr">
        <is>
          <t>毛井镇</t>
        </is>
      </c>
      <c r="F161" s="70" t="inlineStr">
        <is>
          <t>扶持11村54户脱贫户每户新建草棚1座，二条俭村10户10座、杨东掌村5户5座、施家滩村3户3座、高家洼村2户棚2座、丁连掌村2户2座、大户掌村5户5座、马淌村10户10座、红糜湾村1户1座、山西掌村1户1座、砖城子村10户10座、乔崾岘村5户5座。</t>
        </is>
      </c>
      <c r="G161" s="60" t="n">
        <v>37.8</v>
      </c>
      <c r="H161" s="60" t="n">
        <v>37.8</v>
      </c>
      <c r="I161" s="58" t="n"/>
      <c r="J161" s="58" t="n"/>
      <c r="K161" s="58" t="n"/>
      <c r="L161" s="58" t="inlineStr">
        <is>
          <t>甘财扶贫〔2021〕26号</t>
        </is>
      </c>
      <c r="M161" s="70" t="inlineStr">
        <is>
          <t>改善养殖配套设施，提高饲草利用率，提升养殖效益，增加养殖收入。</t>
        </is>
      </c>
      <c r="N161" s="70" t="inlineStr">
        <is>
          <t>加强基础设施建设，提高设施养殖水平，增加养殖户收益，进一步完善“企、社、户”三方利益联结机制。</t>
        </is>
      </c>
      <c r="O161" s="60" t="n">
        <v>11</v>
      </c>
      <c r="P161" s="58" t="n"/>
      <c r="Q161" s="60">
        <f>R161+S161</f>
        <v/>
      </c>
      <c r="R161" s="60" t="n">
        <v>0.0054</v>
      </c>
      <c r="S161" s="58" t="n"/>
      <c r="T161" s="60">
        <f>U161+V161</f>
        <v/>
      </c>
      <c r="U161" s="60" t="n">
        <v>0.0216</v>
      </c>
      <c r="V161" s="58" t="n"/>
      <c r="W161" s="60" t="inlineStr">
        <is>
          <t>畜牧局</t>
        </is>
      </c>
      <c r="X161" s="58" t="inlineStr">
        <is>
          <t>曹志鹏</t>
        </is>
      </c>
      <c r="Y161" s="60" t="inlineStr">
        <is>
          <t>毛井镇</t>
        </is>
      </c>
      <c r="Z161" s="58" t="inlineStr">
        <is>
          <t>梁立群</t>
        </is>
      </c>
      <c r="AA161" s="58" t="inlineStr">
        <is>
          <t>环农领办发〔2022〕3号</t>
        </is>
      </c>
      <c r="AB161" s="58" t="inlineStr">
        <is>
          <t>中提前批</t>
        </is>
      </c>
    </row>
    <row r="162" ht="76" customHeight="1" s="295">
      <c r="A162" s="56" t="n"/>
      <c r="B162" s="60" t="inlineStr">
        <is>
          <t>草棚建设</t>
        </is>
      </c>
      <c r="C162" s="60" t="inlineStr">
        <is>
          <t>新建</t>
        </is>
      </c>
      <c r="D162" s="58" t="inlineStr">
        <is>
          <t>2022.01-2022.12</t>
        </is>
      </c>
      <c r="E162" s="60" t="inlineStr">
        <is>
          <t>木钵镇</t>
        </is>
      </c>
      <c r="F162" s="70" t="inlineStr">
        <is>
          <t>扶持13村34户脱贫户每户新建草棚1座，其中：白家掌2户2座、曹旗1户1座、二合塬1户1座、高楼塬1户1座、高寨6户6座、郭西掌2户2座、韩洼子2户2座、井儿岔2户2座、罗家沟5户5座、木钵街1户1 座、坪子塬1户1座、水坝滩2户2座、殷家桥8户8座。</t>
        </is>
      </c>
      <c r="G162" s="60" t="n">
        <v>23.8</v>
      </c>
      <c r="H162" s="60" t="n">
        <v>23.8</v>
      </c>
      <c r="I162" s="58" t="n"/>
      <c r="J162" s="58" t="n"/>
      <c r="K162" s="58" t="n"/>
      <c r="L162" s="58" t="inlineStr">
        <is>
          <t>甘财扶贫〔2021〕26号</t>
        </is>
      </c>
      <c r="M162" s="70" t="inlineStr">
        <is>
          <t>改善养殖配套设施，提高饲草利用率，提升养殖效益，增加养殖收入。</t>
        </is>
      </c>
      <c r="N162" s="70" t="inlineStr">
        <is>
          <t>加强基础设施建设，提高设施养殖水平，增加养殖户收益，进一步完善“企、社、户”三方利益联结机制。</t>
        </is>
      </c>
      <c r="O162" s="60" t="n">
        <v>13</v>
      </c>
      <c r="P162" s="58" t="n"/>
      <c r="Q162" s="60">
        <f>R162+S162</f>
        <v/>
      </c>
      <c r="R162" s="60" t="n">
        <v>0.0034</v>
      </c>
      <c r="S162" s="58" t="n"/>
      <c r="T162" s="60">
        <f>U162+V162</f>
        <v/>
      </c>
      <c r="U162" s="60" t="n">
        <v>0.0136</v>
      </c>
      <c r="V162" s="58" t="n"/>
      <c r="W162" s="60" t="inlineStr">
        <is>
          <t>畜牧局</t>
        </is>
      </c>
      <c r="X162" s="58" t="inlineStr">
        <is>
          <t>曹志鹏</t>
        </is>
      </c>
      <c r="Y162" s="60" t="inlineStr">
        <is>
          <t>木钵镇</t>
        </is>
      </c>
      <c r="Z162" s="83" t="inlineStr">
        <is>
          <t>方显</t>
        </is>
      </c>
      <c r="AA162" s="58" t="inlineStr">
        <is>
          <t>环农领办发〔2022〕3号</t>
        </is>
      </c>
      <c r="AB162" s="58" t="inlineStr">
        <is>
          <t>中提前批</t>
        </is>
      </c>
    </row>
    <row r="163" ht="74" customHeight="1" s="295">
      <c r="A163" s="56" t="n"/>
      <c r="B163" s="60" t="inlineStr">
        <is>
          <t>草棚建设</t>
        </is>
      </c>
      <c r="C163" s="60" t="inlineStr">
        <is>
          <t>新建</t>
        </is>
      </c>
      <c r="D163" s="58" t="inlineStr">
        <is>
          <t>2022.01-2022.12</t>
        </is>
      </c>
      <c r="E163" s="60" t="inlineStr">
        <is>
          <t>南湫乡</t>
        </is>
      </c>
      <c r="F163" s="70" t="inlineStr">
        <is>
          <t>扶持7村38户脱贫户每户新建草棚1座，其中：其中党家洼村2户2座、代家洼村9户9座、洪涝池村8户8座、岳后渠村4户4座、花儿山村11户11座、杨兴堡村2户2座、双井子村2户2座。</t>
        </is>
      </c>
      <c r="G163" s="60" t="n">
        <v>26.6</v>
      </c>
      <c r="H163" s="60" t="n">
        <v>26.6</v>
      </c>
      <c r="I163" s="58" t="n"/>
      <c r="J163" s="58" t="n"/>
      <c r="K163" s="58" t="n"/>
      <c r="L163" s="58" t="inlineStr">
        <is>
          <t>甘财扶贫〔2021〕26号</t>
        </is>
      </c>
      <c r="M163" s="70" t="inlineStr">
        <is>
          <t>改善养殖配套设施，提高饲草利用率，提升养殖效益，增加养殖收入。</t>
        </is>
      </c>
      <c r="N163" s="70" t="inlineStr">
        <is>
          <t>加强基础设施建设，提高设施养殖水平，增加养殖户收益，进一步完善“企、社、户”三方利益联结机制。</t>
        </is>
      </c>
      <c r="O163" s="60" t="n">
        <v>7</v>
      </c>
      <c r="P163" s="58" t="n"/>
      <c r="Q163" s="60">
        <f>R163+S163</f>
        <v/>
      </c>
      <c r="R163" s="60" t="n">
        <v>0.0038</v>
      </c>
      <c r="S163" s="58" t="n"/>
      <c r="T163" s="60">
        <f>U163+V163</f>
        <v/>
      </c>
      <c r="U163" s="60" t="n">
        <v>0.0152</v>
      </c>
      <c r="V163" s="58" t="n"/>
      <c r="W163" s="60" t="inlineStr">
        <is>
          <t>畜牧局</t>
        </is>
      </c>
      <c r="X163" s="58" t="inlineStr">
        <is>
          <t>曹志鹏</t>
        </is>
      </c>
      <c r="Y163" s="60" t="inlineStr">
        <is>
          <t>南湫乡</t>
        </is>
      </c>
      <c r="Z163" s="58" t="inlineStr">
        <is>
          <t>杜志远</t>
        </is>
      </c>
      <c r="AA163" s="58" t="inlineStr">
        <is>
          <t>环农领办发〔2022〕3号</t>
        </is>
      </c>
      <c r="AB163" s="58" t="inlineStr">
        <is>
          <t>中提前批</t>
        </is>
      </c>
    </row>
    <row r="164" ht="74" customHeight="1" s="295">
      <c r="A164" s="56" t="n"/>
      <c r="B164" s="60" t="inlineStr">
        <is>
          <t>草棚建设</t>
        </is>
      </c>
      <c r="C164" s="60" t="inlineStr">
        <is>
          <t>新建</t>
        </is>
      </c>
      <c r="D164" s="58" t="inlineStr">
        <is>
          <t>2022.01-2022.12</t>
        </is>
      </c>
      <c r="E164" s="60" t="inlineStr">
        <is>
          <t>秦团庄乡</t>
        </is>
      </c>
      <c r="F164" s="70" t="inlineStr">
        <is>
          <t>扶持8村42户脱贫户每户新建草棚1座，其中：贾塬村3户3座、秦团庄村6户6座、新集子村5户5座、新峁村3户3座、白塬畔村8户8座、大天子村11户11座、王团庄村3户3座、南掌堡子村3户3座。</t>
        </is>
      </c>
      <c r="G164" s="60" t="n">
        <v>29.4</v>
      </c>
      <c r="H164" s="60" t="n">
        <v>29.4</v>
      </c>
      <c r="I164" s="58" t="n"/>
      <c r="J164" s="58" t="n"/>
      <c r="K164" s="58" t="n"/>
      <c r="L164" s="58" t="inlineStr">
        <is>
          <t>甘财扶贫〔2021〕26号</t>
        </is>
      </c>
      <c r="M164" s="70" t="inlineStr">
        <is>
          <t>改善养殖配套设施，提高饲草利用率，提升养殖效益，增加养殖收入。</t>
        </is>
      </c>
      <c r="N164" s="70" t="inlineStr">
        <is>
          <t>加强基础设施建设，提高设施养殖水平，增加养殖户收益，进一步完善“企、社、户”三方利益联结机制。</t>
        </is>
      </c>
      <c r="O164" s="60" t="n">
        <v>8</v>
      </c>
      <c r="P164" s="58" t="n"/>
      <c r="Q164" s="60">
        <f>R164+S164</f>
        <v/>
      </c>
      <c r="R164" s="60" t="n">
        <v>0.0042</v>
      </c>
      <c r="S164" s="58" t="n"/>
      <c r="T164" s="60">
        <f>U164+V164</f>
        <v/>
      </c>
      <c r="U164" s="60" t="n">
        <v>0.0168</v>
      </c>
      <c r="V164" s="58" t="n"/>
      <c r="W164" s="60" t="inlineStr">
        <is>
          <t>畜牧局</t>
        </is>
      </c>
      <c r="X164" s="58" t="inlineStr">
        <is>
          <t>曹志鹏</t>
        </is>
      </c>
      <c r="Y164" s="60" t="inlineStr">
        <is>
          <t>秦团庄乡</t>
        </is>
      </c>
      <c r="Z164" s="58" t="inlineStr">
        <is>
          <t>张浩洲</t>
        </is>
      </c>
      <c r="AA164" s="58" t="inlineStr">
        <is>
          <t>环农领办发〔2022〕3号</t>
        </is>
      </c>
      <c r="AB164" s="58" t="inlineStr">
        <is>
          <t>中提前批</t>
        </is>
      </c>
    </row>
    <row r="165" ht="74" customHeight="1" s="295">
      <c r="A165" s="56" t="n"/>
      <c r="B165" s="60" t="inlineStr">
        <is>
          <t>草棚建设</t>
        </is>
      </c>
      <c r="C165" s="60" t="inlineStr">
        <is>
          <t>新建</t>
        </is>
      </c>
      <c r="D165" s="58" t="inlineStr">
        <is>
          <t>2022.01-2022.12</t>
        </is>
      </c>
      <c r="E165" s="60" t="inlineStr">
        <is>
          <t>曲子镇</t>
        </is>
      </c>
      <c r="F165" s="70" t="inlineStr">
        <is>
          <t>扶持13个村15户脱贫户每户新建草棚1座，其中：马家河村1户1座、刘旗村1户1座、孟家寨村1户1座、高李湾村1户1座、楼房子村1户1座、西沟村2户2座、许家塬村1户1座、金村寺村1户1座、油坊塬村1户1座、金盆掌村1户1座、小庄子村1户1座、董家塬村1户1座、宋家塬村2户2座。</t>
        </is>
      </c>
      <c r="G165" s="60" t="n">
        <v>10.5</v>
      </c>
      <c r="H165" s="60" t="n">
        <v>10.5</v>
      </c>
      <c r="I165" s="58" t="n"/>
      <c r="J165" s="58" t="n"/>
      <c r="K165" s="58" t="n"/>
      <c r="L165" s="58" t="inlineStr">
        <is>
          <t>甘财扶贫〔2021〕26号</t>
        </is>
      </c>
      <c r="M165" s="70" t="inlineStr">
        <is>
          <t>改善养殖配套设施，提高饲草利用率，提升养殖效益，增加养殖收入。</t>
        </is>
      </c>
      <c r="N165" s="70" t="inlineStr">
        <is>
          <t>加强基础设施建设，提高设施养殖水平，增加养殖户收益，进一步完善“企、社、户”三方利益联结机制。</t>
        </is>
      </c>
      <c r="O165" s="60" t="n">
        <v>1</v>
      </c>
      <c r="P165" s="58" t="n">
        <v>12</v>
      </c>
      <c r="Q165" s="60">
        <f>R165+S165</f>
        <v/>
      </c>
      <c r="R165" s="60" t="n">
        <v>0.0015</v>
      </c>
      <c r="S165" s="58" t="n"/>
      <c r="T165" s="60">
        <f>U165+V165</f>
        <v/>
      </c>
      <c r="U165" s="60" t="n">
        <v>0.006</v>
      </c>
      <c r="V165" s="58" t="n"/>
      <c r="W165" s="60" t="inlineStr">
        <is>
          <t>畜牧局</t>
        </is>
      </c>
      <c r="X165" s="58" t="inlineStr">
        <is>
          <t>曹志鹏</t>
        </is>
      </c>
      <c r="Y165" s="60" t="inlineStr">
        <is>
          <t>曲子镇</t>
        </is>
      </c>
      <c r="Z165" s="58" t="inlineStr">
        <is>
          <t>段斌杰</t>
        </is>
      </c>
      <c r="AA165" s="58" t="inlineStr">
        <is>
          <t>环农领办发〔2022〕3号</t>
        </is>
      </c>
      <c r="AB165" s="58" t="inlineStr">
        <is>
          <t>中提前批</t>
        </is>
      </c>
    </row>
    <row r="166" ht="77" customHeight="1" s="295">
      <c r="A166" s="56" t="n"/>
      <c r="B166" s="60" t="inlineStr">
        <is>
          <t>草棚建设</t>
        </is>
      </c>
      <c r="C166" s="60" t="inlineStr">
        <is>
          <t>新建</t>
        </is>
      </c>
      <c r="D166" s="58" t="inlineStr">
        <is>
          <t>2022.01-2022.12</t>
        </is>
      </c>
      <c r="E166" s="60" t="inlineStr">
        <is>
          <t>山城乡</t>
        </is>
      </c>
      <c r="F166" s="70" t="inlineStr">
        <is>
          <t>扶持7个村44户脱贫户每户新建草棚1座，其中：山城堡村2户2座、八里铺村5户5座、薛塬村10户10座、王山口子村10户10座、郝掌村6户6座、赵庄村8户8座、谢庄村3户3座。</t>
        </is>
      </c>
      <c r="G166" s="60" t="n">
        <v>30.8</v>
      </c>
      <c r="H166" s="60" t="n">
        <v>30.8</v>
      </c>
      <c r="I166" s="58" t="n"/>
      <c r="J166" s="58" t="n"/>
      <c r="K166" s="58" t="n"/>
      <c r="L166" s="58" t="inlineStr">
        <is>
          <t>甘财扶贫〔2021〕26号</t>
        </is>
      </c>
      <c r="M166" s="70" t="inlineStr">
        <is>
          <t>改善养殖配套设施，提高饲草利用率，提升养殖效益，增加养殖收入。</t>
        </is>
      </c>
      <c r="N166" s="70" t="inlineStr">
        <is>
          <t>加强基础设施建设，提高设施养殖水平，增加养殖户收益，进一步完善“企、社、户”三方利益联结机制。</t>
        </is>
      </c>
      <c r="O166" s="60" t="n">
        <v>7</v>
      </c>
      <c r="P166" s="58" t="n"/>
      <c r="Q166" s="60">
        <f>R166+S166</f>
        <v/>
      </c>
      <c r="R166" s="60" t="n">
        <v>0.0044</v>
      </c>
      <c r="S166" s="58" t="n"/>
      <c r="T166" s="60">
        <f>U166+V166</f>
        <v/>
      </c>
      <c r="U166" s="60" t="n">
        <v>0.0176</v>
      </c>
      <c r="V166" s="58" t="n"/>
      <c r="W166" s="60" t="inlineStr">
        <is>
          <t>畜牧局</t>
        </is>
      </c>
      <c r="X166" s="58" t="inlineStr">
        <is>
          <t>曹志鹏</t>
        </is>
      </c>
      <c r="Y166" s="60" t="inlineStr">
        <is>
          <t>山城乡</t>
        </is>
      </c>
      <c r="Z166" s="58" t="inlineStr">
        <is>
          <t>姚建平</t>
        </is>
      </c>
      <c r="AA166" s="58" t="inlineStr">
        <is>
          <t>环农领办发〔2022〕3号</t>
        </is>
      </c>
      <c r="AB166" s="58" t="inlineStr">
        <is>
          <t>中提前批</t>
        </is>
      </c>
    </row>
    <row r="167" ht="80" customHeight="1" s="295">
      <c r="A167" s="56" t="n"/>
      <c r="B167" s="60" t="inlineStr">
        <is>
          <t>草棚建设</t>
        </is>
      </c>
      <c r="C167" s="60" t="inlineStr">
        <is>
          <t>新建</t>
        </is>
      </c>
      <c r="D167" s="58" t="inlineStr">
        <is>
          <t>2022.01-2022.12</t>
        </is>
      </c>
      <c r="E167" s="60" t="inlineStr">
        <is>
          <t>天池乡</t>
        </is>
      </c>
      <c r="F167" s="70" t="inlineStr">
        <is>
          <t>扶持14村55户脱贫户每户新建草棚1座，其中：喜家坪村1户1座、井渠淌村2户2座、老庄湾村1户1座、曹李川村6户6座、天池村3户3座、殷屈河村4户4座、潘老庄村8户8座、碾盘岭村7户7座、吴城子村3户3座、苏北岔村3户3座、四合掌村村6户6座、大庄台村4户4座、张邓塬村5户5座、梁家河村2户2座。</t>
        </is>
      </c>
      <c r="G167" s="60" t="n">
        <v>38.5</v>
      </c>
      <c r="H167" s="60" t="n">
        <v>38.5</v>
      </c>
      <c r="I167" s="58" t="n"/>
      <c r="J167" s="58" t="n"/>
      <c r="K167" s="58" t="n"/>
      <c r="L167" s="58" t="inlineStr">
        <is>
          <t>甘财扶贫〔2021〕26号</t>
        </is>
      </c>
      <c r="M167" s="70" t="inlineStr">
        <is>
          <t>改善养殖配套设施，提高饲草利用率，提升养殖效益，增加养殖收入。</t>
        </is>
      </c>
      <c r="N167" s="70" t="inlineStr">
        <is>
          <t>加强基础设施建设，提高设施养殖水平，增加养殖户收益，进一步完善“企、社、户”三方利益联结机制。</t>
        </is>
      </c>
      <c r="O167" s="60" t="n">
        <v>14</v>
      </c>
      <c r="P167" s="58" t="n"/>
      <c r="Q167" s="60">
        <f>R167+S167</f>
        <v/>
      </c>
      <c r="R167" s="60" t="n">
        <v>0.0055</v>
      </c>
      <c r="S167" s="58" t="n"/>
      <c r="T167" s="60">
        <f>U167+V167</f>
        <v/>
      </c>
      <c r="U167" s="60" t="n">
        <v>0.022</v>
      </c>
      <c r="V167" s="58" t="n"/>
      <c r="W167" s="60" t="inlineStr">
        <is>
          <t>畜牧局</t>
        </is>
      </c>
      <c r="X167" s="58" t="inlineStr">
        <is>
          <t>曹志鹏</t>
        </is>
      </c>
      <c r="Y167" s="60" t="inlineStr">
        <is>
          <t>天池乡</t>
        </is>
      </c>
      <c r="Z167" s="58" t="inlineStr">
        <is>
          <t>刘震</t>
        </is>
      </c>
      <c r="AA167" s="58" t="inlineStr">
        <is>
          <t>环农领办发〔2022〕3号</t>
        </is>
      </c>
      <c r="AB167" s="58" t="inlineStr">
        <is>
          <t>中提前批</t>
        </is>
      </c>
    </row>
    <row r="168" ht="69" customHeight="1" s="295">
      <c r="A168" s="56" t="n"/>
      <c r="B168" s="60" t="inlineStr">
        <is>
          <t>草棚建设</t>
        </is>
      </c>
      <c r="C168" s="60" t="inlineStr">
        <is>
          <t>新建</t>
        </is>
      </c>
      <c r="D168" s="58" t="inlineStr">
        <is>
          <t>2022.01-2022.12</t>
        </is>
      </c>
      <c r="E168" s="60" t="inlineStr">
        <is>
          <t>甜水镇</t>
        </is>
      </c>
      <c r="F168" s="70" t="inlineStr">
        <is>
          <t>扶持8村38户脱贫户每户新建草棚1座，其中：甜水街村8户8座、鲁掌村2户2座、邱滩村4户4座、赵掌村1户1座、高崾岘村5户5座、狼儿滩村9户9座、大良洼村8户8座、七里墩村1户1座。</t>
        </is>
      </c>
      <c r="G168" s="60" t="n">
        <v>26.6</v>
      </c>
      <c r="H168" s="60" t="n">
        <v>26.6</v>
      </c>
      <c r="I168" s="58" t="n"/>
      <c r="J168" s="58" t="n"/>
      <c r="K168" s="58" t="n"/>
      <c r="L168" s="58" t="inlineStr">
        <is>
          <t>甘财扶贫〔2021〕26号</t>
        </is>
      </c>
      <c r="M168" s="70" t="inlineStr">
        <is>
          <t>改善养殖配套设施，提高饲草利用率，提升养殖效益，增加养殖收入。</t>
        </is>
      </c>
      <c r="N168" s="70" t="inlineStr">
        <is>
          <t>加强基础设施建设，提高设施养殖水平，增加养殖户收益，进一步完善“企、社、户”三方利益联结机制。</t>
        </is>
      </c>
      <c r="O168" s="60" t="n">
        <v>8</v>
      </c>
      <c r="P168" s="58" t="n"/>
      <c r="Q168" s="60">
        <f>R168+S168</f>
        <v/>
      </c>
      <c r="R168" s="60" t="n">
        <v>0.0038</v>
      </c>
      <c r="S168" s="58" t="n"/>
      <c r="T168" s="60">
        <f>U168+V168</f>
        <v/>
      </c>
      <c r="U168" s="60" t="n">
        <v>0.0152</v>
      </c>
      <c r="V168" s="58" t="n"/>
      <c r="W168" s="60" t="inlineStr">
        <is>
          <t>畜牧局</t>
        </is>
      </c>
      <c r="X168" s="58" t="inlineStr">
        <is>
          <t>曹志鹏</t>
        </is>
      </c>
      <c r="Y168" s="60" t="inlineStr">
        <is>
          <t>甜水镇</t>
        </is>
      </c>
      <c r="Z168" s="58" t="inlineStr">
        <is>
          <t>拓研新</t>
        </is>
      </c>
      <c r="AA168" s="58" t="inlineStr">
        <is>
          <t>环农领办发〔2022〕3号</t>
        </is>
      </c>
      <c r="AB168" s="58" t="inlineStr">
        <is>
          <t>中提前批</t>
        </is>
      </c>
    </row>
    <row r="169" ht="80" customHeight="1" s="295">
      <c r="A169" s="56" t="n"/>
      <c r="B169" s="60" t="inlineStr">
        <is>
          <t>草棚建设</t>
        </is>
      </c>
      <c r="C169" s="60" t="inlineStr">
        <is>
          <t>新建</t>
        </is>
      </c>
      <c r="D169" s="58" t="inlineStr">
        <is>
          <t>2022.01-2022.12</t>
        </is>
      </c>
      <c r="E169" s="60" t="inlineStr">
        <is>
          <t>小南沟乡</t>
        </is>
      </c>
      <c r="F169" s="70" t="inlineStr">
        <is>
          <t>扶持12村38户脱贫户每户新建草棚1座，其中：小南沟村2户2座、许掌村1户1座、陈掌村4户4座、粉子山村2户2座、李上山村3户3座、李塬村3户3座、连川村2户2座、汪天子村5户5座、丁寨柯村4户4座、天子渠村1户1座、杨胡套子村1户1座、燕麦掌村10户10座。</t>
        </is>
      </c>
      <c r="G169" s="60" t="n">
        <v>26.6</v>
      </c>
      <c r="H169" s="60" t="n">
        <v>26.6</v>
      </c>
      <c r="I169" s="58" t="n"/>
      <c r="J169" s="58" t="n"/>
      <c r="K169" s="58" t="n"/>
      <c r="L169" s="58" t="inlineStr">
        <is>
          <t>甘财扶贫〔2021〕26号</t>
        </is>
      </c>
      <c r="M169" s="70" t="inlineStr">
        <is>
          <t>改善养殖配套设施，提高饲草利用率，提升养殖效益，增加养殖收入。</t>
        </is>
      </c>
      <c r="N169" s="70" t="inlineStr">
        <is>
          <t>加强基础设施建设，提高设施养殖水平，增加养殖户收益，进一步完善“企、社、户”三方利益联结机制。</t>
        </is>
      </c>
      <c r="O169" s="60" t="n">
        <v>12</v>
      </c>
      <c r="P169" s="58" t="n"/>
      <c r="Q169" s="60">
        <f>R169+S169</f>
        <v/>
      </c>
      <c r="R169" s="60" t="n">
        <v>0.0038</v>
      </c>
      <c r="S169" s="58" t="n"/>
      <c r="T169" s="60">
        <f>U169+V169</f>
        <v/>
      </c>
      <c r="U169" s="60" t="n">
        <v>0.0152</v>
      </c>
      <c r="V169" s="58" t="n"/>
      <c r="W169" s="60" t="inlineStr">
        <is>
          <t>畜牧局</t>
        </is>
      </c>
      <c r="X169" s="58" t="inlineStr">
        <is>
          <t>曹志鹏</t>
        </is>
      </c>
      <c r="Y169" s="60" t="inlineStr">
        <is>
          <t>小南沟乡</t>
        </is>
      </c>
      <c r="Z169" s="58" t="inlineStr">
        <is>
          <t>任新育</t>
        </is>
      </c>
      <c r="AA169" s="58" t="inlineStr">
        <is>
          <t>环农领办发〔2022〕3号</t>
        </is>
      </c>
      <c r="AB169" s="58" t="inlineStr">
        <is>
          <t>中提前批</t>
        </is>
      </c>
    </row>
    <row r="170" ht="77" customHeight="1" s="295">
      <c r="A170" s="56" t="n"/>
      <c r="B170" s="60" t="inlineStr">
        <is>
          <t>草棚建设</t>
        </is>
      </c>
      <c r="C170" s="60" t="inlineStr">
        <is>
          <t>新建</t>
        </is>
      </c>
      <c r="D170" s="58" t="inlineStr">
        <is>
          <t>2022.01-2022.12</t>
        </is>
      </c>
      <c r="E170" s="60" t="inlineStr">
        <is>
          <t>演武乡</t>
        </is>
      </c>
      <c r="F170" s="70" t="inlineStr">
        <is>
          <t>扶持6村38户脱贫户每户新建草棚1座，其中：曳郭咀村5户5座、杨家洼村3户3座、佛岔村8户8座、路家塬村10户10座、吴家塬村2户2座、走马硷村10户10座。</t>
        </is>
      </c>
      <c r="G170" s="60" t="n">
        <v>26.6</v>
      </c>
      <c r="H170" s="60" t="n">
        <v>26.6</v>
      </c>
      <c r="I170" s="58" t="n"/>
      <c r="J170" s="58" t="n"/>
      <c r="K170" s="58" t="n"/>
      <c r="L170" s="58" t="inlineStr">
        <is>
          <t>甘财扶贫〔2021〕26号</t>
        </is>
      </c>
      <c r="M170" s="70" t="inlineStr">
        <is>
          <t>改善养殖配套设施，提高饲草利用率，提升养殖效益，增加养殖收入。</t>
        </is>
      </c>
      <c r="N170" s="70" t="inlineStr">
        <is>
          <t>加强基础设施建设，提高设施养殖水平，增加养殖户收益，进一步完善“企、社、户”三方利益联结机制。</t>
        </is>
      </c>
      <c r="O170" s="60" t="n">
        <v>6</v>
      </c>
      <c r="P170" s="58" t="n"/>
      <c r="Q170" s="60">
        <f>R170+S170</f>
        <v/>
      </c>
      <c r="R170" s="60" t="n">
        <v>0.0038</v>
      </c>
      <c r="S170" s="58" t="n"/>
      <c r="T170" s="60">
        <f>U170+V170</f>
        <v/>
      </c>
      <c r="U170" s="60" t="n">
        <v>0.0152</v>
      </c>
      <c r="V170" s="58" t="n"/>
      <c r="W170" s="60" t="inlineStr">
        <is>
          <t>畜牧局</t>
        </is>
      </c>
      <c r="X170" s="58" t="inlineStr">
        <is>
          <t>曹志鹏</t>
        </is>
      </c>
      <c r="Y170" s="60" t="inlineStr">
        <is>
          <t>演武乡</t>
        </is>
      </c>
      <c r="Z170" s="58" t="inlineStr">
        <is>
          <t>杨永杰</t>
        </is>
      </c>
      <c r="AA170" s="58" t="inlineStr">
        <is>
          <t>环农领办发〔2022〕3号</t>
        </is>
      </c>
      <c r="AB170" s="58" t="inlineStr">
        <is>
          <t>中提前批</t>
        </is>
      </c>
    </row>
    <row r="171" ht="72" customFormat="1" customHeight="1" s="6">
      <c r="A171" s="56" t="n"/>
      <c r="B171" s="56" t="inlineStr">
        <is>
          <t>全混合日粮搅拌机购置项目合计</t>
        </is>
      </c>
      <c r="C171" s="56" t="inlineStr">
        <is>
          <t>新建</t>
        </is>
      </c>
      <c r="D171" s="34" t="inlineStr">
        <is>
          <t>2022.01-2022.12</t>
        </is>
      </c>
      <c r="E171" s="56" t="inlineStr">
        <is>
          <t>小计</t>
        </is>
      </c>
      <c r="F171" s="69" t="inlineStr">
        <is>
          <t>扶持基础母羊存栏在50只以上的脱贫户（含监测对象）367户，每户购置2m3双轴全混合日粮搅拌机1台，每台按照70%给予补助。</t>
        </is>
      </c>
      <c r="G171" s="56">
        <f>SUM(G172:G190)</f>
        <v/>
      </c>
      <c r="H171" s="56">
        <f>SUM(H172:H190)</f>
        <v/>
      </c>
      <c r="I171" s="56">
        <f>SUM(I172:I190)</f>
        <v/>
      </c>
      <c r="J171" s="56">
        <f>SUM(J172:J190)</f>
        <v/>
      </c>
      <c r="K171" s="56">
        <f>SUM(K172:K190)</f>
        <v/>
      </c>
      <c r="L171" s="34" t="n"/>
      <c r="M171" s="69" t="inlineStr">
        <is>
          <t>改善养殖配套设施，提升养殖效益，增加养殖收入。</t>
        </is>
      </c>
      <c r="N171" s="69" t="inlineStr">
        <is>
          <t>大力推广科学饲喂，提高饲草料转化率，增加养殖户收入，进一步完善“企、社、户”三方利益联结机制。</t>
        </is>
      </c>
      <c r="O171" s="56">
        <f>SUM(O172:O190)</f>
        <v/>
      </c>
      <c r="P171" s="34" t="n">
        <v>3</v>
      </c>
      <c r="Q171" s="56">
        <f>R171+S171</f>
        <v/>
      </c>
      <c r="R171" s="56" t="n">
        <v>0.065</v>
      </c>
      <c r="S171" s="34" t="n"/>
      <c r="T171" s="56">
        <f>U171+V171</f>
        <v/>
      </c>
      <c r="U171" s="56" t="n">
        <v>0.273</v>
      </c>
      <c r="V171" s="34" t="n"/>
      <c r="W171" s="56" t="inlineStr">
        <is>
          <t>畜牧局</t>
        </is>
      </c>
      <c r="X171" s="34" t="inlineStr">
        <is>
          <t>曹志鹏</t>
        </is>
      </c>
      <c r="Y171" s="56" t="inlineStr">
        <is>
          <t>各乡镇</t>
        </is>
      </c>
      <c r="Z171" s="34" t="n"/>
      <c r="AA171" s="34" t="n"/>
      <c r="AB171" s="34" t="n"/>
    </row>
    <row r="172" ht="105" customHeight="1" s="295">
      <c r="A172" s="56" t="n"/>
      <c r="B172" s="60" t="inlineStr">
        <is>
          <t>全混合日粮
搅拌机</t>
        </is>
      </c>
      <c r="C172" s="60" t="inlineStr">
        <is>
          <t>新建</t>
        </is>
      </c>
      <c r="D172" s="58" t="inlineStr">
        <is>
          <t>2022.01-2022.12</t>
        </is>
      </c>
      <c r="E172" s="60" t="inlineStr">
        <is>
          <t>车道镇</t>
        </is>
      </c>
      <c r="F172" s="70" t="inlineStr">
        <is>
          <t>投放1.5立方全日粮搅拌机84台，其中：苦水掌村8台、双庙村6台、王西掌村11台、吊渠村5台、三角城村1台、杨掌村7台、万安村4台、魏洼村25台、陈掌村1台、红台村1台、樱桃掌村4台、代掌村6台、刘渠村1台、刘园子村4台。2立方11台其中：元峁村1台，苦水掌村1台、双庙村1台、王西掌村1台、吊渠村1台、三角城村2台、魏洼村1台、陈掌村1台、代掌村1台、刘渠村1台。</t>
        </is>
      </c>
      <c r="G172" s="60" t="n">
        <v>68.81</v>
      </c>
      <c r="H172" s="60" t="n">
        <v>68.81</v>
      </c>
      <c r="I172" s="58" t="n"/>
      <c r="J172" s="58" t="n"/>
      <c r="K172" s="58" t="n"/>
      <c r="L172" s="58" t="inlineStr">
        <is>
          <t>甘财扶贫〔2021〕26号</t>
        </is>
      </c>
      <c r="M172" s="70" t="inlineStr">
        <is>
          <t>改善养殖配套设施，提升养殖效益，增加养殖收入。</t>
        </is>
      </c>
      <c r="N172" s="70" t="inlineStr">
        <is>
          <t>大力推广科学饲喂，提高饲草料转化率，增加养殖户收入，进一步完善“企、社、户”三方利益联结机制。</t>
        </is>
      </c>
      <c r="O172" s="60" t="n">
        <v>15</v>
      </c>
      <c r="P172" s="58" t="n"/>
      <c r="Q172" s="60">
        <f>R172+S172</f>
        <v/>
      </c>
      <c r="R172" s="60" t="n">
        <v>0.0095</v>
      </c>
      <c r="S172" s="58" t="n"/>
      <c r="T172" s="60">
        <f>U172+V172</f>
        <v/>
      </c>
      <c r="U172" s="60" t="n">
        <v>0.0388</v>
      </c>
      <c r="V172" s="58" t="n"/>
      <c r="W172" s="60" t="inlineStr">
        <is>
          <t>畜牧局</t>
        </is>
      </c>
      <c r="X172" s="58" t="inlineStr">
        <is>
          <t>曹志鹏</t>
        </is>
      </c>
      <c r="Y172" s="60" t="inlineStr">
        <is>
          <t>车道镇</t>
        </is>
      </c>
      <c r="Z172" s="60" t="inlineStr">
        <is>
          <t>张会星</t>
        </is>
      </c>
      <c r="AA172" s="58" t="inlineStr">
        <is>
          <t>环农领办发〔2022〕3号</t>
        </is>
      </c>
      <c r="AB172" s="58" t="inlineStr">
        <is>
          <t>中提前批</t>
        </is>
      </c>
    </row>
    <row r="173" ht="59" customHeight="1" s="295">
      <c r="A173" s="56" t="n"/>
      <c r="B173" s="60" t="inlineStr">
        <is>
          <t>全混合日粮
搅拌机</t>
        </is>
      </c>
      <c r="C173" s="60" t="inlineStr">
        <is>
          <t>新建</t>
        </is>
      </c>
      <c r="D173" s="58" t="inlineStr">
        <is>
          <t>2022.01-2022.12</t>
        </is>
      </c>
      <c r="E173" s="60" t="inlineStr">
        <is>
          <t>耿湾乡</t>
        </is>
      </c>
      <c r="F173" s="70" t="inlineStr">
        <is>
          <t>投放1.5立方全日粮搅拌机15台，其中：韩老庄村2台、四合原村2台、潘掌村10台、许家掌村1台；2立方电动全日粮搅拌机2台，其中：四合原村1台、万湾村1台。</t>
        </is>
      </c>
      <c r="G173" s="60" t="n">
        <v>12.32</v>
      </c>
      <c r="H173" s="60" t="n">
        <v>12.32</v>
      </c>
      <c r="I173" s="58" t="n"/>
      <c r="J173" s="58" t="n"/>
      <c r="K173" s="58" t="n"/>
      <c r="L173" s="58" t="inlineStr">
        <is>
          <t>甘财扶贫〔2021〕26号</t>
        </is>
      </c>
      <c r="M173" s="70" t="inlineStr">
        <is>
          <t>改善养殖配套设施，提升养殖效益，增加养殖收入。</t>
        </is>
      </c>
      <c r="N173" s="70" t="inlineStr">
        <is>
          <t>大力推广科学饲喂，提高饲草料转化率，增加养殖户收入，进一步完善“企、社、户”三方利益联结机制。</t>
        </is>
      </c>
      <c r="O173" s="60" t="n">
        <v>6</v>
      </c>
      <c r="P173" s="58" t="n"/>
      <c r="Q173" s="60">
        <f>R173+S173</f>
        <v/>
      </c>
      <c r="R173" s="60" t="n">
        <v>0.0017</v>
      </c>
      <c r="S173" s="58" t="n"/>
      <c r="T173" s="60">
        <f>U173+V173</f>
        <v/>
      </c>
      <c r="U173" s="60" t="n">
        <v>0.006</v>
      </c>
      <c r="V173" s="58" t="n"/>
      <c r="W173" s="60" t="inlineStr">
        <is>
          <t>畜牧局</t>
        </is>
      </c>
      <c r="X173" s="58" t="inlineStr">
        <is>
          <t>曹志鹏</t>
        </is>
      </c>
      <c r="Y173" s="60" t="inlineStr">
        <is>
          <t>耿湾乡</t>
        </is>
      </c>
      <c r="Z173" s="58" t="inlineStr">
        <is>
          <t>王秀丽</t>
        </is>
      </c>
      <c r="AA173" s="58" t="inlineStr">
        <is>
          <t>环农领办发〔2022〕3号</t>
        </is>
      </c>
      <c r="AB173" s="58" t="inlineStr">
        <is>
          <t>中提前批</t>
        </is>
      </c>
    </row>
    <row r="174" ht="59" customHeight="1" s="295">
      <c r="A174" s="56" t="n"/>
      <c r="B174" s="60" t="inlineStr">
        <is>
          <t>全混合日粮
搅拌机</t>
        </is>
      </c>
      <c r="C174" s="60" t="inlineStr">
        <is>
          <t>新建</t>
        </is>
      </c>
      <c r="D174" s="58" t="inlineStr">
        <is>
          <t>2022.01-2022.12</t>
        </is>
      </c>
      <c r="E174" s="60" t="inlineStr">
        <is>
          <t>合道镇</t>
        </is>
      </c>
      <c r="F174" s="70" t="inlineStr">
        <is>
          <t>投放1.5立方全日粮搅拌机23台，其中：陈旗塬村9台、陶洼子村9台、瓦天沟村2台、沈家岭村2台、何家坪村1台。2立方全日粮搅拌机1台，其中：陈旗塬村1台。</t>
        </is>
      </c>
      <c r="G174" s="60" t="n">
        <v>17.01</v>
      </c>
      <c r="H174" s="60" t="n">
        <v>17.01</v>
      </c>
      <c r="I174" s="58" t="n"/>
      <c r="J174" s="58" t="n"/>
      <c r="K174" s="58" t="n"/>
      <c r="L174" s="58" t="inlineStr">
        <is>
          <t>甘财扶贫〔2021〕26号</t>
        </is>
      </c>
      <c r="M174" s="70" t="inlineStr">
        <is>
          <t>改善养殖配套设施，提升养殖效益，增加养殖收入。</t>
        </is>
      </c>
      <c r="N174" s="70" t="inlineStr">
        <is>
          <t>大力推广科学饲喂，提高饲草料转化率，增加养殖户收入，进一步完善“企、社、户”三方利益联结机制。</t>
        </is>
      </c>
      <c r="O174" s="60" t="n">
        <v>6</v>
      </c>
      <c r="P174" s="58" t="n"/>
      <c r="Q174" s="60">
        <f>R174+S174</f>
        <v/>
      </c>
      <c r="R174" s="60" t="n">
        <v>0.0024</v>
      </c>
      <c r="S174" s="58" t="n"/>
      <c r="T174" s="60">
        <f>U174+V174</f>
        <v/>
      </c>
      <c r="U174" s="60" t="n">
        <v>0.009599999999999999</v>
      </c>
      <c r="V174" s="58" t="n"/>
      <c r="W174" s="60" t="inlineStr">
        <is>
          <t>畜牧局</t>
        </is>
      </c>
      <c r="X174" s="58" t="inlineStr">
        <is>
          <t>曹志鹏</t>
        </is>
      </c>
      <c r="Y174" s="60" t="inlineStr">
        <is>
          <t>合道镇</t>
        </is>
      </c>
      <c r="Z174" s="58" t="inlineStr">
        <is>
          <t>王宝明</t>
        </is>
      </c>
      <c r="AA174" s="58" t="inlineStr">
        <is>
          <t>环农领办发〔2022〕3号</t>
        </is>
      </c>
      <c r="AB174" s="58" t="inlineStr">
        <is>
          <t>中提前批</t>
        </is>
      </c>
    </row>
    <row r="175" ht="80" customHeight="1" s="295">
      <c r="A175" s="56" t="n"/>
      <c r="B175" s="60" t="inlineStr">
        <is>
          <t>全混合日粮
搅拌机</t>
        </is>
      </c>
      <c r="C175" s="60" t="inlineStr">
        <is>
          <t> </t>
        </is>
      </c>
      <c r="D175" s="58" t="inlineStr">
        <is>
          <t>2022.01-2022.12</t>
        </is>
      </c>
      <c r="E175" s="60" t="inlineStr">
        <is>
          <t>洪德镇</t>
        </is>
      </c>
      <c r="F175" s="70" t="inlineStr">
        <is>
          <t>投放1.5立方全日粮搅拌机29台，其中：丁阳渠子村10台、河连湾村3台、李塬村4台、私盐路村1台、苏长沟村3台、新集子村2台、许旗村1台、张崾岘村5台。2立方全日粮搅拌机15台，其中：丁阳渠子村1台、耿塬畔村2台、河连湾村1台、寇河村2台、马塬村1台、苗河村1台、私盐路村4台、苏长沟村1台、张崾岘村2台。</t>
        </is>
      </c>
      <c r="G175" s="60" t="n">
        <v>33.95</v>
      </c>
      <c r="H175" s="60" t="n">
        <v>33.95</v>
      </c>
      <c r="I175" s="58" t="n"/>
      <c r="J175" s="58" t="n"/>
      <c r="K175" s="58" t="n"/>
      <c r="L175" s="58" t="inlineStr">
        <is>
          <t>甘财扶贫〔2021〕26号</t>
        </is>
      </c>
      <c r="M175" s="70" t="inlineStr">
        <is>
          <t>改善养殖配套设施，提升养殖效益，增加养殖收入。</t>
        </is>
      </c>
      <c r="N175" s="70" t="inlineStr">
        <is>
          <t>大力推广科学饲喂，提高饲草料转化率，增加养殖户收入，进一步完善“企、社、户”三方利益联结机制。</t>
        </is>
      </c>
      <c r="O175" s="60" t="n">
        <v>8</v>
      </c>
      <c r="P175" s="58" t="n"/>
      <c r="Q175" s="60">
        <f>R175+S175</f>
        <v/>
      </c>
      <c r="R175" s="60" t="n">
        <v>0.0044</v>
      </c>
      <c r="S175" s="58" t="n"/>
      <c r="T175" s="60">
        <f>U175+V175</f>
        <v/>
      </c>
      <c r="U175" s="60" t="n">
        <v>0.017</v>
      </c>
      <c r="V175" s="58" t="n"/>
      <c r="W175" s="60" t="inlineStr">
        <is>
          <t>畜牧局</t>
        </is>
      </c>
      <c r="X175" s="58" t="inlineStr">
        <is>
          <t>曹志鹏</t>
        </is>
      </c>
      <c r="Y175" s="60" t="inlineStr">
        <is>
          <t>洪德镇</t>
        </is>
      </c>
      <c r="Z175" s="83" t="inlineStr">
        <is>
          <t>王国伍</t>
        </is>
      </c>
      <c r="AA175" s="58" t="inlineStr">
        <is>
          <t>环农领办发〔2022〕3号</t>
        </is>
      </c>
      <c r="AB175" s="58" t="inlineStr">
        <is>
          <t>中提前批</t>
        </is>
      </c>
    </row>
    <row r="176" ht="53" customHeight="1" s="295">
      <c r="A176" s="56" t="n"/>
      <c r="B176" s="60" t="inlineStr">
        <is>
          <t>全混合日粮
搅拌机</t>
        </is>
      </c>
      <c r="C176" s="60" t="inlineStr">
        <is>
          <t>新建</t>
        </is>
      </c>
      <c r="D176" s="58" t="inlineStr">
        <is>
          <t>2022.01-2022.12</t>
        </is>
      </c>
      <c r="E176" s="60" t="inlineStr">
        <is>
          <t>环城镇</t>
        </is>
      </c>
      <c r="F176" s="70" t="inlineStr">
        <is>
          <t>投放2立方全日粮搅拌机1台，其中：高龚塬村1台。1.5立方全日粮搅拌机8台，其中：高龚塬村8台。</t>
        </is>
      </c>
      <c r="G176" s="60" t="n">
        <v>6.51</v>
      </c>
      <c r="H176" s="60" t="n">
        <v>6.51</v>
      </c>
      <c r="I176" s="58" t="n"/>
      <c r="J176" s="58" t="n"/>
      <c r="K176" s="58" t="n"/>
      <c r="L176" s="58" t="inlineStr">
        <is>
          <t>甘财扶贫〔2021〕26号</t>
        </is>
      </c>
      <c r="M176" s="70" t="inlineStr">
        <is>
          <t>扶持贫困户发展草畜产业，提高贫困户收入。</t>
        </is>
      </c>
      <c r="N176" s="70" t="inlineStr">
        <is>
          <t>大力推广科学饲喂，提高饲草料转化率，增加养殖户收入，进一步完善“企、社、户”三方利益联结机制。</t>
        </is>
      </c>
      <c r="O176" s="60" t="n">
        <v>0</v>
      </c>
      <c r="P176" s="58" t="n">
        <v>1</v>
      </c>
      <c r="Q176" s="60">
        <f>R176+S176</f>
        <v/>
      </c>
      <c r="R176" s="60" t="n">
        <v>0.0009</v>
      </c>
      <c r="S176" s="58" t="n"/>
      <c r="T176" s="60">
        <f>U176+V176</f>
        <v/>
      </c>
      <c r="U176" s="60" t="n">
        <v>0.0036</v>
      </c>
      <c r="V176" s="58" t="n"/>
      <c r="W176" s="60" t="inlineStr">
        <is>
          <t>畜牧局</t>
        </is>
      </c>
      <c r="X176" s="58" t="inlineStr">
        <is>
          <t>曹志鹏</t>
        </is>
      </c>
      <c r="Y176" s="60" t="inlineStr">
        <is>
          <t>环城镇</t>
        </is>
      </c>
      <c r="Z176" s="58" t="inlineStr">
        <is>
          <t>白俊虎</t>
        </is>
      </c>
      <c r="AA176" s="58" t="inlineStr">
        <is>
          <t>环农领办发〔2022〕3号</t>
        </is>
      </c>
      <c r="AB176" s="58" t="inlineStr">
        <is>
          <t>中提前批</t>
        </is>
      </c>
    </row>
    <row r="177" ht="57" customHeight="1" s="295">
      <c r="A177" s="56" t="n"/>
      <c r="B177" s="60" t="inlineStr">
        <is>
          <t>全混合日粮
搅拌机</t>
        </is>
      </c>
      <c r="C177" s="60" t="inlineStr">
        <is>
          <t>新建</t>
        </is>
      </c>
      <c r="D177" s="58" t="inlineStr">
        <is>
          <t>2022.01-2022.12</t>
        </is>
      </c>
      <c r="E177" s="60" t="inlineStr">
        <is>
          <t>八珠乡</t>
        </is>
      </c>
      <c r="F177" s="142" t="inlineStr">
        <is>
          <t>投放1.5方全混合日粮搅拌机9台，其中：冯家湾村9台。</t>
        </is>
      </c>
      <c r="G177" s="60" t="n">
        <v>6.3</v>
      </c>
      <c r="H177" s="60" t="n">
        <v>6.3</v>
      </c>
      <c r="I177" s="58" t="n"/>
      <c r="J177" s="58" t="n"/>
      <c r="K177" s="58" t="n"/>
      <c r="L177" s="58" t="inlineStr">
        <is>
          <t>甘财扶贫〔2021〕26号</t>
        </is>
      </c>
      <c r="M177" s="70" t="inlineStr">
        <is>
          <t>改善养殖配套设施，提升养殖效益，增加养殖收入。</t>
        </is>
      </c>
      <c r="N177" s="70" t="inlineStr">
        <is>
          <t>大力推广科学饲喂，提高饲草料转化率，增加养殖户收入，进一步完善“企、社、户”三方利益联结机制。</t>
        </is>
      </c>
      <c r="O177" s="60" t="n">
        <v>4</v>
      </c>
      <c r="P177" s="58" t="n"/>
      <c r="Q177" s="60">
        <f>R177+S177</f>
        <v/>
      </c>
      <c r="R177" s="60" t="n">
        <v>0.0009</v>
      </c>
      <c r="S177" s="58" t="n"/>
      <c r="T177" s="60">
        <f>U177+V177</f>
        <v/>
      </c>
      <c r="U177" s="60" t="n">
        <v>0.0036</v>
      </c>
      <c r="V177" s="58" t="n"/>
      <c r="W177" s="60" t="inlineStr">
        <is>
          <t>畜牧局</t>
        </is>
      </c>
      <c r="X177" s="58" t="inlineStr">
        <is>
          <t>曹志鹏</t>
        </is>
      </c>
      <c r="Y177" s="60" t="inlineStr">
        <is>
          <t>八珠乡</t>
        </is>
      </c>
      <c r="Z177" s="58" t="inlineStr">
        <is>
          <t>张彬彬</t>
        </is>
      </c>
      <c r="AA177" s="58" t="inlineStr">
        <is>
          <t>环农领办发〔2022〕3号</t>
        </is>
      </c>
      <c r="AB177" s="58" t="inlineStr">
        <is>
          <t>中提前批</t>
        </is>
      </c>
    </row>
    <row r="178" ht="57" customHeight="1" s="295">
      <c r="A178" s="56" t="n"/>
      <c r="B178" s="60" t="inlineStr">
        <is>
          <t>全混合日粮
搅拌机</t>
        </is>
      </c>
      <c r="C178" s="60" t="inlineStr">
        <is>
          <t>新建</t>
        </is>
      </c>
      <c r="D178" s="58" t="inlineStr">
        <is>
          <t>2022.01-2022.12</t>
        </is>
      </c>
      <c r="E178" s="60" t="inlineStr">
        <is>
          <t>樊家川镇</t>
        </is>
      </c>
      <c r="F178" s="70" t="inlineStr">
        <is>
          <t>投放1.5立方全日粮搅拌机21台，其中：马驿沟村11台、郝集村1台、闫塬村5台、马骏滩村4台。</t>
        </is>
      </c>
      <c r="G178" s="60" t="n">
        <v>14.7</v>
      </c>
      <c r="H178" s="60" t="n">
        <v>14.7</v>
      </c>
      <c r="I178" s="58" t="n"/>
      <c r="J178" s="58" t="n"/>
      <c r="K178" s="58" t="n"/>
      <c r="L178" s="58" t="inlineStr">
        <is>
          <t>甘财扶贫〔2021〕26号</t>
        </is>
      </c>
      <c r="M178" s="70" t="inlineStr">
        <is>
          <t>改善养殖配套设施，提升养殖效益，增加养殖收入。</t>
        </is>
      </c>
      <c r="N178" s="70" t="inlineStr">
        <is>
          <t>大力推广科学饲喂，提高饲草料转化率，增加养殖户收入，进一步完善“企、社、户”三方利益联结机制。</t>
        </is>
      </c>
      <c r="O178" s="60" t="n">
        <v>4</v>
      </c>
      <c r="P178" s="58" t="n"/>
      <c r="Q178" s="60">
        <f>R178+S178</f>
        <v/>
      </c>
      <c r="R178" s="60" t="n">
        <v>0.0021</v>
      </c>
      <c r="S178" s="58" t="n"/>
      <c r="T178" s="60">
        <f>U178+V178</f>
        <v/>
      </c>
      <c r="U178" s="60" t="n">
        <v>0.008399999999999999</v>
      </c>
      <c r="V178" s="58" t="n"/>
      <c r="W178" s="60" t="inlineStr">
        <is>
          <t>畜牧局</t>
        </is>
      </c>
      <c r="X178" s="58" t="inlineStr">
        <is>
          <t>曹志鹏</t>
        </is>
      </c>
      <c r="Y178" s="60" t="inlineStr">
        <is>
          <t>樊家川镇</t>
        </is>
      </c>
      <c r="Z178" s="58" t="inlineStr">
        <is>
          <t>王治峰</t>
        </is>
      </c>
      <c r="AA178" s="58" t="inlineStr">
        <is>
          <t>环农领办发〔2022〕3号</t>
        </is>
      </c>
      <c r="AB178" s="58" t="inlineStr">
        <is>
          <t>中提前批</t>
        </is>
      </c>
    </row>
    <row r="179" ht="66" customHeight="1" s="295">
      <c r="A179" s="56" t="n"/>
      <c r="B179" s="60" t="inlineStr">
        <is>
          <t>全混合日粮
搅拌机</t>
        </is>
      </c>
      <c r="C179" s="60" t="inlineStr">
        <is>
          <t>新建</t>
        </is>
      </c>
      <c r="D179" s="58" t="inlineStr">
        <is>
          <t>2022.01-2022.12</t>
        </is>
      </c>
      <c r="E179" s="60" t="inlineStr">
        <is>
          <t>虎洞镇</t>
        </is>
      </c>
      <c r="F179" s="70" t="inlineStr">
        <is>
          <t>投放1.5立方全日粮搅拌机10台，其中：张家湾村5台动，金庄塬村5台。2立方全日粮搅拌机3台，其中：张家湾村2台、金庄塬村1台。</t>
        </is>
      </c>
      <c r="G179" s="60" t="n">
        <v>9.73</v>
      </c>
      <c r="H179" s="60" t="n">
        <v>9.73</v>
      </c>
      <c r="I179" s="58" t="n"/>
      <c r="J179" s="58" t="n"/>
      <c r="K179" s="58" t="n"/>
      <c r="L179" s="58" t="inlineStr">
        <is>
          <t>甘财扶贫〔2021〕26号</t>
        </is>
      </c>
      <c r="M179" s="70" t="inlineStr">
        <is>
          <t>改善养殖配套设施，提升养殖效益，增加养殖收入。</t>
        </is>
      </c>
      <c r="N179" s="70" t="inlineStr">
        <is>
          <t>大力推广科学饲喂，提高饲草料转化率，增加养殖户收入，进一步完善“企、社、户”三方利益联结机制。</t>
        </is>
      </c>
      <c r="O179" s="60" t="n">
        <v>2</v>
      </c>
      <c r="P179" s="58" t="n"/>
      <c r="Q179" s="60">
        <f>R179+S179</f>
        <v/>
      </c>
      <c r="R179" s="60" t="n">
        <v>0.0013</v>
      </c>
      <c r="S179" s="58" t="n"/>
      <c r="T179" s="60">
        <f>U179+V179</f>
        <v/>
      </c>
      <c r="U179" s="60" t="n">
        <v>0.0052</v>
      </c>
      <c r="V179" s="58" t="n"/>
      <c r="W179" s="60" t="inlineStr">
        <is>
          <t>畜牧局</t>
        </is>
      </c>
      <c r="X179" s="58" t="inlineStr">
        <is>
          <t>曹志鹏</t>
        </is>
      </c>
      <c r="Y179" s="60" t="inlineStr">
        <is>
          <t>虎洞镇</t>
        </is>
      </c>
      <c r="Z179" s="58" t="inlineStr">
        <is>
          <t>梁海涛</t>
        </is>
      </c>
      <c r="AA179" s="58" t="inlineStr">
        <is>
          <t>环农领办发〔2022〕3号</t>
        </is>
      </c>
      <c r="AB179" s="58" t="inlineStr">
        <is>
          <t>中提前批</t>
        </is>
      </c>
    </row>
    <row r="180" ht="66" customHeight="1" s="295">
      <c r="A180" s="56" t="n"/>
      <c r="B180" s="60" t="inlineStr">
        <is>
          <t>全混合日粮
搅拌机</t>
        </is>
      </c>
      <c r="C180" s="60" t="inlineStr">
        <is>
          <t>新建</t>
        </is>
      </c>
      <c r="D180" s="58" t="inlineStr">
        <is>
          <t>2022.01-2022.12</t>
        </is>
      </c>
      <c r="E180" s="60" t="inlineStr">
        <is>
          <t>芦家湾乡</t>
        </is>
      </c>
      <c r="F180" s="70" t="inlineStr">
        <is>
          <t>投放1.5立方全日粮搅拌机69台，其中：庙儿掌村12台、花儿掌村10台、桃李湾村9台、王庄村24台、杨新庄2台、宋家掌1台、大堡条村11台。投放2立方全日粮搅拌机台1台，其中：王庄村1台。</t>
        </is>
      </c>
      <c r="G180" s="60" t="n">
        <v>49.21</v>
      </c>
      <c r="H180" s="60" t="n">
        <v>49.21</v>
      </c>
      <c r="I180" s="58" t="n"/>
      <c r="J180" s="58" t="n"/>
      <c r="K180" s="58" t="n"/>
      <c r="L180" s="58" t="inlineStr">
        <is>
          <t>甘财扶贫〔2021〕26号</t>
        </is>
      </c>
      <c r="M180" s="70" t="inlineStr">
        <is>
          <t>改善养殖配套设施，提升养殖效益，增加养殖收入。</t>
        </is>
      </c>
      <c r="N180" s="70" t="inlineStr">
        <is>
          <t>大力推广科学饲喂，提高饲草料转化率，增加养殖户收入，进一步完善“企、社、户”三方利益联结机制。</t>
        </is>
      </c>
      <c r="O180" s="60" t="n">
        <v>7</v>
      </c>
      <c r="P180" s="58" t="n"/>
      <c r="Q180" s="60">
        <f>R180+S180</f>
        <v/>
      </c>
      <c r="R180" s="60" t="n">
        <v>0.007</v>
      </c>
      <c r="S180" s="58" t="n"/>
      <c r="T180" s="60">
        <f>U180+V180</f>
        <v/>
      </c>
      <c r="U180" s="60" t="n">
        <v>0.032</v>
      </c>
      <c r="V180" s="58" t="n"/>
      <c r="W180" s="60" t="inlineStr">
        <is>
          <t>畜牧局</t>
        </is>
      </c>
      <c r="X180" s="58" t="inlineStr">
        <is>
          <t>曹志鹏</t>
        </is>
      </c>
      <c r="Y180" s="60" t="inlineStr">
        <is>
          <t>芦家湾乡</t>
        </is>
      </c>
      <c r="Z180" s="58" t="inlineStr">
        <is>
          <t>马鹏飞</t>
        </is>
      </c>
      <c r="AA180" s="58" t="inlineStr">
        <is>
          <t>环农领办发〔2022〕3号</t>
        </is>
      </c>
      <c r="AB180" s="58" t="inlineStr">
        <is>
          <t>中提前批</t>
        </is>
      </c>
    </row>
    <row r="181" ht="66" customHeight="1" s="295">
      <c r="A181" s="56" t="n"/>
      <c r="B181" s="60" t="inlineStr">
        <is>
          <t>全混合日粮
搅拌机</t>
        </is>
      </c>
      <c r="C181" s="60" t="inlineStr">
        <is>
          <t>新建</t>
        </is>
      </c>
      <c r="D181" s="58" t="inlineStr">
        <is>
          <t>2022.01-2022.12</t>
        </is>
      </c>
      <c r="E181" s="60" t="inlineStr">
        <is>
          <t>罗山川乡</t>
        </is>
      </c>
      <c r="F181" s="70" t="inlineStr">
        <is>
          <t>投放1.5立方全日粮搅拌机23台，其中：苇芝城村12台、龙柏山村6台、兰家掌村3台、大树塬村1台、陈渠子村1台。2立方全日粮搅拌机8台，其中：苇芝城村2台、龙柏山村1台、大树塬村3台、山水湾村1台、光明村1台。</t>
        </is>
      </c>
      <c r="G181" s="60" t="n">
        <v>23.38</v>
      </c>
      <c r="H181" s="60" t="n">
        <v>23.38</v>
      </c>
      <c r="I181" s="58" t="n"/>
      <c r="J181" s="58" t="n"/>
      <c r="K181" s="58" t="n"/>
      <c r="L181" s="58" t="inlineStr">
        <is>
          <t>甘财扶贫〔2021〕26号</t>
        </is>
      </c>
      <c r="M181" s="70" t="inlineStr">
        <is>
          <t>改善养殖配套设施，提升养殖效益，增加养殖收入。</t>
        </is>
      </c>
      <c r="N181" s="70" t="inlineStr">
        <is>
          <t>大力推广科学饲喂，提高饲草料转化率，增加养殖户收入，进一步完善“企、社、户”三方利益联结机制。</t>
        </is>
      </c>
      <c r="O181" s="60" t="n">
        <v>7</v>
      </c>
      <c r="P181" s="58" t="n"/>
      <c r="Q181" s="60">
        <f>R181+S181</f>
        <v/>
      </c>
      <c r="R181" s="60" t="n">
        <v>0.0031</v>
      </c>
      <c r="S181" s="58" t="n"/>
      <c r="T181" s="60">
        <f>U181+V181</f>
        <v/>
      </c>
      <c r="U181" s="60" t="n">
        <v>0.0124</v>
      </c>
      <c r="V181" s="58" t="n"/>
      <c r="W181" s="60" t="inlineStr">
        <is>
          <t>畜牧局</t>
        </is>
      </c>
      <c r="X181" s="58" t="inlineStr">
        <is>
          <t>曹志鹏</t>
        </is>
      </c>
      <c r="Y181" s="60" t="inlineStr">
        <is>
          <t>罗山川乡</t>
        </is>
      </c>
      <c r="Z181" s="58" t="inlineStr">
        <is>
          <t>李怀文</t>
        </is>
      </c>
      <c r="AA181" s="58" t="inlineStr">
        <is>
          <t>环农领办发〔2022〕3号</t>
        </is>
      </c>
      <c r="AB181" s="58" t="inlineStr">
        <is>
          <t>中提前批</t>
        </is>
      </c>
    </row>
    <row r="182" ht="60" customHeight="1" s="295">
      <c r="A182" s="56" t="n"/>
      <c r="B182" s="60" t="inlineStr">
        <is>
          <t>全混合日粮
搅拌机</t>
        </is>
      </c>
      <c r="C182" s="60" t="inlineStr">
        <is>
          <t>新建</t>
        </is>
      </c>
      <c r="D182" s="58" t="inlineStr">
        <is>
          <t>2022.01-2022.12</t>
        </is>
      </c>
      <c r="E182" s="60" t="inlineStr">
        <is>
          <t>毛井镇</t>
        </is>
      </c>
      <c r="F182" s="70" t="inlineStr">
        <is>
          <t>投放1.5立方全日粮搅拌机脱贫13台，其中：丁连掌村13台。2立方全日粮搅拌机3台，其中：丁连掌村2台、马趟村1台。</t>
        </is>
      </c>
      <c r="G182" s="60" t="n">
        <v>11.83</v>
      </c>
      <c r="H182" s="60" t="n">
        <v>11.83</v>
      </c>
      <c r="I182" s="58" t="n"/>
      <c r="J182" s="58" t="n"/>
      <c r="K182" s="58" t="n"/>
      <c r="L182" s="58" t="inlineStr">
        <is>
          <t>甘财扶贫〔2021〕26号</t>
        </is>
      </c>
      <c r="M182" s="70" t="inlineStr">
        <is>
          <t>改善养殖配套设施，提升养殖效益，增加养殖收入。</t>
        </is>
      </c>
      <c r="N182" s="70" t="inlineStr">
        <is>
          <t>大力推广科学饲喂，提高饲草料转化率，增加养殖户收入，进一步完善“企、社、户”三方利益联结机制。</t>
        </is>
      </c>
      <c r="O182" s="60" t="n">
        <v>3</v>
      </c>
      <c r="P182" s="58" t="n"/>
      <c r="Q182" s="60">
        <f>R182+S182</f>
        <v/>
      </c>
      <c r="R182" s="60" t="n">
        <v>0.0016</v>
      </c>
      <c r="S182" s="58" t="n"/>
      <c r="T182" s="60">
        <f>U182+V182</f>
        <v/>
      </c>
      <c r="U182" s="60" t="n">
        <v>0.006</v>
      </c>
      <c r="V182" s="58" t="n"/>
      <c r="W182" s="60" t="inlineStr">
        <is>
          <t>畜牧局</t>
        </is>
      </c>
      <c r="X182" s="58" t="inlineStr">
        <is>
          <t>曹志鹏</t>
        </is>
      </c>
      <c r="Y182" s="60" t="inlineStr">
        <is>
          <t>毛井镇</t>
        </is>
      </c>
      <c r="Z182" s="58" t="inlineStr">
        <is>
          <t>梁立群</t>
        </is>
      </c>
      <c r="AA182" s="58" t="inlineStr">
        <is>
          <t>环农领办发〔2022〕3号</t>
        </is>
      </c>
      <c r="AB182" s="58" t="inlineStr">
        <is>
          <t>中提前批</t>
        </is>
      </c>
    </row>
    <row r="183" ht="73" customHeight="1" s="295">
      <c r="A183" s="56" t="n"/>
      <c r="B183" s="60" t="inlineStr">
        <is>
          <t>全混合日粮
搅拌机</t>
        </is>
      </c>
      <c r="C183" s="60" t="inlineStr">
        <is>
          <t>新建</t>
        </is>
      </c>
      <c r="D183" s="58" t="inlineStr">
        <is>
          <t>2022.01-2022.12</t>
        </is>
      </c>
      <c r="E183" s="60" t="inlineStr">
        <is>
          <t>木钵镇</t>
        </is>
      </c>
      <c r="F183" s="70" t="inlineStr">
        <is>
          <t>投放1.5立方全日粮搅拌机24台，其中：殷家桥11台、周湾村1台、白家掌村2台、邓寨子村4、郭西掌村2台、曹旗村4台。2立方全日粮搅拌机5台，其中：高寨村1台、水坝滩3台、坪子塬村1台。</t>
        </is>
      </c>
      <c r="G183" s="60" t="n">
        <v>21.35</v>
      </c>
      <c r="H183" s="60" t="n">
        <v>21.35</v>
      </c>
      <c r="I183" s="58" t="n"/>
      <c r="J183" s="58" t="n"/>
      <c r="K183" s="58" t="n"/>
      <c r="L183" s="58" t="inlineStr">
        <is>
          <t>甘财扶贫〔2021〕26号</t>
        </is>
      </c>
      <c r="M183" s="70" t="inlineStr">
        <is>
          <t>改善养殖配套设施，提升养殖效益，增加养殖收入。</t>
        </is>
      </c>
      <c r="N183" s="70" t="inlineStr">
        <is>
          <t>大力推广科学饲喂，提高饲草料转化率，增加养殖户收入，进一步完善“企、社、户”三方利益联结机制。</t>
        </is>
      </c>
      <c r="O183" s="60" t="n">
        <v>11</v>
      </c>
      <c r="P183" s="58" t="n"/>
      <c r="Q183" s="60">
        <f>R183+S183</f>
        <v/>
      </c>
      <c r="R183" s="60" t="n">
        <v>0.0029</v>
      </c>
      <c r="S183" s="58" t="n"/>
      <c r="T183" s="60">
        <f>U183+V183</f>
        <v/>
      </c>
      <c r="U183" s="60" t="n">
        <v>0.0116</v>
      </c>
      <c r="V183" s="58" t="n"/>
      <c r="W183" s="60" t="inlineStr">
        <is>
          <t>畜牧局</t>
        </is>
      </c>
      <c r="X183" s="58" t="inlineStr">
        <is>
          <t>曹志鹏</t>
        </is>
      </c>
      <c r="Y183" s="60" t="inlineStr">
        <is>
          <t>木钵镇</t>
        </is>
      </c>
      <c r="Z183" s="83" t="inlineStr">
        <is>
          <t>方显</t>
        </is>
      </c>
      <c r="AA183" s="58" t="inlineStr">
        <is>
          <t>环农领办发〔2022〕3号</t>
        </is>
      </c>
      <c r="AB183" s="58" t="inlineStr">
        <is>
          <t>中提前批</t>
        </is>
      </c>
    </row>
    <row r="184" ht="76" customHeight="1" s="295">
      <c r="A184" s="56" t="n"/>
      <c r="B184" s="60" t="inlineStr">
        <is>
          <t>全混合日粮
搅拌机</t>
        </is>
      </c>
      <c r="C184" s="60" t="inlineStr">
        <is>
          <t>新建</t>
        </is>
      </c>
      <c r="D184" s="58" t="inlineStr">
        <is>
          <t>2022.01-2022.12</t>
        </is>
      </c>
      <c r="E184" s="60" t="inlineStr">
        <is>
          <t>南湫乡</t>
        </is>
      </c>
      <c r="F184" s="70" t="inlineStr">
        <is>
          <t>投放1.5立方全日粮搅拌机48台，其中：党家洼村26台、杨兴堡村9台、花儿山村8台、洪涝池村5台。2立方全日粮搅拌机36台，其中：党家洼村6台、双井子村10台、岳后渠村1台、杨兴堡村6台、花儿山村7台、洪涝池村6台。</t>
        </is>
      </c>
      <c r="G184" s="60" t="n">
        <v>66.36</v>
      </c>
      <c r="H184" s="60" t="n">
        <v>66.36</v>
      </c>
      <c r="I184" s="58" t="n"/>
      <c r="J184" s="58" t="n"/>
      <c r="K184" s="58" t="n"/>
      <c r="L184" s="58" t="inlineStr">
        <is>
          <t>甘财扶贫〔2021〕26号</t>
        </is>
      </c>
      <c r="M184" s="70" t="inlineStr">
        <is>
          <t>提高饲草利用率，增加养殖效益。</t>
        </is>
      </c>
      <c r="N184" s="70" t="inlineStr">
        <is>
          <t>大力推广科学饲喂，提高饲草料转化率，增加养殖户收入，进一步完善“企、社、户”三方利益联结机制。</t>
        </is>
      </c>
      <c r="O184" s="60" t="n">
        <v>7</v>
      </c>
      <c r="P184" s="58" t="n"/>
      <c r="Q184" s="60">
        <f>R184+S184</f>
        <v/>
      </c>
      <c r="R184" s="60" t="n">
        <v>0.008399999999999999</v>
      </c>
      <c r="S184" s="58" t="n"/>
      <c r="T184" s="60">
        <f>U184+V184</f>
        <v/>
      </c>
      <c r="U184" s="60" t="n">
        <v>0.0336</v>
      </c>
      <c r="V184" s="58" t="n"/>
      <c r="W184" s="60" t="inlineStr">
        <is>
          <t>畜牧局</t>
        </is>
      </c>
      <c r="X184" s="58" t="inlineStr">
        <is>
          <t>曹志鹏</t>
        </is>
      </c>
      <c r="Y184" s="60" t="inlineStr">
        <is>
          <t>南湫乡</t>
        </is>
      </c>
      <c r="Z184" s="58" t="inlineStr">
        <is>
          <t>杜志远</t>
        </is>
      </c>
      <c r="AA184" s="58" t="inlineStr">
        <is>
          <t>环农领办发〔2022〕3号</t>
        </is>
      </c>
      <c r="AB184" s="58" t="inlineStr">
        <is>
          <t>中提前批</t>
        </is>
      </c>
    </row>
    <row r="185" ht="76" customHeight="1" s="295">
      <c r="A185" s="56" t="n"/>
      <c r="B185" s="60" t="inlineStr">
        <is>
          <t>全混合日粮
搅拌机</t>
        </is>
      </c>
      <c r="C185" s="60" t="inlineStr">
        <is>
          <t>新建</t>
        </is>
      </c>
      <c r="D185" s="58" t="inlineStr">
        <is>
          <t>2022.01-2022.12</t>
        </is>
      </c>
      <c r="E185" s="60" t="inlineStr">
        <is>
          <t>秦团庄乡</t>
        </is>
      </c>
      <c r="F185" s="70" t="inlineStr">
        <is>
          <t>投放1.5立方全日粮搅拌机43台，其中：贾塬村9台、新集子村11台、白塬畔村4台、大天子村2台、王团庄村5台、南掌堡子村12台。2立方全日粮搅拌机14台，其中：贾塬村3台、大天子村1台、秦团庄村1台、王团庄村6台、南掌堡子村3台。</t>
        </is>
      </c>
      <c r="G185" s="60" t="n">
        <v>42.84</v>
      </c>
      <c r="H185" s="60" t="n">
        <v>42.84</v>
      </c>
      <c r="I185" s="58" t="n"/>
      <c r="J185" s="58" t="n"/>
      <c r="K185" s="58" t="n"/>
      <c r="L185" s="58" t="inlineStr">
        <is>
          <t>甘财扶贫〔2021〕26号</t>
        </is>
      </c>
      <c r="M185" s="70" t="inlineStr">
        <is>
          <t>改善养殖配套设施，提升养殖效益，增加养殖收入。</t>
        </is>
      </c>
      <c r="N185" s="70" t="inlineStr">
        <is>
          <t>大力推广科学饲喂，提高饲草料转化率，增加养殖户收入，进一步完善“企、社、户”三方利益联结机制。</t>
        </is>
      </c>
      <c r="O185" s="60" t="n">
        <v>8</v>
      </c>
      <c r="P185" s="58" t="n"/>
      <c r="Q185" s="60">
        <f>R185+S185</f>
        <v/>
      </c>
      <c r="R185" s="60" t="n">
        <v>0.0057</v>
      </c>
      <c r="S185" s="58" t="n"/>
      <c r="T185" s="60">
        <f>U185+V185</f>
        <v/>
      </c>
      <c r="U185" s="60" t="n">
        <v>0.0228</v>
      </c>
      <c r="V185" s="58" t="n"/>
      <c r="W185" s="60" t="inlineStr">
        <is>
          <t>畜牧局</t>
        </is>
      </c>
      <c r="X185" s="58" t="inlineStr">
        <is>
          <t>曹志鹏</t>
        </is>
      </c>
      <c r="Y185" s="60" t="inlineStr">
        <is>
          <t>秦团庄乡</t>
        </is>
      </c>
      <c r="Z185" s="58" t="inlineStr">
        <is>
          <t>张浩洲</t>
        </is>
      </c>
      <c r="AA185" s="58" t="inlineStr">
        <is>
          <t>环农领办发〔2022〕3号</t>
        </is>
      </c>
      <c r="AB185" s="58" t="inlineStr">
        <is>
          <t>中提前批</t>
        </is>
      </c>
    </row>
    <row r="186" ht="68" customHeight="1" s="295">
      <c r="A186" s="56" t="n"/>
      <c r="B186" s="60" t="inlineStr">
        <is>
          <t>全混合日粮
搅拌机</t>
        </is>
      </c>
      <c r="C186" s="60" t="inlineStr">
        <is>
          <t>新建</t>
        </is>
      </c>
      <c r="D186" s="58" t="inlineStr">
        <is>
          <t>2022.01-2022.12</t>
        </is>
      </c>
      <c r="E186" s="60" t="inlineStr">
        <is>
          <t>曲子镇</t>
        </is>
      </c>
      <c r="F186" s="70" t="inlineStr">
        <is>
          <t xml:space="preserve">投放1.5立方全日粮搅拌机8台其中：楼房子村5台、宋家塬村3台。 2立方全日粮搅拌机8台，其中楼房子村5台、宋家塬村3台。 </t>
        </is>
      </c>
      <c r="G186" s="60" t="n">
        <v>12.88</v>
      </c>
      <c r="H186" s="60" t="n">
        <v>12.88</v>
      </c>
      <c r="I186" s="58" t="n"/>
      <c r="J186" s="58" t="n"/>
      <c r="K186" s="58" t="n"/>
      <c r="L186" s="58" t="inlineStr">
        <is>
          <t>甘财扶贫〔2021〕26号</t>
        </is>
      </c>
      <c r="M186" s="70" t="inlineStr">
        <is>
          <t>改善养殖配套设施，提升养殖效益，增加养殖收入。</t>
        </is>
      </c>
      <c r="N186" s="70" t="inlineStr">
        <is>
          <t>大力推广科学饲喂，提高饲草料转化率，增加养殖户收入，进一步完善“企、社、户”三方利益联结机制。</t>
        </is>
      </c>
      <c r="O186" s="60" t="n">
        <v>0</v>
      </c>
      <c r="P186" s="58" t="n">
        <v>2</v>
      </c>
      <c r="Q186" s="60">
        <f>R186+S186</f>
        <v/>
      </c>
      <c r="R186" s="60" t="n">
        <v>0.0016</v>
      </c>
      <c r="S186" s="58" t="n"/>
      <c r="T186" s="60">
        <f>U186+V186</f>
        <v/>
      </c>
      <c r="U186" s="60" t="n">
        <v>0.0056</v>
      </c>
      <c r="V186" s="58" t="n"/>
      <c r="W186" s="60" t="inlineStr">
        <is>
          <t>畜牧局</t>
        </is>
      </c>
      <c r="X186" s="58" t="inlineStr">
        <is>
          <t>曹志鹏</t>
        </is>
      </c>
      <c r="Y186" s="60" t="inlineStr">
        <is>
          <t>曲子镇</t>
        </is>
      </c>
      <c r="Z186" s="58" t="inlineStr">
        <is>
          <t>段斌杰</t>
        </is>
      </c>
      <c r="AA186" s="58" t="inlineStr">
        <is>
          <t>环农领办发〔2022〕3号</t>
        </is>
      </c>
      <c r="AB186" s="58" t="inlineStr">
        <is>
          <t>中提前批</t>
        </is>
      </c>
    </row>
    <row r="187" ht="69" customHeight="1" s="295">
      <c r="A187" s="56" t="n"/>
      <c r="B187" s="60" t="inlineStr">
        <is>
          <t>全混合日粮
搅拌机</t>
        </is>
      </c>
      <c r="C187" s="60" t="inlineStr">
        <is>
          <t>新建</t>
        </is>
      </c>
      <c r="D187" s="58" t="inlineStr">
        <is>
          <t>2022.01-2022.12</t>
        </is>
      </c>
      <c r="E187" s="60" t="inlineStr">
        <is>
          <t>山城乡</t>
        </is>
      </c>
      <c r="F187" s="70" t="inlineStr">
        <is>
          <t>投放1.5立方全日粮搅拌机30台，其中：山城堡村12台、八里铺村3台、薛塬村2台、寨柯村8台、赵庄村5台。2立方全日粮搅拌机27台，其中：山城堡村13台、八里铺村1台、薛塬村2台、寨柯村9台、郝掌村1台、谢庄村1台。</t>
        </is>
      </c>
      <c r="G187" s="60" t="n">
        <v>45.57</v>
      </c>
      <c r="H187" s="60" t="n">
        <v>45.57</v>
      </c>
      <c r="I187" s="58" t="n"/>
      <c r="J187" s="58" t="n"/>
      <c r="K187" s="58" t="n"/>
      <c r="L187" s="58" t="inlineStr">
        <is>
          <t>甘财扶贫〔2021〕26号</t>
        </is>
      </c>
      <c r="M187" s="70" t="inlineStr">
        <is>
          <t>提高饲草利用率，增加养殖效益。</t>
        </is>
      </c>
      <c r="N187" s="70" t="inlineStr">
        <is>
          <t>大力推广科学饲喂，提高饲草料转化率，增加养殖户收入，进一步完善“企、社、户”三方利益联结机制。</t>
        </is>
      </c>
      <c r="O187" s="60" t="n">
        <v>7</v>
      </c>
      <c r="P187" s="58" t="n"/>
      <c r="Q187" s="60">
        <f>R187+S187</f>
        <v/>
      </c>
      <c r="R187" s="60" t="n">
        <v>0.0057</v>
      </c>
      <c r="S187" s="58" t="n"/>
      <c r="T187" s="60">
        <f>U187+V187</f>
        <v/>
      </c>
      <c r="U187" s="60" t="n">
        <v>0.0228</v>
      </c>
      <c r="V187" s="58" t="n"/>
      <c r="W187" s="60" t="inlineStr">
        <is>
          <t>畜牧局</t>
        </is>
      </c>
      <c r="X187" s="58" t="inlineStr">
        <is>
          <t>曹志鹏</t>
        </is>
      </c>
      <c r="Y187" s="60" t="inlineStr">
        <is>
          <t>山城乡</t>
        </is>
      </c>
      <c r="Z187" s="58" t="inlineStr">
        <is>
          <t>姚建平</t>
        </is>
      </c>
      <c r="AA187" s="58" t="inlineStr">
        <is>
          <t>环农领办发〔2022〕3号</t>
        </is>
      </c>
      <c r="AB187" s="58" t="inlineStr">
        <is>
          <t>中提前批</t>
        </is>
      </c>
    </row>
    <row r="188" ht="69" customHeight="1" s="295">
      <c r="A188" s="56" t="n"/>
      <c r="B188" s="60" t="inlineStr">
        <is>
          <t>全混合日粮
搅拌机</t>
        </is>
      </c>
      <c r="C188" s="60" t="inlineStr">
        <is>
          <t>新建</t>
        </is>
      </c>
      <c r="D188" s="58" t="inlineStr">
        <is>
          <t>2022.01-2022.12</t>
        </is>
      </c>
      <c r="E188" s="60" t="inlineStr">
        <is>
          <t>天池乡</t>
        </is>
      </c>
      <c r="F188" s="70" t="inlineStr">
        <is>
          <t>投放2立方全日粮搅拌机14台,其中：张邓塬村2台、老庄湾村2台、大庄台村1台、吴城子村1台、潘老庄村2台、喜家坪村3台、苏北岔村3台。1.5立方全日粮搅拌机16台，其中：潘老庄村8台、喜家坪村8台。</t>
        </is>
      </c>
      <c r="G188" s="60" t="n">
        <v>23.94</v>
      </c>
      <c r="H188" s="60" t="n">
        <v>23.94</v>
      </c>
      <c r="I188" s="58" t="n"/>
      <c r="J188" s="58" t="n"/>
      <c r="K188" s="58" t="n"/>
      <c r="L188" s="58" t="inlineStr">
        <is>
          <t>甘财扶贫〔2021〕26号</t>
        </is>
      </c>
      <c r="M188" s="70" t="inlineStr">
        <is>
          <t>改善养殖配套设施，提升养殖效益，增加养殖收入。</t>
        </is>
      </c>
      <c r="N188" s="70" t="inlineStr">
        <is>
          <t>大力推广科学饲喂，提高饲草料转化率，增加养殖户收入，进一步完善“企、社、户”三方利益联结机制。</t>
        </is>
      </c>
      <c r="O188" s="60" t="n">
        <v>13</v>
      </c>
      <c r="P188" s="58" t="n"/>
      <c r="Q188" s="60">
        <f>R188+S188</f>
        <v/>
      </c>
      <c r="R188" s="60" t="n">
        <v>0.003</v>
      </c>
      <c r="S188" s="58" t="n"/>
      <c r="T188" s="60">
        <f>U188+V188</f>
        <v/>
      </c>
      <c r="U188" s="60" t="n">
        <v>0.012</v>
      </c>
      <c r="V188" s="58" t="n"/>
      <c r="W188" s="60" t="inlineStr">
        <is>
          <t>畜牧局</t>
        </is>
      </c>
      <c r="X188" s="58" t="inlineStr">
        <is>
          <t>曹志鹏</t>
        </is>
      </c>
      <c r="Y188" s="60" t="inlineStr">
        <is>
          <t>天池乡</t>
        </is>
      </c>
      <c r="Z188" s="58" t="inlineStr">
        <is>
          <t>刘震</t>
        </is>
      </c>
      <c r="AA188" s="58" t="inlineStr">
        <is>
          <t>环农领办发〔2022〕3号</t>
        </is>
      </c>
      <c r="AB188" s="58" t="inlineStr">
        <is>
          <t>中提前批</t>
        </is>
      </c>
    </row>
    <row r="189" ht="60" customHeight="1" s="295">
      <c r="A189" s="56" t="n"/>
      <c r="B189" s="60" t="inlineStr">
        <is>
          <t>全混合日粮
搅拌机</t>
        </is>
      </c>
      <c r="C189" s="60" t="inlineStr">
        <is>
          <t>新建</t>
        </is>
      </c>
      <c r="D189" s="58" t="inlineStr">
        <is>
          <t>2022.01-2022.12</t>
        </is>
      </c>
      <c r="E189" s="60" t="inlineStr">
        <is>
          <t>甜水镇</t>
        </is>
      </c>
      <c r="F189" s="70" t="inlineStr">
        <is>
          <t>投放1.5立方全日粮搅拌机11台，其中：张铁村6台、邱滩村5台。投放2立方全混合日粮搅拌机1台，其中：张铁村1台。</t>
        </is>
      </c>
      <c r="G189" s="60" t="n">
        <v>8.609999999999999</v>
      </c>
      <c r="H189" s="60" t="n">
        <v>8.609999999999999</v>
      </c>
      <c r="I189" s="58" t="n"/>
      <c r="J189" s="58" t="n"/>
      <c r="K189" s="58" t="n"/>
      <c r="L189" s="58" t="inlineStr">
        <is>
          <t>甘财扶贫〔2021〕26号</t>
        </is>
      </c>
      <c r="M189" s="70" t="inlineStr">
        <is>
          <t>改善养殖配套设施，提升养殖效益，增加养殖收入。</t>
        </is>
      </c>
      <c r="N189" s="70" t="inlineStr">
        <is>
          <t>大力推广科学饲喂，提高饲草料转化率，增加养殖户收入，进一步完善“企、社、户”三方利益联结机制。</t>
        </is>
      </c>
      <c r="O189" s="60" t="n">
        <v>2</v>
      </c>
      <c r="P189" s="58" t="n"/>
      <c r="Q189" s="60">
        <f>R189+S189</f>
        <v/>
      </c>
      <c r="R189" s="60" t="n">
        <v>0.0012</v>
      </c>
      <c r="S189" s="58" t="n"/>
      <c r="T189" s="60">
        <f>U189+V189</f>
        <v/>
      </c>
      <c r="U189" s="60" t="n">
        <v>0.0046</v>
      </c>
      <c r="V189" s="58" t="n"/>
      <c r="W189" s="60" t="inlineStr">
        <is>
          <t>畜牧局</t>
        </is>
      </c>
      <c r="X189" s="58" t="inlineStr">
        <is>
          <t>曹志鹏</t>
        </is>
      </c>
      <c r="Y189" s="60" t="inlineStr">
        <is>
          <t>甜水镇</t>
        </is>
      </c>
      <c r="Z189" s="58" t="inlineStr">
        <is>
          <t>拓研新</t>
        </is>
      </c>
      <c r="AA189" s="58" t="inlineStr">
        <is>
          <t>环农领办发〔2022〕3号</t>
        </is>
      </c>
      <c r="AB189" s="58" t="inlineStr">
        <is>
          <t>中提前批</t>
        </is>
      </c>
    </row>
    <row r="190" ht="60" customHeight="1" s="295">
      <c r="A190" s="56" t="n"/>
      <c r="B190" s="60" t="inlineStr">
        <is>
          <t>全混合日粮
搅拌机</t>
        </is>
      </c>
      <c r="C190" s="60" t="inlineStr">
        <is>
          <t>新建</t>
        </is>
      </c>
      <c r="D190" s="58" t="inlineStr">
        <is>
          <t>2022.01-2022.12</t>
        </is>
      </c>
      <c r="E190" s="60" t="inlineStr">
        <is>
          <t>小南沟乡</t>
        </is>
      </c>
      <c r="F190" s="70" t="inlineStr">
        <is>
          <t>投放1.5立方全日粮搅拌机16台，其中：粉子山村16台。</t>
        </is>
      </c>
      <c r="G190" s="60" t="n">
        <v>11.2</v>
      </c>
      <c r="H190" s="60" t="n">
        <v>11.2</v>
      </c>
      <c r="I190" s="58" t="n"/>
      <c r="J190" s="58" t="n"/>
      <c r="K190" s="58" t="n"/>
      <c r="L190" s="58" t="inlineStr">
        <is>
          <t>甘财扶贫〔2021〕26号</t>
        </is>
      </c>
      <c r="M190" s="70" t="inlineStr">
        <is>
          <t>改善养殖配套设施，提升养殖效益，增加养殖收入。</t>
        </is>
      </c>
      <c r="N190" s="70" t="inlineStr">
        <is>
          <t>大力推广科学饲喂，提高饲草料转化率，增加养殖户收入，进一步完善“企、社、户”三方利益联结机制。</t>
        </is>
      </c>
      <c r="O190" s="60" t="n">
        <v>3</v>
      </c>
      <c r="P190" s="58" t="n"/>
      <c r="Q190" s="60">
        <f>R190+S190</f>
        <v/>
      </c>
      <c r="R190" s="60" t="n">
        <v>0.0016</v>
      </c>
      <c r="S190" s="58" t="n"/>
      <c r="T190" s="60">
        <f>U190+V190</f>
        <v/>
      </c>
      <c r="U190" s="60" t="n">
        <v>0.0062</v>
      </c>
      <c r="V190" s="58" t="n"/>
      <c r="W190" s="60" t="inlineStr">
        <is>
          <t>畜牧局</t>
        </is>
      </c>
      <c r="X190" s="58" t="inlineStr">
        <is>
          <t>曹志鹏</t>
        </is>
      </c>
      <c r="Y190" s="60" t="inlineStr">
        <is>
          <t>小南沟乡</t>
        </is>
      </c>
      <c r="Z190" s="58" t="inlineStr">
        <is>
          <t>任新育</t>
        </is>
      </c>
      <c r="AA190" s="58" t="inlineStr">
        <is>
          <t>环农领办发〔2022〕3号</t>
        </is>
      </c>
      <c r="AB190" s="58" t="inlineStr">
        <is>
          <t>中提前批</t>
        </is>
      </c>
    </row>
    <row r="191" ht="56" customHeight="1" s="295">
      <c r="A191" s="56" t="n"/>
      <c r="B191" s="307" t="inlineStr">
        <is>
          <t>一般农户草棚建设合计</t>
        </is>
      </c>
      <c r="C191" s="56" t="inlineStr">
        <is>
          <t>新建</t>
        </is>
      </c>
      <c r="D191" s="34" t="inlineStr">
        <is>
          <t>2022.01-2022.12</t>
        </is>
      </c>
      <c r="E191" s="56" t="inlineStr">
        <is>
          <t>全县20个乡镇</t>
        </is>
      </c>
      <c r="F191" s="69" t="inlineStr">
        <is>
          <t>全县扶持17个乡镇204个村1011户每户新建草棚1座，每座补助7000元。产权归农户所有。</t>
        </is>
      </c>
      <c r="G191" s="56">
        <f>SUM(G192:G211)</f>
        <v/>
      </c>
      <c r="H191" s="56">
        <f>SUM(H192:H211)</f>
        <v/>
      </c>
      <c r="I191" s="56">
        <f>SUM(I192:I211)</f>
        <v/>
      </c>
      <c r="J191" s="56">
        <f>SUM(J192:J211)</f>
        <v/>
      </c>
      <c r="K191" s="56">
        <f>SUM(K192:K211)</f>
        <v/>
      </c>
      <c r="L191" s="56" t="n"/>
      <c r="M191" s="140" t="inlineStr">
        <is>
          <t>改善养殖配套设施，减少饲草浪费，提升养殖效益，增加养殖收入。</t>
        </is>
      </c>
      <c r="N191" s="140" t="inlineStr">
        <is>
          <t>加强基础设施建设，提高饲草利用率，增加养殖户收益，进一步完善“企、社、户”三方利益联结机制。</t>
        </is>
      </c>
      <c r="O191" s="56">
        <f>SUM(O192:O211)</f>
        <v/>
      </c>
      <c r="P191" s="56" t="n">
        <v>24</v>
      </c>
      <c r="Q191" s="56">
        <f>R191+S191</f>
        <v/>
      </c>
      <c r="R191" s="56" t="n"/>
      <c r="S191" s="56">
        <f>SUM(S192:S211)</f>
        <v/>
      </c>
      <c r="T191" s="56">
        <f>U191+V191</f>
        <v/>
      </c>
      <c r="U191" s="56" t="n"/>
      <c r="V191" s="56">
        <f>SUM(V192:V211)</f>
        <v/>
      </c>
      <c r="W191" s="56" t="inlineStr">
        <is>
          <t>畜牧局</t>
        </is>
      </c>
      <c r="X191" s="34" t="inlineStr">
        <is>
          <t>曹志鹏</t>
        </is>
      </c>
      <c r="Y191" s="56" t="inlineStr">
        <is>
          <t>各乡镇</t>
        </is>
      </c>
      <c r="Z191" s="34" t="n"/>
      <c r="AA191" s="34" t="n"/>
      <c r="AB191" s="34" t="n"/>
    </row>
    <row r="192" ht="65" customHeight="1" s="295">
      <c r="A192" s="56" t="n"/>
      <c r="B192" s="60" t="inlineStr">
        <is>
          <t>一般农户草棚建设</t>
        </is>
      </c>
      <c r="C192" s="60" t="inlineStr">
        <is>
          <t>新建</t>
        </is>
      </c>
      <c r="D192" s="58" t="inlineStr">
        <is>
          <t>2022.01-2022.12</t>
        </is>
      </c>
      <c r="E192" s="60" t="inlineStr">
        <is>
          <t>耿湾乡</t>
        </is>
      </c>
      <c r="F192" s="70" t="inlineStr">
        <is>
          <t>扶持12村79户每户新建草棚1座，其中：郜庄村5户、耿河村1户、韩老庄村1户、郝东掌村6户、黑城岔村3户、潘掌村18户、四合原村5户、天桥村2户、万湾村20户、许掌村9户、早流渠村4户、张台村5户。</t>
        </is>
      </c>
      <c r="G192" s="60" t="n">
        <v>55.3</v>
      </c>
      <c r="H192" s="60" t="n">
        <v>55.3</v>
      </c>
      <c r="I192" s="60" t="n"/>
      <c r="J192" s="60" t="n"/>
      <c r="K192" s="60" t="n"/>
      <c r="L192" s="60" t="inlineStr">
        <is>
          <t xml:space="preserve"> 甘财农〔2021〕132号</t>
        </is>
      </c>
      <c r="M192" s="70" t="inlineStr">
        <is>
          <t>改善养殖配套设施，减少饲草浪费，提升养殖效益，增加养殖收入。</t>
        </is>
      </c>
      <c r="N192" s="70" t="inlineStr">
        <is>
          <t>加强基础设施建设，提高饲草利用率，增加养殖户收益，进一步完善“企、社、户”三方利益联结机制。</t>
        </is>
      </c>
      <c r="O192" s="60" t="n">
        <v>12</v>
      </c>
      <c r="P192" s="60" t="n"/>
      <c r="Q192" s="60">
        <f>R192+S192</f>
        <v/>
      </c>
      <c r="R192" s="60" t="n"/>
      <c r="S192" s="60" t="n">
        <v>0.007900000000000001</v>
      </c>
      <c r="T192" s="60">
        <f>U192+V192</f>
        <v/>
      </c>
      <c r="U192" s="60" t="n"/>
      <c r="V192" s="60" t="n">
        <v>0.0316</v>
      </c>
      <c r="W192" s="60" t="inlineStr">
        <is>
          <t>畜牧局</t>
        </is>
      </c>
      <c r="X192" s="58" t="inlineStr">
        <is>
          <t>曹志鹏</t>
        </is>
      </c>
      <c r="Y192" s="60" t="inlineStr">
        <is>
          <t>耿湾乡</t>
        </is>
      </c>
      <c r="Z192" s="58" t="inlineStr">
        <is>
          <t>王秀丽</t>
        </is>
      </c>
      <c r="AA192" s="58" t="inlineStr">
        <is>
          <t>环农领办发〔2022〕5号</t>
        </is>
      </c>
      <c r="AB192" s="58" t="inlineStr">
        <is>
          <t>二批
整合</t>
        </is>
      </c>
    </row>
    <row r="193" ht="73" customHeight="1" s="295">
      <c r="A193" s="56" t="n"/>
      <c r="B193" s="60" t="inlineStr">
        <is>
          <t>一般农户草棚建设</t>
        </is>
      </c>
      <c r="C193" s="60" t="inlineStr">
        <is>
          <t>新建</t>
        </is>
      </c>
      <c r="D193" s="58" t="inlineStr">
        <is>
          <t>2022.01-2022.12</t>
        </is>
      </c>
      <c r="E193" s="60" t="inlineStr">
        <is>
          <t>合道镇</t>
        </is>
      </c>
      <c r="F193" s="70" t="inlineStr">
        <is>
          <t>扶持15村90户每户新建草棚1座，其中：常崾岘村1户、陈旗塬村4户、大路洼村4户、红崖洼村9户、梁坪村7户、尚西坪村2户、唐台子村3户、陶洼子村3户、瓦天沟村5户、辛坪村2户、寨子坪村15户、杨坪沟村3户、朱家塬村2户、赵台村19户、沈家岭村11户。</t>
        </is>
      </c>
      <c r="G193" s="60" t="n">
        <v>63</v>
      </c>
      <c r="H193" s="60" t="n">
        <v>63</v>
      </c>
      <c r="I193" s="60" t="n"/>
      <c r="J193" s="60" t="n"/>
      <c r="K193" s="60" t="n"/>
      <c r="L193" s="60" t="inlineStr">
        <is>
          <t xml:space="preserve"> 甘财农〔2021〕132号</t>
        </is>
      </c>
      <c r="M193" s="70" t="inlineStr">
        <is>
          <t>改善养殖配套设施，减少饲草浪费，提升养殖效益，增加养殖收入。</t>
        </is>
      </c>
      <c r="N193" s="70" t="inlineStr">
        <is>
          <t>加强基础设施建设，提高饲草利用率，增加养殖户收益，进一步完善“企、社、户”三方利益联结机制。</t>
        </is>
      </c>
      <c r="O193" s="60" t="n">
        <v>15</v>
      </c>
      <c r="P193" s="60" t="n"/>
      <c r="Q193" s="60">
        <f>R193+S193</f>
        <v/>
      </c>
      <c r="R193" s="60" t="n"/>
      <c r="S193" s="60" t="n">
        <v>0.008999999999999999</v>
      </c>
      <c r="T193" s="60">
        <f>U193+V193</f>
        <v/>
      </c>
      <c r="U193" s="60" t="n"/>
      <c r="V193" s="60" t="n">
        <v>0.036</v>
      </c>
      <c r="W193" s="60" t="inlineStr">
        <is>
          <t>畜牧局</t>
        </is>
      </c>
      <c r="X193" s="58" t="inlineStr">
        <is>
          <t>曹志鹏</t>
        </is>
      </c>
      <c r="Y193" s="60" t="inlineStr">
        <is>
          <t>合道镇</t>
        </is>
      </c>
      <c r="Z193" s="58" t="inlineStr">
        <is>
          <t>王宝明</t>
        </is>
      </c>
      <c r="AA193" s="58" t="inlineStr">
        <is>
          <t>环农领办发〔2022〕5号</t>
        </is>
      </c>
      <c r="AB193" s="58" t="inlineStr">
        <is>
          <t>二批
整合</t>
        </is>
      </c>
    </row>
    <row r="194" ht="81" customHeight="1" s="295">
      <c r="A194" s="56" t="n"/>
      <c r="B194" s="60" t="inlineStr">
        <is>
          <t>一般农户草棚建设</t>
        </is>
      </c>
      <c r="C194" s="60" t="inlineStr">
        <is>
          <t>新建</t>
        </is>
      </c>
      <c r="D194" s="58" t="inlineStr">
        <is>
          <t>2022.01-2022.12</t>
        </is>
      </c>
      <c r="E194" s="60" t="inlineStr">
        <is>
          <t>环城镇</t>
        </is>
      </c>
      <c r="F194" s="70" t="inlineStr">
        <is>
          <t>扶持16村84户每户新建草棚1座，其中：北郭塬村1户、陈汤塬村2户、城东塬村2户、高龚塬村25户、龚淌村1户、马坊塬村1户、漫塬村1户、宁老庄村31户、冉旗寨村3户、十八里村1户、唐塬村2户、西川村4户、肖川村5户、鸳鸯沟村1户、张淌村2户、赵小掌村2户。</t>
        </is>
      </c>
      <c r="G194" s="60" t="n">
        <v>58.8</v>
      </c>
      <c r="H194" s="60" t="n">
        <v>58.8</v>
      </c>
      <c r="I194" s="60" t="n"/>
      <c r="J194" s="60" t="n"/>
      <c r="K194" s="60" t="n"/>
      <c r="L194" s="60" t="inlineStr">
        <is>
          <t xml:space="preserve"> 甘财农〔2021〕132号</t>
        </is>
      </c>
      <c r="M194" s="70" t="inlineStr">
        <is>
          <t>改善养殖配套设施，减少饲草浪费，提升养殖效益，增加养殖收入。</t>
        </is>
      </c>
      <c r="N194" s="70" t="inlineStr">
        <is>
          <t>加强基础设施建设，提高饲草利用率，增加养殖户收益，进一步完善“企、社、户”三方利益联结机制。</t>
        </is>
      </c>
      <c r="O194" s="60" t="n">
        <v>1</v>
      </c>
      <c r="P194" s="60" t="n">
        <v>15</v>
      </c>
      <c r="Q194" s="60">
        <f>R194+S194</f>
        <v/>
      </c>
      <c r="R194" s="60" t="n"/>
      <c r="S194" s="60" t="n">
        <v>0.008399999999999999</v>
      </c>
      <c r="T194" s="60">
        <f>U194+V194</f>
        <v/>
      </c>
      <c r="U194" s="60" t="n"/>
      <c r="V194" s="60" t="n">
        <v>0.0336</v>
      </c>
      <c r="W194" s="60" t="inlineStr">
        <is>
          <t>畜牧局</t>
        </is>
      </c>
      <c r="X194" s="58" t="inlineStr">
        <is>
          <t>曹志鹏</t>
        </is>
      </c>
      <c r="Y194" s="60" t="inlineStr">
        <is>
          <t>环城镇</t>
        </is>
      </c>
      <c r="Z194" s="58" t="inlineStr">
        <is>
          <t>白俊虎</t>
        </is>
      </c>
      <c r="AA194" s="58" t="inlineStr">
        <is>
          <t>环农领办发〔2022〕5号</t>
        </is>
      </c>
      <c r="AB194" s="58" t="inlineStr">
        <is>
          <t>二批
整合</t>
        </is>
      </c>
    </row>
    <row r="195" ht="66" customHeight="1" s="295">
      <c r="A195" s="56" t="n"/>
      <c r="B195" s="60" t="inlineStr">
        <is>
          <t>一般农户草棚建设</t>
        </is>
      </c>
      <c r="C195" s="60" t="inlineStr">
        <is>
          <t>新建</t>
        </is>
      </c>
      <c r="D195" s="58" t="inlineStr">
        <is>
          <t>2022.01-2022.12</t>
        </is>
      </c>
      <c r="E195" s="60" t="inlineStr">
        <is>
          <t>八珠乡</t>
        </is>
      </c>
      <c r="F195" s="70" t="inlineStr">
        <is>
          <t>扶持10村68户每户新建草棚1座，其中：八珠塬村6户、白塬村5户、曹塬村13户、冯家湾村12户、苟塬村3户、湫坝沟村6户、马连掌村6户、塔尔咀村6户、瓦崾岘村7户、杏树沟村4户。</t>
        </is>
      </c>
      <c r="G195" s="60" t="n">
        <v>47.6</v>
      </c>
      <c r="H195" s="60" t="n">
        <v>47.6</v>
      </c>
      <c r="I195" s="60" t="n"/>
      <c r="J195" s="60" t="n"/>
      <c r="K195" s="60" t="n"/>
      <c r="L195" s="60" t="inlineStr">
        <is>
          <t xml:space="preserve"> 甘财农〔2021〕132号</t>
        </is>
      </c>
      <c r="M195" s="70" t="inlineStr">
        <is>
          <t>改善养殖配套设施，减少饲草浪费，提升养殖效益，增加养殖收入。</t>
        </is>
      </c>
      <c r="N195" s="70" t="inlineStr">
        <is>
          <t>加强基础设施建设，提高饲草利用率，增加养殖户收益，进一步完善“企、社、户”三方利益联结机制。</t>
        </is>
      </c>
      <c r="O195" s="60" t="n">
        <v>10</v>
      </c>
      <c r="P195" s="60" t="n"/>
      <c r="Q195" s="60">
        <f>R195+S195</f>
        <v/>
      </c>
      <c r="R195" s="60" t="n"/>
      <c r="S195" s="60" t="n">
        <v>0.0068</v>
      </c>
      <c r="T195" s="60">
        <f>U195+V195</f>
        <v/>
      </c>
      <c r="U195" s="60" t="n"/>
      <c r="V195" s="60" t="n">
        <v>0.0272</v>
      </c>
      <c r="W195" s="60" t="inlineStr">
        <is>
          <t>畜牧局</t>
        </is>
      </c>
      <c r="X195" s="58" t="inlineStr">
        <is>
          <t>曹志鹏</t>
        </is>
      </c>
      <c r="Y195" s="60" t="inlineStr">
        <is>
          <t>八珠乡</t>
        </is>
      </c>
      <c r="Z195" s="58" t="inlineStr">
        <is>
          <t>张彬彬</t>
        </is>
      </c>
      <c r="AA195" s="58" t="inlineStr">
        <is>
          <t>环农领办发〔2022〕5号</t>
        </is>
      </c>
      <c r="AB195" s="58" t="inlineStr">
        <is>
          <t>二批
整合</t>
        </is>
      </c>
    </row>
    <row r="196" ht="66" customHeight="1" s="295">
      <c r="A196" s="56" t="n"/>
      <c r="B196" s="60" t="inlineStr">
        <is>
          <t>一般农户草棚建设</t>
        </is>
      </c>
      <c r="C196" s="60" t="inlineStr">
        <is>
          <t>新建</t>
        </is>
      </c>
      <c r="D196" s="58" t="inlineStr">
        <is>
          <t>2022.01-2022.12</t>
        </is>
      </c>
      <c r="E196" s="60" t="inlineStr">
        <is>
          <t>樊家川镇</t>
        </is>
      </c>
      <c r="F196" s="70" t="inlineStr">
        <is>
          <t>扶持6村38户每户新建草棚1座，其中：樊家川村4户、马驿沟村13户、郝集村1户、闫塬村6户、李崾岘村11户、马骏滩村3户。</t>
        </is>
      </c>
      <c r="G196" s="60" t="n">
        <v>26.6</v>
      </c>
      <c r="H196" s="60" t="n">
        <v>26.6</v>
      </c>
      <c r="I196" s="60" t="n"/>
      <c r="J196" s="60" t="n"/>
      <c r="K196" s="60" t="n"/>
      <c r="L196" s="60" t="inlineStr">
        <is>
          <t xml:space="preserve"> 甘财农〔2021〕132号</t>
        </is>
      </c>
      <c r="M196" s="70" t="inlineStr">
        <is>
          <t>改善养殖配套设施，减少饲草浪费，提升养殖效益，增加养殖收入。</t>
        </is>
      </c>
      <c r="N196" s="70" t="inlineStr">
        <is>
          <t>加强基础设施建设，提高饲草利用率，增加养殖户收益，进一步完善“企、社、户”三方利益联结机制。</t>
        </is>
      </c>
      <c r="O196" s="60" t="n">
        <v>6</v>
      </c>
      <c r="P196" s="60" t="n"/>
      <c r="Q196" s="60">
        <f>R196+S196</f>
        <v/>
      </c>
      <c r="R196" s="60" t="n"/>
      <c r="S196" s="60" t="n">
        <v>0.0038</v>
      </c>
      <c r="T196" s="60">
        <f>U196+V196</f>
        <v/>
      </c>
      <c r="U196" s="60" t="n"/>
      <c r="V196" s="60" t="n">
        <v>0.0152</v>
      </c>
      <c r="W196" s="60" t="inlineStr">
        <is>
          <t>畜牧局</t>
        </is>
      </c>
      <c r="X196" s="58" t="inlineStr">
        <is>
          <t>曹志鹏</t>
        </is>
      </c>
      <c r="Y196" s="60" t="inlineStr">
        <is>
          <t>樊家川镇</t>
        </is>
      </c>
      <c r="Z196" s="58" t="inlineStr">
        <is>
          <t>王治峰</t>
        </is>
      </c>
      <c r="AA196" s="58" t="inlineStr">
        <is>
          <t>环农领办发〔2022〕5号</t>
        </is>
      </c>
      <c r="AB196" s="58" t="inlineStr">
        <is>
          <t>二批
整合</t>
        </is>
      </c>
    </row>
    <row r="197" ht="57" customHeight="1" s="295">
      <c r="A197" s="56" t="n"/>
      <c r="B197" s="60" t="inlineStr">
        <is>
          <t>一般农户草棚建设</t>
        </is>
      </c>
      <c r="C197" s="60" t="inlineStr">
        <is>
          <t>新建</t>
        </is>
      </c>
      <c r="D197" s="58" t="inlineStr">
        <is>
          <t>2022.01-2022.12</t>
        </is>
      </c>
      <c r="E197" s="60" t="inlineStr">
        <is>
          <t>芦家湾乡</t>
        </is>
      </c>
      <c r="F197" s="70" t="inlineStr">
        <is>
          <t>扶持6村19户每户新建草棚1座，其中：杨新庄村2户、宋家掌村1户、王庄村9户、井川村1户、盘龙村4户、小堡条村2户。</t>
        </is>
      </c>
      <c r="G197" s="60" t="n">
        <v>13.3</v>
      </c>
      <c r="H197" s="60" t="n">
        <v>13.3</v>
      </c>
      <c r="I197" s="60" t="n"/>
      <c r="J197" s="60" t="n"/>
      <c r="K197" s="60" t="n"/>
      <c r="L197" s="60" t="inlineStr">
        <is>
          <t xml:space="preserve"> 甘财农〔2021〕132号</t>
        </is>
      </c>
      <c r="M197" s="70" t="inlineStr">
        <is>
          <t>改善养殖配套设施，减少饲草浪费，提升养殖效益，增加养殖收入。</t>
        </is>
      </c>
      <c r="N197" s="70" t="inlineStr">
        <is>
          <t>加强基础设施建设，提高饲草利用率，增加养殖户收益，进一步完善“企、社、户”三方利益联结机制。</t>
        </is>
      </c>
      <c r="O197" s="60" t="n">
        <v>6</v>
      </c>
      <c r="P197" s="60" t="n"/>
      <c r="Q197" s="60">
        <f>R197+S197</f>
        <v/>
      </c>
      <c r="R197" s="60" t="n"/>
      <c r="S197" s="60" t="n">
        <v>0.0019</v>
      </c>
      <c r="T197" s="60">
        <f>U197+V197</f>
        <v/>
      </c>
      <c r="U197" s="60" t="n"/>
      <c r="V197" s="60" t="n">
        <v>0.0076</v>
      </c>
      <c r="W197" s="60" t="inlineStr">
        <is>
          <t>畜牧局</t>
        </is>
      </c>
      <c r="X197" s="58" t="inlineStr">
        <is>
          <t>曹志鹏</t>
        </is>
      </c>
      <c r="Y197" s="60" t="inlineStr">
        <is>
          <t>芦家湾乡</t>
        </is>
      </c>
      <c r="Z197" s="58" t="inlineStr">
        <is>
          <t>马鹏飞</t>
        </is>
      </c>
      <c r="AA197" s="58" t="inlineStr">
        <is>
          <t>环农领办发〔2022〕5号</t>
        </is>
      </c>
      <c r="AB197" s="58" t="inlineStr">
        <is>
          <t>二批
整合</t>
        </is>
      </c>
    </row>
    <row r="198" ht="66" customHeight="1" s="295">
      <c r="A198" s="56" t="n"/>
      <c r="B198" s="60" t="inlineStr">
        <is>
          <t>一般农户草棚建设</t>
        </is>
      </c>
      <c r="C198" s="60" t="inlineStr">
        <is>
          <t>新建</t>
        </is>
      </c>
      <c r="D198" s="58" t="inlineStr">
        <is>
          <t>2022.01-2022.12</t>
        </is>
      </c>
      <c r="E198" s="60" t="inlineStr">
        <is>
          <t>罗山川乡</t>
        </is>
      </c>
      <c r="F198" s="70" t="inlineStr">
        <is>
          <t>扶持6村11户每户新建草棚1座，其中：苇芝城村3户、龙柏山村1户、兰家掌村1户、大树塬村1户、陈渠子村4户、山水湾村1户。</t>
        </is>
      </c>
      <c r="G198" s="60" t="n">
        <v>7.7</v>
      </c>
      <c r="H198" s="60" t="n">
        <v>7.7</v>
      </c>
      <c r="I198" s="60" t="n"/>
      <c r="J198" s="60" t="n"/>
      <c r="K198" s="60" t="n"/>
      <c r="L198" s="60" t="inlineStr">
        <is>
          <t xml:space="preserve"> 甘财农〔2021〕132号</t>
        </is>
      </c>
      <c r="M198" s="70" t="inlineStr">
        <is>
          <t>改善养殖配套设施，减少饲草浪费，提升养殖效益，增加养殖收入。</t>
        </is>
      </c>
      <c r="N198" s="70" t="inlineStr">
        <is>
          <t>加强基础设施建设，提高饲草利用率，增加养殖户收益，进一步完善“企、社、户”三方利益联结机制。</t>
        </is>
      </c>
      <c r="O198" s="60" t="n">
        <v>6</v>
      </c>
      <c r="P198" s="60" t="n"/>
      <c r="Q198" s="60">
        <f>R198+S198</f>
        <v/>
      </c>
      <c r="R198" s="60" t="n"/>
      <c r="S198" s="60" t="n">
        <v>0.0011</v>
      </c>
      <c r="T198" s="60">
        <f>U198+V198</f>
        <v/>
      </c>
      <c r="U198" s="60" t="n"/>
      <c r="V198" s="60" t="n">
        <v>0.0044</v>
      </c>
      <c r="W198" s="60" t="inlineStr">
        <is>
          <t>畜牧局</t>
        </is>
      </c>
      <c r="X198" s="58" t="inlineStr">
        <is>
          <t>曹志鹏</t>
        </is>
      </c>
      <c r="Y198" s="60" t="inlineStr">
        <is>
          <t>罗山川乡</t>
        </is>
      </c>
      <c r="Z198" s="58" t="inlineStr">
        <is>
          <t>李怀文</t>
        </is>
      </c>
      <c r="AA198" s="58" t="inlineStr">
        <is>
          <t>环农领办发〔2022〕5号</t>
        </is>
      </c>
      <c r="AB198" s="58" t="inlineStr">
        <is>
          <t>二批
整合</t>
        </is>
      </c>
    </row>
    <row r="199" ht="66" customHeight="1" s="295">
      <c r="A199" s="56" t="n"/>
      <c r="B199" s="60" t="inlineStr">
        <is>
          <t>一般农户草棚建设</t>
        </is>
      </c>
      <c r="C199" s="60" t="inlineStr">
        <is>
          <t>新建</t>
        </is>
      </c>
      <c r="D199" s="58" t="inlineStr">
        <is>
          <t>2022.01-2022.12</t>
        </is>
      </c>
      <c r="E199" s="60" t="inlineStr">
        <is>
          <t>毛井镇</t>
        </is>
      </c>
      <c r="F199" s="70" t="inlineStr">
        <is>
          <t>扶持11个村56每户新建草棚1座，其中：二条俭村2户、砖城子村10户、山西掌村2户、施家滩村8户、乔崾岘村5户、黄寨柯村5户、高家洼村3户、丁连掌村3户、大户掌村4户、红土咀村8户、马趟村6户。</t>
        </is>
      </c>
      <c r="G199" s="60" t="n">
        <v>39.2</v>
      </c>
      <c r="H199" s="60" t="n">
        <v>39.2</v>
      </c>
      <c r="I199" s="60" t="n"/>
      <c r="J199" s="60" t="n"/>
      <c r="K199" s="60" t="n"/>
      <c r="L199" s="60" t="inlineStr">
        <is>
          <t xml:space="preserve"> 甘财农〔2021〕132号</t>
        </is>
      </c>
      <c r="M199" s="70" t="inlineStr">
        <is>
          <t>改善养殖配套设施，减少饲草浪费，提升养殖效益，增加养殖收入。</t>
        </is>
      </c>
      <c r="N199" s="70" t="inlineStr">
        <is>
          <t>加强基础设施建设，提高饲草利用率，增加养殖户收益，进一步完善“企、社、户”三方利益联结机制。</t>
        </is>
      </c>
      <c r="O199" s="60" t="n">
        <v>11</v>
      </c>
      <c r="P199" s="60" t="n"/>
      <c r="Q199" s="60">
        <f>R199+S199</f>
        <v/>
      </c>
      <c r="R199" s="60" t="n"/>
      <c r="S199" s="60" t="n">
        <v>0.0056</v>
      </c>
      <c r="T199" s="60">
        <f>U199+V199</f>
        <v/>
      </c>
      <c r="U199" s="60" t="n"/>
      <c r="V199" s="60" t="n">
        <v>0.0224</v>
      </c>
      <c r="W199" s="60" t="inlineStr">
        <is>
          <t>畜牧局</t>
        </is>
      </c>
      <c r="X199" s="58" t="inlineStr">
        <is>
          <t>曹志鹏</t>
        </is>
      </c>
      <c r="Y199" s="60" t="inlineStr">
        <is>
          <t>毛井镇</t>
        </is>
      </c>
      <c r="Z199" s="58" t="inlineStr">
        <is>
          <t>梁立群</t>
        </is>
      </c>
      <c r="AA199" s="58" t="inlineStr">
        <is>
          <t>环农领办发〔2022〕5号</t>
        </is>
      </c>
      <c r="AB199" s="58" t="inlineStr">
        <is>
          <t>二批
整合</t>
        </is>
      </c>
    </row>
    <row r="200" ht="66" customHeight="1" s="295">
      <c r="A200" s="56" t="n"/>
      <c r="B200" s="60" t="inlineStr">
        <is>
          <t>一般农户草棚建设</t>
        </is>
      </c>
      <c r="C200" s="60" t="inlineStr">
        <is>
          <t>新建</t>
        </is>
      </c>
      <c r="D200" s="58" t="inlineStr">
        <is>
          <t>2022.01-2022.12</t>
        </is>
      </c>
      <c r="E200" s="60" t="inlineStr">
        <is>
          <t>木钵镇</t>
        </is>
      </c>
      <c r="F200" s="70" t="inlineStr">
        <is>
          <t>扶持12个村38户每户新建草棚1座，其中：木钵街村1户、周湾村4户、曹旗村5户、高楼塬村4户、刘家塬村4户、白家掌村6户、邓寨子村1户、二合塬村6户、坪子塬村2户、罗家沟村2户、水坝滩村1户、井儿岔村2户。</t>
        </is>
      </c>
      <c r="G200" s="60" t="n">
        <v>26.6</v>
      </c>
      <c r="H200" s="60" t="n">
        <v>26.6</v>
      </c>
      <c r="I200" s="60" t="n"/>
      <c r="J200" s="60" t="n"/>
      <c r="K200" s="60" t="n"/>
      <c r="L200" s="60" t="inlineStr">
        <is>
          <t xml:space="preserve"> 甘财农〔2021〕132号</t>
        </is>
      </c>
      <c r="M200" s="70" t="inlineStr">
        <is>
          <t>改善养殖配套设施，减少饲草浪费，提升养殖效益，增加养殖收入。</t>
        </is>
      </c>
      <c r="N200" s="70" t="inlineStr">
        <is>
          <t>加强基础设施建设，提高饲草利用率，增加养殖户收益，进一步完善“企、社、户”三方利益联结机制。</t>
        </is>
      </c>
      <c r="O200" s="60" t="n">
        <v>12</v>
      </c>
      <c r="P200" s="60" t="n"/>
      <c r="Q200" s="60">
        <f>R200+S200</f>
        <v/>
      </c>
      <c r="R200" s="60" t="n"/>
      <c r="S200" s="60" t="n">
        <v>0.0038</v>
      </c>
      <c r="T200" s="60">
        <f>U200+V200</f>
        <v/>
      </c>
      <c r="U200" s="60" t="n"/>
      <c r="V200" s="60" t="n">
        <v>0.0152</v>
      </c>
      <c r="W200" s="60" t="inlineStr">
        <is>
          <t>畜牧局</t>
        </is>
      </c>
      <c r="X200" s="58" t="inlineStr">
        <is>
          <t>曹志鹏</t>
        </is>
      </c>
      <c r="Y200" s="60" t="inlineStr">
        <is>
          <t>木钵镇</t>
        </is>
      </c>
      <c r="Z200" s="83" t="inlineStr">
        <is>
          <t>方显</t>
        </is>
      </c>
      <c r="AA200" s="58" t="inlineStr">
        <is>
          <t>环农领办发〔2022〕5号</t>
        </is>
      </c>
      <c r="AB200" s="58" t="inlineStr">
        <is>
          <t>二批
整合</t>
        </is>
      </c>
    </row>
    <row r="201" ht="66" customHeight="1" s="295">
      <c r="A201" s="56" t="n"/>
      <c r="B201" s="60" t="inlineStr">
        <is>
          <t>一般农户草棚建设</t>
        </is>
      </c>
      <c r="C201" s="60" t="inlineStr">
        <is>
          <t>新建</t>
        </is>
      </c>
      <c r="D201" s="58" t="inlineStr">
        <is>
          <t>2022.01-2022.12</t>
        </is>
      </c>
      <c r="E201" s="60" t="inlineStr">
        <is>
          <t>南湫乡</t>
        </is>
      </c>
      <c r="F201" s="70" t="inlineStr">
        <is>
          <t>扶持6个村18户每户新建草棚1座，其中：花儿山村1户、党家洼村4户、代家洼村1户、岳后渠村1户、洪涝池村8户、双井子村3户。</t>
        </is>
      </c>
      <c r="G201" s="60" t="n">
        <v>12.6</v>
      </c>
      <c r="H201" s="60" t="n">
        <v>12.6</v>
      </c>
      <c r="I201" s="60" t="n"/>
      <c r="J201" s="60" t="n"/>
      <c r="K201" s="60" t="n"/>
      <c r="L201" s="60" t="inlineStr">
        <is>
          <t xml:space="preserve"> 甘财农〔2021〕132号</t>
        </is>
      </c>
      <c r="M201" s="70" t="inlineStr">
        <is>
          <t>改善养殖配套设施，减少饲草浪费，提升养殖效益，增加养殖收入。</t>
        </is>
      </c>
      <c r="N201" s="70" t="inlineStr">
        <is>
          <t>加强基础设施建设，提高饲草利用率，增加养殖户收益，进一步完善“企、社、户”三方利益联结机制。</t>
        </is>
      </c>
      <c r="O201" s="60" t="n">
        <v>6</v>
      </c>
      <c r="P201" s="60" t="n"/>
      <c r="Q201" s="60">
        <f>R201+S201</f>
        <v/>
      </c>
      <c r="R201" s="60" t="n"/>
      <c r="S201" s="60" t="n">
        <v>0.0018</v>
      </c>
      <c r="T201" s="60">
        <f>U201+V201</f>
        <v/>
      </c>
      <c r="U201" s="60" t="n"/>
      <c r="V201" s="60" t="n">
        <v>0.0072</v>
      </c>
      <c r="W201" s="60" t="inlineStr">
        <is>
          <t>畜牧局</t>
        </is>
      </c>
      <c r="X201" s="58" t="inlineStr">
        <is>
          <t>曹志鹏</t>
        </is>
      </c>
      <c r="Y201" s="60" t="inlineStr">
        <is>
          <t>南湫乡</t>
        </is>
      </c>
      <c r="Z201" s="58" t="inlineStr">
        <is>
          <t>杜志远</t>
        </is>
      </c>
      <c r="AA201" s="58" t="inlineStr">
        <is>
          <t>环农领办发〔2022〕5号</t>
        </is>
      </c>
      <c r="AB201" s="58" t="inlineStr">
        <is>
          <t>二批
整合</t>
        </is>
      </c>
    </row>
    <row r="202" ht="66" customHeight="1" s="295">
      <c r="A202" s="56" t="n"/>
      <c r="B202" s="60" t="inlineStr">
        <is>
          <t>一般农户草棚建设</t>
        </is>
      </c>
      <c r="C202" s="60" t="inlineStr">
        <is>
          <t>新建</t>
        </is>
      </c>
      <c r="D202" s="58" t="inlineStr">
        <is>
          <t>2022.01-2022.12</t>
        </is>
      </c>
      <c r="E202" s="60" t="inlineStr">
        <is>
          <t>秦团庄乡</t>
        </is>
      </c>
      <c r="F202" s="70" t="inlineStr">
        <is>
          <t>扶持7个村42户每户新建草棚1座，其中：王团庄村3户、新峁村12户、白塬畔村4户、秦团庄村9户、南掌堡子5户、贾塬村8户、大天子村1户。</t>
        </is>
      </c>
      <c r="G202" s="60" t="n">
        <v>29.4</v>
      </c>
      <c r="H202" s="60" t="n">
        <v>29.4</v>
      </c>
      <c r="I202" s="60" t="n"/>
      <c r="J202" s="60" t="n"/>
      <c r="K202" s="60" t="n"/>
      <c r="L202" s="60" t="inlineStr">
        <is>
          <t xml:space="preserve"> 甘财农〔2021〕132号</t>
        </is>
      </c>
      <c r="M202" s="70" t="inlineStr">
        <is>
          <t>改善养殖配套设施，减少饲草浪费，提升养殖效益，增加养殖收入。</t>
        </is>
      </c>
      <c r="N202" s="70" t="inlineStr">
        <is>
          <t>加强基础设施建设，提高饲草利用率，增加养殖户收益，进一步完善“企、社、户”三方利益联结机制。</t>
        </is>
      </c>
      <c r="O202" s="60" t="n">
        <v>7</v>
      </c>
      <c r="P202" s="60" t="n"/>
      <c r="Q202" s="60">
        <f>R202+S202</f>
        <v/>
      </c>
      <c r="R202" s="60" t="n"/>
      <c r="S202" s="60" t="n">
        <v>0.0042</v>
      </c>
      <c r="T202" s="60">
        <f>U202+V202</f>
        <v/>
      </c>
      <c r="U202" s="60" t="n"/>
      <c r="V202" s="60" t="n">
        <v>0.0168</v>
      </c>
      <c r="W202" s="60" t="inlineStr">
        <is>
          <t>畜牧局</t>
        </is>
      </c>
      <c r="X202" s="58" t="inlineStr">
        <is>
          <t>曹志鹏</t>
        </is>
      </c>
      <c r="Y202" s="60" t="inlineStr">
        <is>
          <t>秦团庄乡</t>
        </is>
      </c>
      <c r="Z202" s="58" t="inlineStr">
        <is>
          <t>张浩洲</t>
        </is>
      </c>
      <c r="AA202" s="58" t="inlineStr">
        <is>
          <t>环农领办发〔2022〕5号</t>
        </is>
      </c>
      <c r="AB202" s="58" t="inlineStr">
        <is>
          <t>二批
整合</t>
        </is>
      </c>
    </row>
    <row r="203" ht="63" customHeight="1" s="295">
      <c r="A203" s="56" t="n"/>
      <c r="B203" s="60" t="inlineStr">
        <is>
          <t>一般农户草棚建设</t>
        </is>
      </c>
      <c r="C203" s="60" t="inlineStr">
        <is>
          <t>新建</t>
        </is>
      </c>
      <c r="D203" s="58" t="inlineStr">
        <is>
          <t>2022.01-2022.12</t>
        </is>
      </c>
      <c r="E203" s="60" t="inlineStr">
        <is>
          <t>山城乡</t>
        </is>
      </c>
      <c r="F203" s="70" t="inlineStr">
        <is>
          <t>扶持8个村42户每户新建草棚1座，其中:八里铺村5户、薛塬村24户、王山口子村3户、寨柯村1户、赵庄村3户、谢庄村2户、山城堡村1户、郝掌村3户。</t>
        </is>
      </c>
      <c r="G203" s="60" t="n">
        <v>29.4</v>
      </c>
      <c r="H203" s="60" t="n">
        <v>29.4</v>
      </c>
      <c r="I203" s="60" t="n"/>
      <c r="J203" s="60" t="n"/>
      <c r="K203" s="60" t="n"/>
      <c r="L203" s="60" t="inlineStr">
        <is>
          <t xml:space="preserve"> 甘财农〔2021〕132号</t>
        </is>
      </c>
      <c r="M203" s="70" t="inlineStr">
        <is>
          <t>改善养殖配套设施，减少饲草浪费，提升养殖效益，增加养殖收入。</t>
        </is>
      </c>
      <c r="N203" s="70" t="inlineStr">
        <is>
          <t>加强基础设施建设，提高饲草利用率，增加养殖户收益，进一步完善“企、社、户”三方利益联结机制。</t>
        </is>
      </c>
      <c r="O203" s="60" t="n">
        <v>8</v>
      </c>
      <c r="P203" s="60" t="n"/>
      <c r="Q203" s="60">
        <f>R203+S203</f>
        <v/>
      </c>
      <c r="R203" s="60" t="n"/>
      <c r="S203" s="60" t="n">
        <v>0.0042</v>
      </c>
      <c r="T203" s="60">
        <f>U203+V203</f>
        <v/>
      </c>
      <c r="U203" s="60" t="n"/>
      <c r="V203" s="60" t="n">
        <v>0.0168</v>
      </c>
      <c r="W203" s="60" t="inlineStr">
        <is>
          <t>畜牧局</t>
        </is>
      </c>
      <c r="X203" s="58" t="inlineStr">
        <is>
          <t>曹志鹏</t>
        </is>
      </c>
      <c r="Y203" s="60" t="inlineStr">
        <is>
          <t>山城乡</t>
        </is>
      </c>
      <c r="Z203" s="58" t="inlineStr">
        <is>
          <t>姚建平</t>
        </is>
      </c>
      <c r="AA203" s="58" t="inlineStr">
        <is>
          <t>环农领办发〔2022〕5号</t>
        </is>
      </c>
      <c r="AB203" s="58" t="inlineStr">
        <is>
          <t>二批
整合</t>
        </is>
      </c>
    </row>
    <row r="204" ht="76" customHeight="1" s="295">
      <c r="A204" s="56" t="n"/>
      <c r="B204" s="60" t="inlineStr">
        <is>
          <t>一般农户草棚建设</t>
        </is>
      </c>
      <c r="C204" s="60" t="inlineStr">
        <is>
          <t>新建</t>
        </is>
      </c>
      <c r="D204" s="58" t="inlineStr">
        <is>
          <t>2022.01-2022.12</t>
        </is>
      </c>
      <c r="E204" s="60" t="inlineStr">
        <is>
          <t>天池乡</t>
        </is>
      </c>
      <c r="F204" s="70" t="inlineStr">
        <is>
          <t>扶持15个村113户每户新建草棚1座，其中：天池村5户、张邓塬村19户、梁家河村7户、殷屈河村1户、苏北岔村9户、潘老庄村14户、大庄台村6户、四合掌村1户、井渠淌村15户、鲜岔村2户、碾盘岭村12户、大方山村3户、喜家坪村8户、曹李川村6户、吴城子村5户。</t>
        </is>
      </c>
      <c r="G204" s="60" t="n">
        <v>79.09999999999999</v>
      </c>
      <c r="H204" s="60" t="n">
        <v>79.09999999999999</v>
      </c>
      <c r="I204" s="60" t="n"/>
      <c r="J204" s="60" t="n"/>
      <c r="K204" s="60" t="n"/>
      <c r="L204" s="60" t="inlineStr">
        <is>
          <t xml:space="preserve"> 甘财农〔2021〕132号</t>
        </is>
      </c>
      <c r="M204" s="70" t="inlineStr">
        <is>
          <t>改善养殖配套设施，减少饲草浪费，提升养殖效益，增加养殖收入。</t>
        </is>
      </c>
      <c r="N204" s="70" t="inlineStr">
        <is>
          <t>加强基础设施建设，提高饲草利用率，增加养殖户收益，进一步完善“企、社、户”三方利益联结机制。</t>
        </is>
      </c>
      <c r="O204" s="60" t="n">
        <v>15</v>
      </c>
      <c r="P204" s="60" t="n"/>
      <c r="Q204" s="60">
        <f>R204+S204</f>
        <v/>
      </c>
      <c r="R204" s="60" t="n"/>
      <c r="S204" s="60" t="n">
        <v>0.0113</v>
      </c>
      <c r="T204" s="60">
        <f>U204+V204</f>
        <v/>
      </c>
      <c r="U204" s="60" t="n"/>
      <c r="V204" s="60" t="n">
        <v>0.0452</v>
      </c>
      <c r="W204" s="60" t="inlineStr">
        <is>
          <t>畜牧局</t>
        </is>
      </c>
      <c r="X204" s="58" t="inlineStr">
        <is>
          <t>曹志鹏</t>
        </is>
      </c>
      <c r="Y204" s="60" t="inlineStr">
        <is>
          <t>天池乡</t>
        </is>
      </c>
      <c r="Z204" s="58" t="inlineStr">
        <is>
          <t>刘震</t>
        </is>
      </c>
      <c r="AA204" s="58" t="inlineStr">
        <is>
          <t>环农领办发〔2022〕5号</t>
        </is>
      </c>
      <c r="AB204" s="58" t="inlineStr">
        <is>
          <t>二批
整合</t>
        </is>
      </c>
    </row>
    <row r="205" ht="63" customHeight="1" s="295">
      <c r="A205" s="56" t="n"/>
      <c r="B205" s="60" t="inlineStr">
        <is>
          <t>一般农户草棚建设</t>
        </is>
      </c>
      <c r="C205" s="60" t="inlineStr">
        <is>
          <t>新建</t>
        </is>
      </c>
      <c r="D205" s="58" t="inlineStr">
        <is>
          <t>2022.01-2022.12</t>
        </is>
      </c>
      <c r="E205" s="60" t="inlineStr">
        <is>
          <t>甜水镇</t>
        </is>
      </c>
      <c r="F205" s="70" t="inlineStr">
        <is>
          <t>扶持8个村34户每户新建草棚1座，其中：张铁村2户、鲁掌村2户、何塬村4户、赵掌村1户、高崾岘村10户、狼儿滩村5户、大良洼村9户、甜水街村1户。</t>
        </is>
      </c>
      <c r="G205" s="60" t="n">
        <v>23.8</v>
      </c>
      <c r="H205" s="60" t="n">
        <v>23.8</v>
      </c>
      <c r="I205" s="60" t="n"/>
      <c r="J205" s="60" t="n"/>
      <c r="K205" s="60" t="n"/>
      <c r="L205" s="60" t="inlineStr">
        <is>
          <t xml:space="preserve"> 甘财农〔2021〕132号</t>
        </is>
      </c>
      <c r="M205" s="70" t="inlineStr">
        <is>
          <t>改善养殖配套设施，减少饲草浪费，提升养殖效益，增加养殖收入。</t>
        </is>
      </c>
      <c r="N205" s="70" t="inlineStr">
        <is>
          <t>加强基础设施建设，提高饲草利用率，增加养殖户收益，进一步完善“企、社、户”三方利益联结机制。</t>
        </is>
      </c>
      <c r="O205" s="60" t="n">
        <v>8</v>
      </c>
      <c r="P205" s="60" t="n"/>
      <c r="Q205" s="60">
        <f>R205+S205</f>
        <v/>
      </c>
      <c r="R205" s="60" t="n"/>
      <c r="S205" s="60" t="n">
        <v>0.0034</v>
      </c>
      <c r="T205" s="60">
        <f>U205+V205</f>
        <v/>
      </c>
      <c r="U205" s="60" t="n"/>
      <c r="V205" s="60" t="n">
        <v>0.0136</v>
      </c>
      <c r="W205" s="60" t="inlineStr">
        <is>
          <t>畜牧局</t>
        </is>
      </c>
      <c r="X205" s="58" t="inlineStr">
        <is>
          <t>曹志鹏</t>
        </is>
      </c>
      <c r="Y205" s="60" t="inlineStr">
        <is>
          <t>甜水镇</t>
        </is>
      </c>
      <c r="Z205" s="58" t="inlineStr">
        <is>
          <t>拓研新</t>
        </is>
      </c>
      <c r="AA205" s="58" t="inlineStr">
        <is>
          <t>环农领办发〔2022〕5号</t>
        </is>
      </c>
      <c r="AB205" s="58" t="inlineStr">
        <is>
          <t>二批
整合</t>
        </is>
      </c>
    </row>
    <row r="206" ht="63" customHeight="1" s="295">
      <c r="A206" s="56" t="n"/>
      <c r="B206" s="60" t="inlineStr">
        <is>
          <t>一般农户草棚建设</t>
        </is>
      </c>
      <c r="C206" s="60" t="inlineStr">
        <is>
          <t>新建</t>
        </is>
      </c>
      <c r="D206" s="58" t="inlineStr">
        <is>
          <t>2022.01-2022.12</t>
        </is>
      </c>
      <c r="E206" s="60" t="inlineStr">
        <is>
          <t>小南沟乡</t>
        </is>
      </c>
      <c r="F206" s="70" t="inlineStr">
        <is>
          <t>扶持12个村49户每户新建草棚1座，其中：天子渠村2户、丁寨柯村3户、许掌村3户、燕麦掌村1户、陈掌村4户、李上山村5户、汪天子村10户、小南沟村4户、李塬村4户、杨胡套子村1户、连川村3户、粉子山村9户。</t>
        </is>
      </c>
      <c r="G206" s="60" t="n">
        <v>34.3</v>
      </c>
      <c r="H206" s="60" t="n">
        <v>34.3</v>
      </c>
      <c r="I206" s="60" t="n"/>
      <c r="J206" s="60" t="n"/>
      <c r="K206" s="60" t="n"/>
      <c r="L206" s="60" t="inlineStr">
        <is>
          <t xml:space="preserve"> 甘财农〔2021〕132号</t>
        </is>
      </c>
      <c r="M206" s="70" t="inlineStr">
        <is>
          <t>改善养殖配套设施，减少饲草浪费，提升养殖效益，增加养殖收入。</t>
        </is>
      </c>
      <c r="N206" s="70" t="inlineStr">
        <is>
          <t>加强基础设施建设，提高饲草利用率，增加养殖户收益，进一步完善“企、社、户”三方利益联结机制。</t>
        </is>
      </c>
      <c r="O206" s="60" t="n">
        <v>12</v>
      </c>
      <c r="P206" s="60" t="n"/>
      <c r="Q206" s="60">
        <f>R206+S206</f>
        <v/>
      </c>
      <c r="R206" s="60" t="n"/>
      <c r="S206" s="60" t="n">
        <v>0.0049</v>
      </c>
      <c r="T206" s="60">
        <f>U206+V206</f>
        <v/>
      </c>
      <c r="U206" s="60" t="n"/>
      <c r="V206" s="60" t="n">
        <v>0.0196</v>
      </c>
      <c r="W206" s="60" t="inlineStr">
        <is>
          <t>畜牧局</t>
        </is>
      </c>
      <c r="X206" s="58" t="inlineStr">
        <is>
          <t>曹志鹏</t>
        </is>
      </c>
      <c r="Y206" s="60" t="inlineStr">
        <is>
          <t>小南沟乡</t>
        </is>
      </c>
      <c r="Z206" s="58" t="inlineStr">
        <is>
          <t>任新育</t>
        </is>
      </c>
      <c r="AA206" s="58" t="inlineStr">
        <is>
          <t>环农领办发〔2022〕5号</t>
        </is>
      </c>
      <c r="AB206" s="58" t="inlineStr">
        <is>
          <t>二批
整合</t>
        </is>
      </c>
    </row>
    <row r="207" ht="72" customHeight="1" s="295">
      <c r="A207" s="56" t="n"/>
      <c r="B207" s="60" t="inlineStr">
        <is>
          <t>一般农户草棚建设</t>
        </is>
      </c>
      <c r="C207" s="60" t="inlineStr">
        <is>
          <t>新建</t>
        </is>
      </c>
      <c r="D207" s="58" t="inlineStr">
        <is>
          <t>2022.01-2022.12</t>
        </is>
      </c>
      <c r="E207" s="60" t="inlineStr">
        <is>
          <t>演武乡</t>
        </is>
      </c>
      <c r="F207" s="70" t="inlineStr">
        <is>
          <t>扶持9个村132户每户新建草棚1座，其中：曳郭咀村7户、杨家洼村25户、佛岔村26户、黑泉河村21户、刘坪村7户、黄山村26户、路家塬村12户、吴家塬村2户、走马硷村6户。</t>
        </is>
      </c>
      <c r="G207" s="60" t="n">
        <v>92.40000000000001</v>
      </c>
      <c r="H207" s="60">
        <f>G207-I207</f>
        <v/>
      </c>
      <c r="I207" s="60" t="n"/>
      <c r="J207" s="60" t="n"/>
      <c r="K207" s="60" t="n"/>
      <c r="L207" s="60" t="inlineStr">
        <is>
          <t xml:space="preserve"> 甘财农〔2021〕132号</t>
        </is>
      </c>
      <c r="M207" s="70" t="inlineStr">
        <is>
          <t>改善养殖配套设施，减少饲草浪费，提升养殖效益，增加养殖收入。</t>
        </is>
      </c>
      <c r="N207" s="70" t="inlineStr">
        <is>
          <t>加强基础设施建设，提高饲草利用率，增加养殖户收益，进一步完善“企、社、户”三方利益联结机制。</t>
        </is>
      </c>
      <c r="O207" s="60" t="n">
        <v>9</v>
      </c>
      <c r="P207" s="60" t="n"/>
      <c r="Q207" s="60">
        <f>R207+S207</f>
        <v/>
      </c>
      <c r="R207" s="60" t="n"/>
      <c r="S207" s="60" t="n">
        <v>0.0132</v>
      </c>
      <c r="T207" s="60">
        <f>U207+V207</f>
        <v/>
      </c>
      <c r="U207" s="60" t="n"/>
      <c r="V207" s="60" t="n">
        <v>0.0528</v>
      </c>
      <c r="W207" s="60" t="inlineStr">
        <is>
          <t>畜牧局</t>
        </is>
      </c>
      <c r="X207" s="58" t="inlineStr">
        <is>
          <t>曹志鹏</t>
        </is>
      </c>
      <c r="Y207" s="60" t="inlineStr">
        <is>
          <t>演武乡</t>
        </is>
      </c>
      <c r="Z207" s="58" t="inlineStr">
        <is>
          <t>杨永杰</t>
        </is>
      </c>
      <c r="AA207" s="58" t="inlineStr">
        <is>
          <t>环农领办发〔2022〕5号</t>
        </is>
      </c>
      <c r="AB207" s="58" t="inlineStr">
        <is>
          <t>二批
整合</t>
        </is>
      </c>
    </row>
    <row r="208" ht="72" customHeight="1" s="295">
      <c r="A208" s="56" t="n"/>
      <c r="B208" s="60" t="inlineStr">
        <is>
          <t>一般农户草棚建设</t>
        </is>
      </c>
      <c r="C208" s="60" t="inlineStr">
        <is>
          <t>新建</t>
        </is>
      </c>
      <c r="D208" s="58" t="inlineStr">
        <is>
          <t>2022.01-2022.12</t>
        </is>
      </c>
      <c r="E208" s="60" t="inlineStr">
        <is>
          <t>车道镇</t>
        </is>
      </c>
      <c r="F208" s="70" t="inlineStr">
        <is>
          <t>扶持15村30户每户新建草棚1座，其中：元峁村2户、苦水掌2户、双庙村2户、王西掌2户、吊渠村2户、三角城村2户、杨掌村2户、万安村2户、魏洼村2户、红台村2户、樱桃掌村2户、安掌村2户、代掌村2户、刘渠村2户、刘园子村2户。</t>
        </is>
      </c>
      <c r="G208" s="60" t="n">
        <v>21</v>
      </c>
      <c r="H208" s="60" t="n">
        <v>21</v>
      </c>
      <c r="I208" s="60" t="n"/>
      <c r="J208" s="60" t="n"/>
      <c r="K208" s="60" t="n"/>
      <c r="L208" s="60" t="inlineStr">
        <is>
          <t>甘财资环〔2021〕120号</t>
        </is>
      </c>
      <c r="M208" s="70" t="inlineStr">
        <is>
          <t>改善养殖配套设施，减少饲草浪费，提升养殖效益，增加养殖收入。</t>
        </is>
      </c>
      <c r="N208" s="70" t="inlineStr">
        <is>
          <t>加强基础设施建设，提高饲草利用率，增加养殖户收益，进一步完善“企、社、户”三方利益联结机制。</t>
        </is>
      </c>
      <c r="O208" s="60" t="n">
        <v>15</v>
      </c>
      <c r="P208" s="60" t="n"/>
      <c r="Q208" s="60">
        <f>R208+S208</f>
        <v/>
      </c>
      <c r="R208" s="60" t="n"/>
      <c r="S208" s="60" t="n">
        <v>0.003</v>
      </c>
      <c r="T208" s="60">
        <f>U208+V208</f>
        <v/>
      </c>
      <c r="U208" s="60" t="n"/>
      <c r="V208" s="60" t="n">
        <v>0.012</v>
      </c>
      <c r="W208" s="60" t="inlineStr">
        <is>
          <t>畜牧局</t>
        </is>
      </c>
      <c r="X208" s="58" t="inlineStr">
        <is>
          <t>曹志鹏</t>
        </is>
      </c>
      <c r="Y208" s="60" t="inlineStr">
        <is>
          <t>车道镇</t>
        </is>
      </c>
      <c r="Z208" s="60" t="inlineStr">
        <is>
          <t>张会星</t>
        </is>
      </c>
      <c r="AA208" s="58" t="inlineStr">
        <is>
          <t>环农领办发〔2022〕5号</t>
        </is>
      </c>
      <c r="AB208" s="58" t="inlineStr">
        <is>
          <t>二批
整合</t>
        </is>
      </c>
    </row>
    <row r="209" ht="66" customHeight="1" s="295">
      <c r="A209" s="56" t="n"/>
      <c r="B209" s="60" t="inlineStr">
        <is>
          <t>一般农户草棚建设</t>
        </is>
      </c>
      <c r="C209" s="60" t="inlineStr">
        <is>
          <t>新建</t>
        </is>
      </c>
      <c r="D209" s="58" t="inlineStr">
        <is>
          <t>2022.01-2022.12</t>
        </is>
      </c>
      <c r="E209" s="60" t="inlineStr">
        <is>
          <t>洪德镇</t>
        </is>
      </c>
      <c r="F209" s="70" t="inlineStr">
        <is>
          <t>扶持10村22户每户新建草棚1座，其中：洪德街村2户、寇河村3户、李达掌村4户、李塬村1户、梁岔村2户、马塬村1户、私盐路村1户、苏长沟村4户、张塬村1户、赵洼村3户。</t>
        </is>
      </c>
      <c r="G209" s="60" t="n">
        <v>15.4</v>
      </c>
      <c r="H209" s="60" t="n">
        <v>15.4</v>
      </c>
      <c r="I209" s="60" t="n"/>
      <c r="J209" s="60" t="n"/>
      <c r="K209" s="60" t="n"/>
      <c r="L209" s="60" t="inlineStr">
        <is>
          <t xml:space="preserve"> 甘财农〔2021〕132号</t>
        </is>
      </c>
      <c r="M209" s="70" t="inlineStr">
        <is>
          <t>改善养殖配套设施，减少饲草浪费，提升养殖效益，增加养殖收入。</t>
        </is>
      </c>
      <c r="N209" s="70" t="inlineStr">
        <is>
          <t>加强基础设施建设，提高饲草利用率，增加养殖户收益，进一步完善“企、社、户”三方利益联结机制。</t>
        </is>
      </c>
      <c r="O209" s="60" t="n">
        <v>10</v>
      </c>
      <c r="P209" s="60" t="n"/>
      <c r="Q209" s="60">
        <f>R209+S209</f>
        <v/>
      </c>
      <c r="R209" s="60" t="n"/>
      <c r="S209" s="60" t="n">
        <v>0.0022</v>
      </c>
      <c r="T209" s="60">
        <f>U209+V209</f>
        <v/>
      </c>
      <c r="U209" s="60" t="n"/>
      <c r="V209" s="60" t="n">
        <v>0.008800000000000001</v>
      </c>
      <c r="W209" s="60" t="inlineStr">
        <is>
          <t>畜牧局</t>
        </is>
      </c>
      <c r="X209" s="58" t="inlineStr">
        <is>
          <t>曹志鹏</t>
        </is>
      </c>
      <c r="Y209" s="60" t="inlineStr">
        <is>
          <t>洪德镇</t>
        </is>
      </c>
      <c r="Z209" s="83" t="inlineStr">
        <is>
          <t>王国伍</t>
        </is>
      </c>
      <c r="AA209" s="58" t="inlineStr">
        <is>
          <t>环农领办发〔2022〕5号</t>
        </is>
      </c>
      <c r="AB209" s="58" t="inlineStr">
        <is>
          <t>二批
整合</t>
        </is>
      </c>
    </row>
    <row r="210" ht="66" customHeight="1" s="295">
      <c r="A210" s="56" t="n"/>
      <c r="B210" s="60" t="inlineStr">
        <is>
          <t>一般农户草棚建设</t>
        </is>
      </c>
      <c r="C210" s="60" t="inlineStr">
        <is>
          <t>新建</t>
        </is>
      </c>
      <c r="D210" s="58" t="inlineStr">
        <is>
          <t>2022.01-2022.12</t>
        </is>
      </c>
      <c r="E210" s="60" t="inlineStr">
        <is>
          <t>虎洞镇</t>
        </is>
      </c>
      <c r="F210" s="70" t="inlineStr">
        <is>
          <t>扶持10村22户每户新建草棚1座，其中：半个城村2户、常兆台村3户、贾驿2户、刘解掌村3户、砂井子村2户、魏家河3户、张大掌1户、金庄塬3户、张家湾1户、高庙湾2户。</t>
        </is>
      </c>
      <c r="G210" s="60" t="n">
        <v>15.4</v>
      </c>
      <c r="H210" s="60" t="n">
        <v>15.4</v>
      </c>
      <c r="I210" s="60" t="n"/>
      <c r="J210" s="60" t="n"/>
      <c r="K210" s="60" t="n"/>
      <c r="L210" s="60" t="inlineStr">
        <is>
          <t xml:space="preserve"> 甘财农〔2021〕132号</t>
        </is>
      </c>
      <c r="M210" s="70" t="inlineStr">
        <is>
          <t>改善养殖配套设施，减少饲草浪费，提升养殖效益，增加养殖收入。</t>
        </is>
      </c>
      <c r="N210" s="70" t="inlineStr">
        <is>
          <t>加强基础设施建设，提高饲草利用率，增加养殖户收益，进一步完善“企、社、户”三方利益联结机制。</t>
        </is>
      </c>
      <c r="O210" s="60" t="n">
        <v>10</v>
      </c>
      <c r="P210" s="60" t="n"/>
      <c r="Q210" s="60">
        <f>R210+S210</f>
        <v/>
      </c>
      <c r="R210" s="60" t="n"/>
      <c r="S210" s="60" t="n">
        <v>0.0022</v>
      </c>
      <c r="T210" s="60">
        <f>U210+V210</f>
        <v/>
      </c>
      <c r="U210" s="60" t="n"/>
      <c r="V210" s="60" t="n">
        <v>0.008800000000000001</v>
      </c>
      <c r="W210" s="60" t="inlineStr">
        <is>
          <t>畜牧局</t>
        </is>
      </c>
      <c r="X210" s="58" t="inlineStr">
        <is>
          <t>曹志鹏</t>
        </is>
      </c>
      <c r="Y210" s="60" t="inlineStr">
        <is>
          <t>虎洞镇</t>
        </is>
      </c>
      <c r="Z210" s="58" t="inlineStr">
        <is>
          <t>梁海涛</t>
        </is>
      </c>
      <c r="AA210" s="58" t="inlineStr">
        <is>
          <t>环农领办发〔2022〕5号</t>
        </is>
      </c>
      <c r="AB210" s="58" t="inlineStr">
        <is>
          <t>二批
整合</t>
        </is>
      </c>
    </row>
    <row r="211" ht="66" customHeight="1" s="295">
      <c r="A211" s="56" t="n"/>
      <c r="B211" s="60" t="inlineStr">
        <is>
          <t>一般农户草棚建设</t>
        </is>
      </c>
      <c r="C211" s="60" t="inlineStr">
        <is>
          <t>新建</t>
        </is>
      </c>
      <c r="D211" s="58" t="inlineStr">
        <is>
          <t>2022.01-2022.12</t>
        </is>
      </c>
      <c r="E211" s="60" t="inlineStr">
        <is>
          <t>曲子镇</t>
        </is>
      </c>
      <c r="F211" s="70" t="inlineStr">
        <is>
          <t>扶持10个村24户每户新建草棚1座，其中：马家河村2户、高李湾村2户、楼房子村1户、西沟村6户、许家塬村1户、金村寺村1户、金盆掌村5户、小庄子村1户、董家塬村2户、宋家塬村3户。</t>
        </is>
      </c>
      <c r="G211" s="60" t="n">
        <v>16.8</v>
      </c>
      <c r="H211" s="60" t="n">
        <v>16.8</v>
      </c>
      <c r="I211" s="60" t="n"/>
      <c r="J211" s="60" t="n"/>
      <c r="K211" s="60" t="n"/>
      <c r="L211" s="60" t="inlineStr">
        <is>
          <t>甘财资环〔2021〕120号</t>
        </is>
      </c>
      <c r="M211" s="70" t="inlineStr">
        <is>
          <t>改善养殖配套设施，减少饲草浪费，提升养殖效益，增加养殖收入。</t>
        </is>
      </c>
      <c r="N211" s="70" t="inlineStr">
        <is>
          <t>加强基础设施建设，提高饲草利用率，增加养殖户收益，进一步完善“企、社、户”三方利益联结机制。</t>
        </is>
      </c>
      <c r="O211" s="60" t="n">
        <v>1</v>
      </c>
      <c r="P211" s="60" t="n">
        <v>9</v>
      </c>
      <c r="Q211" s="60">
        <f>R211+S211</f>
        <v/>
      </c>
      <c r="R211" s="60" t="n"/>
      <c r="S211" s="60" t="n">
        <v>0.0024</v>
      </c>
      <c r="T211" s="60">
        <f>U211+V211</f>
        <v/>
      </c>
      <c r="U211" s="60" t="n"/>
      <c r="V211" s="60" t="n">
        <v>0.009599999999999999</v>
      </c>
      <c r="W211" s="60" t="inlineStr">
        <is>
          <t>畜牧局</t>
        </is>
      </c>
      <c r="X211" s="58" t="inlineStr">
        <is>
          <t>曹志鹏</t>
        </is>
      </c>
      <c r="Y211" s="60" t="inlineStr">
        <is>
          <t>曲子镇</t>
        </is>
      </c>
      <c r="Z211" s="58" t="inlineStr">
        <is>
          <t>段斌杰</t>
        </is>
      </c>
      <c r="AA211" s="58" t="inlineStr">
        <is>
          <t>环农领办发〔2022〕5号</t>
        </is>
      </c>
      <c r="AB211" s="58" t="inlineStr">
        <is>
          <t>二批
整合</t>
        </is>
      </c>
    </row>
    <row r="212" ht="57" customHeight="1" s="295">
      <c r="A212" s="56" t="n"/>
      <c r="B212" s="56" t="inlineStr">
        <is>
          <t>一般农户羊棚建设合计</t>
        </is>
      </c>
      <c r="C212" s="56" t="inlineStr">
        <is>
          <t>新建</t>
        </is>
      </c>
      <c r="D212" s="34" t="inlineStr">
        <is>
          <t>2022.01-2022.12</t>
        </is>
      </c>
      <c r="E212" s="56" t="inlineStr">
        <is>
          <t>全县20个乡镇</t>
        </is>
      </c>
      <c r="F212" s="69" t="inlineStr">
        <is>
          <t>扶持1599户一般户每户新建羊棚1座，“50+50”㎡每座补助1.2万元，“63+45”㎡每座补助1.8万元，“75+75”㎡每座补助1.8万元。产权会农户所有。</t>
        </is>
      </c>
      <c r="G212" s="56">
        <f>SUM(G213:G232)</f>
        <v/>
      </c>
      <c r="H212" s="56">
        <f>SUM(H213:H232)</f>
        <v/>
      </c>
      <c r="I212" s="56">
        <f>SUM(I213:I232)</f>
        <v/>
      </c>
      <c r="J212" s="56">
        <f>SUM(J213:J232)</f>
        <v/>
      </c>
      <c r="K212" s="56">
        <f>SUM(K213:K232)</f>
        <v/>
      </c>
      <c r="L212" s="56" t="n"/>
      <c r="M212" s="140" t="inlineStr">
        <is>
          <t>改善养殖配套设施，减少饲草浪费，提升养殖效益，增加养殖收入。</t>
        </is>
      </c>
      <c r="N212" s="140" t="inlineStr">
        <is>
          <t>加强基础设施建设，提高饲草利用率，增加养殖户收益，进一步完善“企、社、户”三方利益联结机制。</t>
        </is>
      </c>
      <c r="O212" s="56">
        <f>SUM(O213:O232)</f>
        <v/>
      </c>
      <c r="P212" s="56" t="n">
        <v>35</v>
      </c>
      <c r="Q212" s="56">
        <f>R212+S212</f>
        <v/>
      </c>
      <c r="R212" s="56" t="n"/>
      <c r="S212" s="56">
        <f>SUM(S213:S232)</f>
        <v/>
      </c>
      <c r="T212" s="56">
        <f>U212+V212</f>
        <v/>
      </c>
      <c r="U212" s="56" t="n"/>
      <c r="V212" s="56">
        <f>SUM(V213:V232)</f>
        <v/>
      </c>
      <c r="W212" s="56" t="inlineStr">
        <is>
          <t>畜牧局</t>
        </is>
      </c>
      <c r="X212" s="34" t="inlineStr">
        <is>
          <t>曹志鹏</t>
        </is>
      </c>
      <c r="Y212" s="56" t="inlineStr">
        <is>
          <t>各乡镇</t>
        </is>
      </c>
      <c r="Z212" s="34" t="n"/>
      <c r="AA212" s="34" t="n"/>
      <c r="AB212" s="34" t="n"/>
    </row>
    <row r="213" ht="75" customHeight="1" s="295">
      <c r="A213" s="56" t="n"/>
      <c r="B213" s="60" t="inlineStr">
        <is>
          <t>一般农户羊棚建设</t>
        </is>
      </c>
      <c r="C213" s="60" t="inlineStr">
        <is>
          <t>新建</t>
        </is>
      </c>
      <c r="D213" s="58" t="inlineStr">
        <is>
          <t>2022.01-2022.12</t>
        </is>
      </c>
      <c r="E213" s="60" t="inlineStr">
        <is>
          <t>车道镇</t>
        </is>
      </c>
      <c r="F213" s="70" t="inlineStr">
        <is>
          <t>扶持15个村81户每户新建羊棚1座，其中：元峁村8户、苦水掌2户、双庙村3户、王西掌6户、吊渠村13户、三角城村6户、杨掌村3户、万安村1户、魏洼村3户、红台村2户、樱桃掌村7户、安掌村1户、代掌村8户、刘渠村14户、刘园子村4户。</t>
        </is>
      </c>
      <c r="G213" s="60" t="n">
        <v>131.4</v>
      </c>
      <c r="H213" s="60" t="n"/>
      <c r="I213" s="60" t="n">
        <v>131.4</v>
      </c>
      <c r="J213" s="60" t="n"/>
      <c r="K213" s="60" t="n"/>
      <c r="L213" s="60" t="inlineStr">
        <is>
          <t>甘财农 〔2021〕139号</t>
        </is>
      </c>
      <c r="M213" s="70" t="inlineStr">
        <is>
          <t>改善养殖配套设施，减少饲草浪费，提升养殖效益，增加养殖收入。</t>
        </is>
      </c>
      <c r="N213" s="70" t="inlineStr">
        <is>
          <t>加强基础设施建设，提高饲草利用率，增加养殖户收益，进一步完善“企、社、户”三方利益联结机制。</t>
        </is>
      </c>
      <c r="O213" s="60" t="n">
        <v>15</v>
      </c>
      <c r="P213" s="60" t="n"/>
      <c r="Q213" s="60">
        <f>R213+S213</f>
        <v/>
      </c>
      <c r="R213" s="60" t="n"/>
      <c r="S213" s="60" t="n">
        <v>0.0081</v>
      </c>
      <c r="T213" s="60">
        <f>U213+V213</f>
        <v/>
      </c>
      <c r="U213" s="60" t="n"/>
      <c r="V213" s="60" t="n">
        <v>0.034</v>
      </c>
      <c r="W213" s="60" t="inlineStr">
        <is>
          <t>畜牧局</t>
        </is>
      </c>
      <c r="X213" s="58" t="inlineStr">
        <is>
          <t>曹志鹏</t>
        </is>
      </c>
      <c r="Y213" s="60" t="inlineStr">
        <is>
          <t>车道镇</t>
        </is>
      </c>
      <c r="Z213" s="60" t="inlineStr">
        <is>
          <t>张会星</t>
        </is>
      </c>
      <c r="AA213" s="58" t="inlineStr">
        <is>
          <t>环农领办发〔2022〕5号</t>
        </is>
      </c>
      <c r="AB213" s="58" t="inlineStr">
        <is>
          <t>二批
整合</t>
        </is>
      </c>
    </row>
    <row r="214" ht="75" customHeight="1" s="295">
      <c r="A214" s="56" t="n"/>
      <c r="B214" s="60" t="inlineStr">
        <is>
          <t>一般农户羊棚建设</t>
        </is>
      </c>
      <c r="C214" s="60" t="inlineStr">
        <is>
          <t>新建</t>
        </is>
      </c>
      <c r="D214" s="58" t="inlineStr">
        <is>
          <t>2022.01-2022.12</t>
        </is>
      </c>
      <c r="E214" s="60" t="inlineStr">
        <is>
          <t>耿湾乡</t>
        </is>
      </c>
      <c r="F214" s="70" t="inlineStr">
        <is>
          <t>扶持13个村93户每户新建羊棚1座，其中：郜庄村6户、耿河村1户、韩老庄村1户、郝东掌村12户、黑城岔村2户、潘掌村20户、四合原村10户、桃树掌村3户、天桥村1户、万湾村19户、许掌村10户、早流渠村4户、张台村4户。</t>
        </is>
      </c>
      <c r="G214" s="60" t="n">
        <v>152.4</v>
      </c>
      <c r="H214" s="60" t="n"/>
      <c r="I214" s="60" t="n">
        <v>152.4</v>
      </c>
      <c r="J214" s="60" t="n"/>
      <c r="K214" s="60" t="n"/>
      <c r="L214" s="60" t="inlineStr">
        <is>
          <t>甘财农 〔2021〕139号</t>
        </is>
      </c>
      <c r="M214" s="70" t="inlineStr">
        <is>
          <t>改善养殖配套设施，减少饲草浪费，提升养殖效益，增加养殖收入。</t>
        </is>
      </c>
      <c r="N214" s="70" t="inlineStr">
        <is>
          <t>加强基础设施建设，提高饲草利用率，增加养殖户收益，进一步完善“企、社、户”三方利益联结机制。</t>
        </is>
      </c>
      <c r="O214" s="60" t="n">
        <v>13</v>
      </c>
      <c r="P214" s="60" t="n"/>
      <c r="Q214" s="60">
        <f>R214+S214</f>
        <v/>
      </c>
      <c r="R214" s="60" t="n"/>
      <c r="S214" s="60" t="n">
        <v>0.009299999999999999</v>
      </c>
      <c r="T214" s="60">
        <f>U214+V214</f>
        <v/>
      </c>
      <c r="U214" s="60" t="n"/>
      <c r="V214" s="60" t="n">
        <v>0.039</v>
      </c>
      <c r="W214" s="60" t="inlineStr">
        <is>
          <t>畜牧局</t>
        </is>
      </c>
      <c r="X214" s="58" t="inlineStr">
        <is>
          <t>曹志鹏</t>
        </is>
      </c>
      <c r="Y214" s="60" t="inlineStr">
        <is>
          <t>耿湾乡</t>
        </is>
      </c>
      <c r="Z214" s="58" t="inlineStr">
        <is>
          <t>王秀丽</t>
        </is>
      </c>
      <c r="AA214" s="58" t="inlineStr">
        <is>
          <t>环农领办发〔2022〕5号</t>
        </is>
      </c>
      <c r="AB214" s="58" t="inlineStr">
        <is>
          <t>二批
整合</t>
        </is>
      </c>
    </row>
    <row r="215" ht="75" customHeight="1" s="295">
      <c r="A215" s="56" t="n"/>
      <c r="B215" s="60" t="inlineStr">
        <is>
          <t>一般农户羊棚建设</t>
        </is>
      </c>
      <c r="C215" s="60" t="inlineStr">
        <is>
          <t>新建</t>
        </is>
      </c>
      <c r="D215" s="58" t="inlineStr">
        <is>
          <t>2022.01-2022.12</t>
        </is>
      </c>
      <c r="E215" s="60" t="inlineStr">
        <is>
          <t>合道镇</t>
        </is>
      </c>
      <c r="F215" s="70" t="inlineStr">
        <is>
          <t>扶持17个村122户每户新建羊棚1座，其中；常崾岘村4户、陈旗塬村8户、大路洼村5户 、何坪村4户、红崖洼村8户、梁坪村9户、尚西坪村4户、唐台子村4户、陶洼子村6户、瓦天沟村3户、辛坪村1户、杨坪沟村8户、寨子坪村15户、赵塬村8户、朱塬11户、赵台村12户、沈岭村12户。</t>
        </is>
      </c>
      <c r="G215" s="60" t="n">
        <v>203.7</v>
      </c>
      <c r="H215" s="60" t="n"/>
      <c r="I215" s="60" t="n">
        <v>203.7</v>
      </c>
      <c r="J215" s="60" t="n"/>
      <c r="K215" s="60" t="n"/>
      <c r="L215" s="60" t="inlineStr">
        <is>
          <t>甘财农 〔2021〕139号</t>
        </is>
      </c>
      <c r="M215" s="70" t="inlineStr">
        <is>
          <t>改善养殖配套设施，减少饲草浪费，提升养殖效益，增加养殖收入。</t>
        </is>
      </c>
      <c r="N215" s="70" t="inlineStr">
        <is>
          <t>加强基础设施建设，提高饲草利用率，增加养殖户收益，进一步完善“企、社、户”三方利益联结机制。</t>
        </is>
      </c>
      <c r="O215" s="60" t="n">
        <v>17</v>
      </c>
      <c r="P215" s="60" t="n"/>
      <c r="Q215" s="60">
        <f>R215+S215</f>
        <v/>
      </c>
      <c r="R215" s="60" t="n"/>
      <c r="S215" s="60" t="n">
        <v>0.0122</v>
      </c>
      <c r="T215" s="60">
        <f>U215+V215</f>
        <v/>
      </c>
      <c r="U215" s="60" t="n"/>
      <c r="V215" s="60" t="n">
        <v>0.0512</v>
      </c>
      <c r="W215" s="60" t="inlineStr">
        <is>
          <t>畜牧局</t>
        </is>
      </c>
      <c r="X215" s="58" t="inlineStr">
        <is>
          <t>曹志鹏</t>
        </is>
      </c>
      <c r="Y215" s="60" t="inlineStr">
        <is>
          <t>合道镇</t>
        </is>
      </c>
      <c r="Z215" s="58" t="inlineStr">
        <is>
          <t>王宝明</t>
        </is>
      </c>
      <c r="AA215" s="58" t="inlineStr">
        <is>
          <t>环农领办发〔2022〕5号</t>
        </is>
      </c>
      <c r="AB215" s="58" t="inlineStr">
        <is>
          <t>二批
整合</t>
        </is>
      </c>
    </row>
    <row r="216" ht="63" customHeight="1" s="295">
      <c r="A216" s="56" t="n"/>
      <c r="B216" s="60" t="inlineStr">
        <is>
          <t>一般农户羊棚建设</t>
        </is>
      </c>
      <c r="C216" s="60" t="inlineStr">
        <is>
          <t>新建</t>
        </is>
      </c>
      <c r="D216" s="58" t="inlineStr">
        <is>
          <t>2022.01-2022.12</t>
        </is>
      </c>
      <c r="E216" s="60" t="inlineStr">
        <is>
          <t>洪德镇</t>
        </is>
      </c>
      <c r="F216" s="70" t="inlineStr">
        <is>
          <t>扶持9个村30户每户新建羊棚1座，其中：丁阳渠子村9户、耿塬畔村2户、洪德街村2户、寇河村1户、李塬村1户、新集子村4户、张崾岘村1户、张塬村8户、赵洼村2户。</t>
        </is>
      </c>
      <c r="G216" s="60" t="n">
        <v>49.5</v>
      </c>
      <c r="H216" s="60" t="n"/>
      <c r="I216" s="60" t="n">
        <v>49.5</v>
      </c>
      <c r="J216" s="60" t="n"/>
      <c r="K216" s="60" t="n"/>
      <c r="L216" s="60" t="inlineStr">
        <is>
          <t>甘财农 〔2021〕139号</t>
        </is>
      </c>
      <c r="M216" s="70" t="inlineStr">
        <is>
          <t>改善养殖配套设施，减少饲草浪费，提升养殖效益，增加养殖收入。</t>
        </is>
      </c>
      <c r="N216" s="70" t="inlineStr">
        <is>
          <t>加强基础设施建设，提高饲草利用率，增加养殖户收益，进一步完善“企、社、户”三方利益联结机制。</t>
        </is>
      </c>
      <c r="O216" s="60" t="n">
        <v>9</v>
      </c>
      <c r="P216" s="60" t="n"/>
      <c r="Q216" s="60">
        <f>R216+S216</f>
        <v/>
      </c>
      <c r="R216" s="60" t="n"/>
      <c r="S216" s="60" t="n">
        <v>0.003</v>
      </c>
      <c r="T216" s="60">
        <f>U216+V216</f>
        <v/>
      </c>
      <c r="U216" s="60" t="n"/>
      <c r="V216" s="60" t="n">
        <v>0.0126</v>
      </c>
      <c r="W216" s="60" t="inlineStr">
        <is>
          <t>畜牧局</t>
        </is>
      </c>
      <c r="X216" s="58" t="inlineStr">
        <is>
          <t>曹志鹏</t>
        </is>
      </c>
      <c r="Y216" s="60" t="inlineStr">
        <is>
          <t>洪德镇</t>
        </is>
      </c>
      <c r="Z216" s="83" t="inlineStr">
        <is>
          <t>王国伍</t>
        </is>
      </c>
      <c r="AA216" s="58" t="inlineStr">
        <is>
          <t>环农领办发〔2022〕5号</t>
        </is>
      </c>
      <c r="AB216" s="58" t="inlineStr">
        <is>
          <t>二批
整合</t>
        </is>
      </c>
    </row>
    <row r="217" ht="99" customHeight="1" s="295">
      <c r="A217" s="56" t="n"/>
      <c r="B217" s="60" t="inlineStr">
        <is>
          <t>一般农户羊棚建设</t>
        </is>
      </c>
      <c r="C217" s="60" t="inlineStr">
        <is>
          <t>新建</t>
        </is>
      </c>
      <c r="D217" s="58" t="inlineStr">
        <is>
          <t>2022.01-2022.12</t>
        </is>
      </c>
      <c r="E217" s="60" t="inlineStr">
        <is>
          <t>环城镇</t>
        </is>
      </c>
      <c r="F217" s="70" t="inlineStr">
        <is>
          <t>扶持24个村251户每户新建羊棚1座，其中：白草塬村7户、北郭塬村11户、陈汤塬村39户、城东塬村1户、高龚塬村26户、耿家沟村2户、龚淌村18户、红星村2户、马坊塬村9户、漫塬村5户、宁老庄村33户、冉旗寨村17户、十八里村13户、十五里沟村6户、唐塬村3户、五里屯村5户、西川村10户、肖川村7户、杨庙掌村4户、鸳鸯沟村6户、张滩滩村4户、张淌村5户、赵小掌村10户、周塬村8户。</t>
        </is>
      </c>
      <c r="G217" s="60" t="n">
        <v>442.8</v>
      </c>
      <c r="H217" s="60" t="n">
        <v>246.8</v>
      </c>
      <c r="I217" s="60" t="n">
        <v>196</v>
      </c>
      <c r="J217" s="60" t="n"/>
      <c r="K217" s="60" t="n"/>
      <c r="L217" s="60" t="inlineStr">
        <is>
          <t>甘财农〔2021〕139号甘财资环〔2021〕120号</t>
        </is>
      </c>
      <c r="M217" s="70" t="inlineStr">
        <is>
          <t>改善养殖配套设施，减少饲草浪费，提升养殖效益，增加养殖收入。</t>
        </is>
      </c>
      <c r="N217" s="70" t="inlineStr">
        <is>
          <t>加强基础设施建设，提高饲草利用率，增加养殖户收益，进一步完善“企、社、户”三方利益联结机制。</t>
        </is>
      </c>
      <c r="O217" s="60" t="n">
        <v>2</v>
      </c>
      <c r="P217" s="60" t="n">
        <v>22</v>
      </c>
      <c r="Q217" s="60">
        <f>R217+S217</f>
        <v/>
      </c>
      <c r="R217" s="60" t="n"/>
      <c r="S217" s="60" t="n">
        <v>0.0251</v>
      </c>
      <c r="T217" s="60">
        <f>U217+V217</f>
        <v/>
      </c>
      <c r="U217" s="60" t="n"/>
      <c r="V217" s="60" t="n">
        <v>0.1054</v>
      </c>
      <c r="W217" s="60" t="inlineStr">
        <is>
          <t>畜牧局</t>
        </is>
      </c>
      <c r="X217" s="58" t="inlineStr">
        <is>
          <t>曹志鹏</t>
        </is>
      </c>
      <c r="Y217" s="60" t="inlineStr">
        <is>
          <t>环城镇</t>
        </is>
      </c>
      <c r="Z217" s="58" t="inlineStr">
        <is>
          <t>白俊虎</t>
        </is>
      </c>
      <c r="AA217" s="58" t="inlineStr">
        <is>
          <t>环农领办发〔2022〕5号</t>
        </is>
      </c>
      <c r="AB217" s="58" t="inlineStr">
        <is>
          <t>二批
整合</t>
        </is>
      </c>
    </row>
    <row r="218" ht="63" customHeight="1" s="295">
      <c r="A218" s="56" t="n"/>
      <c r="B218" s="60" t="inlineStr">
        <is>
          <t>一般农户羊棚建设</t>
        </is>
      </c>
      <c r="C218" s="60" t="inlineStr">
        <is>
          <t>新建</t>
        </is>
      </c>
      <c r="D218" s="58" t="inlineStr">
        <is>
          <t>2022.01-2022.12</t>
        </is>
      </c>
      <c r="E218" s="60" t="inlineStr">
        <is>
          <t>八珠乡</t>
        </is>
      </c>
      <c r="F218" s="70" t="inlineStr">
        <is>
          <t>扶持9个村36户每户新建羊棚1座，其中：八珠塬村3户、白塬村5户、曹塬村2户、冯家湾村1户、苟塬村7户、湫坝沟村5户、塔尔咀村2户、瓦崾岘村7户、杏树沟村4户。</t>
        </is>
      </c>
      <c r="G218" s="60" t="n">
        <v>58.8</v>
      </c>
      <c r="H218" s="60" t="n">
        <v>58.8</v>
      </c>
      <c r="I218" s="60" t="n"/>
      <c r="J218" s="60" t="n"/>
      <c r="K218" s="60" t="n"/>
      <c r="L218" s="60" t="inlineStr">
        <is>
          <t>甘财资环〔2021〕120号</t>
        </is>
      </c>
      <c r="M218" s="70" t="inlineStr">
        <is>
          <t>改善养殖配套设施，减少饲草浪费，提升养殖效益，增加养殖收入。</t>
        </is>
      </c>
      <c r="N218" s="70" t="inlineStr">
        <is>
          <t>加强基础设施建设，提高饲草利用率，增加养殖户收益，进一步完善“企、社、户”三方利益联结机制。</t>
        </is>
      </c>
      <c r="O218" s="60" t="n">
        <v>9</v>
      </c>
      <c r="P218" s="60" t="n"/>
      <c r="Q218" s="60">
        <f>R218+S218</f>
        <v/>
      </c>
      <c r="R218" s="60" t="n"/>
      <c r="S218" s="60" t="n">
        <v>0.0036</v>
      </c>
      <c r="T218" s="60">
        <f>U218+V218</f>
        <v/>
      </c>
      <c r="U218" s="60" t="n"/>
      <c r="V218" s="60" t="n">
        <v>0.0151</v>
      </c>
      <c r="W218" s="60" t="inlineStr">
        <is>
          <t>畜牧局</t>
        </is>
      </c>
      <c r="X218" s="58" t="inlineStr">
        <is>
          <t>曹志鹏</t>
        </is>
      </c>
      <c r="Y218" s="60" t="inlineStr">
        <is>
          <t>八珠乡</t>
        </is>
      </c>
      <c r="Z218" s="58" t="inlineStr">
        <is>
          <t>张彬彬</t>
        </is>
      </c>
      <c r="AA218" s="58" t="inlineStr">
        <is>
          <t>环农领办发〔2022〕5号</t>
        </is>
      </c>
      <c r="AB218" s="58" t="inlineStr">
        <is>
          <t>二批
整合</t>
        </is>
      </c>
    </row>
    <row r="219" ht="63" customHeight="1" s="295">
      <c r="A219" s="56" t="n"/>
      <c r="B219" s="60" t="inlineStr">
        <is>
          <t>一般农户羊棚建设</t>
        </is>
      </c>
      <c r="C219" s="60" t="inlineStr">
        <is>
          <t>新建</t>
        </is>
      </c>
      <c r="D219" s="58" t="inlineStr">
        <is>
          <t>2022.01-2022.12</t>
        </is>
      </c>
      <c r="E219" s="60" t="inlineStr">
        <is>
          <t>樊家川镇</t>
        </is>
      </c>
      <c r="F219" s="70" t="inlineStr">
        <is>
          <t>扶持8个村52户每户新建羊棚1座，其中：樊家川村6户、郝集村1户、李崾岘村5户、马骏滩村6户、马驿沟村12户、慕家河村7、闫塬村10户、长城村5户。</t>
        </is>
      </c>
      <c r="G219" s="60" t="n">
        <v>90.3</v>
      </c>
      <c r="H219" s="60" t="n">
        <v>90.3</v>
      </c>
      <c r="I219" s="60" t="n"/>
      <c r="J219" s="60" t="n"/>
      <c r="K219" s="60" t="n"/>
      <c r="L219" s="60" t="inlineStr">
        <is>
          <t>甘财资环〔2021〕120号</t>
        </is>
      </c>
      <c r="M219" s="70" t="inlineStr">
        <is>
          <t>改善养殖配套设施，减少饲草浪费，提升养殖效益，增加养殖收入。</t>
        </is>
      </c>
      <c r="N219" s="70" t="inlineStr">
        <is>
          <t>加强基础设施建设，提高饲草利用率，增加养殖户收益，进一步完善“企、社、户”三方利益联结机制。</t>
        </is>
      </c>
      <c r="O219" s="60" t="n">
        <v>8</v>
      </c>
      <c r="P219" s="60" t="n"/>
      <c r="Q219" s="60">
        <f>R219+S219</f>
        <v/>
      </c>
      <c r="R219" s="60" t="n"/>
      <c r="S219" s="60" t="n">
        <v>0.0052</v>
      </c>
      <c r="T219" s="60">
        <f>U219+V219</f>
        <v/>
      </c>
      <c r="U219" s="60" t="n"/>
      <c r="V219" s="60" t="n">
        <v>0.0218</v>
      </c>
      <c r="W219" s="60" t="inlineStr">
        <is>
          <t>畜牧局</t>
        </is>
      </c>
      <c r="X219" s="58" t="inlineStr">
        <is>
          <t>曹志鹏</t>
        </is>
      </c>
      <c r="Y219" s="60" t="inlineStr">
        <is>
          <t>樊家川镇</t>
        </is>
      </c>
      <c r="Z219" s="58" t="inlineStr">
        <is>
          <t>王治峰</t>
        </is>
      </c>
      <c r="AA219" s="58" t="inlineStr">
        <is>
          <t>环农领办发〔2022〕5号</t>
        </is>
      </c>
      <c r="AB219" s="58" t="inlineStr">
        <is>
          <t>二批
整合</t>
        </is>
      </c>
    </row>
    <row r="220" ht="63" customHeight="1" s="295">
      <c r="A220" s="56" t="n"/>
      <c r="B220" s="60" t="inlineStr">
        <is>
          <t>一般农户羊棚建设</t>
        </is>
      </c>
      <c r="C220" s="60" t="inlineStr">
        <is>
          <t>新建</t>
        </is>
      </c>
      <c r="D220" s="58" t="inlineStr">
        <is>
          <t>2022.01-2022.12</t>
        </is>
      </c>
      <c r="E220" s="60" t="inlineStr">
        <is>
          <t>虎洞镇</t>
        </is>
      </c>
      <c r="F220" s="70" t="inlineStr">
        <is>
          <t>扶持9个村73户每户新建羊棚1座，其中：半个城村5户、常兆台村6户、高庙湾村7户、贾驿村23户、金庄塬村8户、刘解掌村1户、砂井子2户、魏家河村4户、张家湾村17户。</t>
        </is>
      </c>
      <c r="G220" s="60" t="n">
        <v>119.7</v>
      </c>
      <c r="H220" s="60" t="n">
        <v>119.7</v>
      </c>
      <c r="I220" s="60" t="n"/>
      <c r="J220" s="60" t="n"/>
      <c r="K220" s="60" t="n"/>
      <c r="L220" s="60" t="inlineStr">
        <is>
          <t>甘财资环〔2021〕120号</t>
        </is>
      </c>
      <c r="M220" s="70" t="inlineStr">
        <is>
          <t>改善养殖配套设施，减少饲草浪费，提升养殖效益，增加养殖收入。</t>
        </is>
      </c>
      <c r="N220" s="70" t="inlineStr">
        <is>
          <t>加强基础设施建设，提高饲草利用率，增加养殖户收益，进一步完善“企、社、户”三方利益联结机制。</t>
        </is>
      </c>
      <c r="O220" s="60" t="n">
        <v>9</v>
      </c>
      <c r="P220" s="60" t="n"/>
      <c r="Q220" s="60">
        <f>R220+S220</f>
        <v/>
      </c>
      <c r="R220" s="60" t="n"/>
      <c r="S220" s="60" t="n">
        <v>0.0073</v>
      </c>
      <c r="T220" s="60">
        <f>U220+V220</f>
        <v/>
      </c>
      <c r="U220" s="60" t="n"/>
      <c r="V220" s="60" t="n">
        <v>0.0306</v>
      </c>
      <c r="W220" s="60" t="inlineStr">
        <is>
          <t>畜牧局</t>
        </is>
      </c>
      <c r="X220" s="58" t="inlineStr">
        <is>
          <t>曹志鹏</t>
        </is>
      </c>
      <c r="Y220" s="60" t="inlineStr">
        <is>
          <t>虎洞镇</t>
        </is>
      </c>
      <c r="Z220" s="58" t="inlineStr">
        <is>
          <t>梁海涛</t>
        </is>
      </c>
      <c r="AA220" s="58" t="inlineStr">
        <is>
          <t>环农领办发〔2022〕5号</t>
        </is>
      </c>
      <c r="AB220" s="58" t="inlineStr">
        <is>
          <t>二批
整合</t>
        </is>
      </c>
    </row>
    <row r="221" ht="69" customHeight="1" s="295">
      <c r="A221" s="56" t="n"/>
      <c r="B221" s="60" t="inlineStr">
        <is>
          <t>一般农户羊棚建设</t>
        </is>
      </c>
      <c r="C221" s="60" t="inlineStr">
        <is>
          <t>新建</t>
        </is>
      </c>
      <c r="D221" s="58" t="inlineStr">
        <is>
          <t>2022.01-2022.12</t>
        </is>
      </c>
      <c r="E221" s="60" t="inlineStr">
        <is>
          <t>芦家湾乡</t>
        </is>
      </c>
      <c r="F221" s="70" t="inlineStr">
        <is>
          <t>扶持10个村66户每户新建羊棚1座，其中：大堡条村11户、花儿掌村10户、井川村5户、庙儿掌村1户、盘龙村7户、宋家掌村8户、桃李湾村5户、王庄村9户、小堡条村5户、杨新庄村5户。</t>
        </is>
      </c>
      <c r="G221" s="60" t="n">
        <v>116.1</v>
      </c>
      <c r="H221" s="60" t="n">
        <v>10.1</v>
      </c>
      <c r="I221" s="60" t="n">
        <v>106</v>
      </c>
      <c r="J221" s="60" t="n"/>
      <c r="K221" s="60" t="n"/>
      <c r="L221" s="60" t="inlineStr">
        <is>
          <t>甘财综〔2021〕63号</t>
        </is>
      </c>
      <c r="M221" s="70" t="inlineStr">
        <is>
          <t>改善养殖配套设施，减少饲草浪费，提升养殖效益，增加养殖收入。</t>
        </is>
      </c>
      <c r="N221" s="70" t="inlineStr">
        <is>
          <t>加强基础设施建设，提高饲草利用率，增加养殖户收益，进一步完善“企、社、户”三方利益联结机制。</t>
        </is>
      </c>
      <c r="O221" s="60" t="n">
        <v>10</v>
      </c>
      <c r="P221" s="60" t="n"/>
      <c r="Q221" s="60">
        <f>R221+S221</f>
        <v/>
      </c>
      <c r="R221" s="60" t="n"/>
      <c r="S221" s="60" t="n">
        <v>0.0066</v>
      </c>
      <c r="T221" s="60">
        <f>U221+V221</f>
        <v/>
      </c>
      <c r="U221" s="60" t="n"/>
      <c r="V221" s="60" t="n">
        <v>0.0277</v>
      </c>
      <c r="W221" s="60" t="inlineStr">
        <is>
          <t>畜牧局</t>
        </is>
      </c>
      <c r="X221" s="58" t="inlineStr">
        <is>
          <t>曹志鹏</t>
        </is>
      </c>
      <c r="Y221" s="60" t="inlineStr">
        <is>
          <t>芦家湾乡</t>
        </is>
      </c>
      <c r="Z221" s="58" t="inlineStr">
        <is>
          <t>马鹏飞</t>
        </is>
      </c>
      <c r="AA221" s="58" t="inlineStr">
        <is>
          <t>环农领办发〔2022〕5号</t>
        </is>
      </c>
      <c r="AB221" s="58" t="inlineStr">
        <is>
          <t>二批
整合</t>
        </is>
      </c>
    </row>
    <row r="222" ht="69" customHeight="1" s="295">
      <c r="A222" s="56" t="n"/>
      <c r="B222" s="60" t="inlineStr">
        <is>
          <t>一般农户羊棚建设</t>
        </is>
      </c>
      <c r="C222" s="60" t="inlineStr">
        <is>
          <t>新建</t>
        </is>
      </c>
      <c r="D222" s="58" t="inlineStr">
        <is>
          <t>2022.01-2022.12</t>
        </is>
      </c>
      <c r="E222" s="60" t="inlineStr">
        <is>
          <t>罗山川乡</t>
        </is>
      </c>
      <c r="F222" s="70" t="inlineStr">
        <is>
          <t>扶持8个村70户每户新建羊棚1座，其中：西阳洼村5户、苇芝城村4户、龙柏山村8户、兰家掌村7户、大树塬村25户、陈渠子村5户、山水湾村3户、光明村13户。</t>
        </is>
      </c>
      <c r="G222" s="60" t="n">
        <v>123.6</v>
      </c>
      <c r="H222" s="60" t="n">
        <v>123.6</v>
      </c>
      <c r="I222" s="60" t="n"/>
      <c r="J222" s="60" t="n"/>
      <c r="K222" s="60" t="n"/>
      <c r="L222" s="60" t="inlineStr">
        <is>
          <t>甘财资环〔2021〕120号</t>
        </is>
      </c>
      <c r="M222" s="70" t="inlineStr">
        <is>
          <t>改善养殖配套设施，减少饲草浪费，提升养殖效益，增加养殖收入。</t>
        </is>
      </c>
      <c r="N222" s="70" t="inlineStr">
        <is>
          <t>加强基础设施建设，提高饲草利用率，增加养殖户收益，进一步完善“企、社、户”三方利益联结机制。</t>
        </is>
      </c>
      <c r="O222" s="60" t="n">
        <v>8</v>
      </c>
      <c r="P222" s="60" t="n"/>
      <c r="Q222" s="60">
        <f>R222+S222</f>
        <v/>
      </c>
      <c r="R222" s="60" t="n"/>
      <c r="S222" s="60" t="n">
        <v>0.007</v>
      </c>
      <c r="T222" s="60">
        <f>U222+V222</f>
        <v/>
      </c>
      <c r="U222" s="60" t="n"/>
      <c r="V222" s="60" t="n">
        <v>0.0294</v>
      </c>
      <c r="W222" s="60" t="inlineStr">
        <is>
          <t>畜牧局</t>
        </is>
      </c>
      <c r="X222" s="58" t="inlineStr">
        <is>
          <t>曹志鹏</t>
        </is>
      </c>
      <c r="Y222" s="60" t="inlineStr">
        <is>
          <t>罗山川乡</t>
        </is>
      </c>
      <c r="Z222" s="58" t="inlineStr">
        <is>
          <t>李怀文</t>
        </is>
      </c>
      <c r="AA222" s="58" t="inlineStr">
        <is>
          <t>环农领办发〔2022〕5号</t>
        </is>
      </c>
      <c r="AB222" s="58" t="inlineStr">
        <is>
          <t>二批
整合</t>
        </is>
      </c>
    </row>
    <row r="223" ht="82" customHeight="1" s="295">
      <c r="A223" s="56" t="n"/>
      <c r="B223" s="60" t="inlineStr">
        <is>
          <t>一般农户羊棚建设</t>
        </is>
      </c>
      <c r="C223" s="60" t="inlineStr">
        <is>
          <t>新建</t>
        </is>
      </c>
      <c r="D223" s="58" t="inlineStr">
        <is>
          <t>2022.01-2022.12</t>
        </is>
      </c>
      <c r="E223" s="60" t="inlineStr">
        <is>
          <t>毛井镇</t>
        </is>
      </c>
      <c r="F223" s="70" t="inlineStr">
        <is>
          <t>扶持12个村79户每户新建羊棚1座，其中：二条俭村3户、砖城子村7户、山西掌村7户、杨东掌村1户、施家滩村8户、乔崾岘村4户、黄寨柯村13户、高家洼村3户、丁连掌村9户、大户掌村9户、红土咀村7户、马趟村8户。</t>
        </is>
      </c>
      <c r="G223" s="60" t="n">
        <v>136.2</v>
      </c>
      <c r="H223" s="60" t="n">
        <v>136.2</v>
      </c>
      <c r="I223" s="60" t="n"/>
      <c r="J223" s="60" t="n"/>
      <c r="K223" s="60" t="n"/>
      <c r="L223" s="60" t="inlineStr">
        <is>
          <t>甘财资环〔2021〕120号</t>
        </is>
      </c>
      <c r="M223" s="70" t="inlineStr">
        <is>
          <t>改善养殖配套设施，减少饲草浪费，提升养殖效益，增加养殖收入。</t>
        </is>
      </c>
      <c r="N223" s="70" t="inlineStr">
        <is>
          <t>加强基础设施建设，提高饲草利用率，增加养殖户收益，进一步完善“企、社、户”三方利益联结机制。</t>
        </is>
      </c>
      <c r="O223" s="60" t="n">
        <v>12</v>
      </c>
      <c r="P223" s="60" t="n"/>
      <c r="Q223" s="60">
        <f>R223+S223</f>
        <v/>
      </c>
      <c r="R223" s="60" t="n"/>
      <c r="S223" s="60" t="n">
        <v>0.007900000000000001</v>
      </c>
      <c r="T223" s="60">
        <f>U223+V223</f>
        <v/>
      </c>
      <c r="U223" s="60" t="n"/>
      <c r="V223" s="60" t="n">
        <v>0.0331</v>
      </c>
      <c r="W223" s="60" t="inlineStr">
        <is>
          <t>畜牧局</t>
        </is>
      </c>
      <c r="X223" s="58" t="inlineStr">
        <is>
          <t>曹志鹏</t>
        </is>
      </c>
      <c r="Y223" s="60" t="inlineStr">
        <is>
          <t>毛井镇</t>
        </is>
      </c>
      <c r="Z223" s="58" t="inlineStr">
        <is>
          <t>梁立群</t>
        </is>
      </c>
      <c r="AA223" s="58" t="inlineStr">
        <is>
          <t>环农领办发〔2022〕5号</t>
        </is>
      </c>
      <c r="AB223" s="58" t="inlineStr">
        <is>
          <t>二批
整合</t>
        </is>
      </c>
    </row>
    <row r="224" ht="82" customHeight="1" s="295">
      <c r="A224" s="56" t="n"/>
      <c r="B224" s="60" t="inlineStr">
        <is>
          <t>一般农户羊棚建设</t>
        </is>
      </c>
      <c r="C224" s="60" t="inlineStr">
        <is>
          <t>新建</t>
        </is>
      </c>
      <c r="D224" s="58" t="inlineStr">
        <is>
          <t>2022.01-2022.12</t>
        </is>
      </c>
      <c r="E224" s="60" t="inlineStr">
        <is>
          <t>木钵镇</t>
        </is>
      </c>
      <c r="F224" s="70" t="inlineStr">
        <is>
          <t>扶持16个村56户每户新建羊棚1座，其中：殷家桥村3户、木钵街村4户、周湾村1户、韩洼子村4户、曹旗村2户、高寨村4户、刘家塬村4户、高楼塬村1户、白家掌村2户、邓寨子村5户、郭西掌村11户、二合塬村4户、坪子塬村3户、井儿岔村4户、罗家沟村2户、水坝滩村2户。</t>
        </is>
      </c>
      <c r="G224" s="60" t="n">
        <v>93.3</v>
      </c>
      <c r="H224" s="60" t="n">
        <v>93.3</v>
      </c>
      <c r="I224" s="60" t="n"/>
      <c r="J224" s="60" t="n"/>
      <c r="K224" s="60" t="n"/>
      <c r="L224" s="60" t="inlineStr">
        <is>
          <t>甘财资环〔2021〕120号</t>
        </is>
      </c>
      <c r="M224" s="70" t="inlineStr">
        <is>
          <t>改善养殖配套设施，减少饲草浪费，提升养殖效益，增加养殖收入。</t>
        </is>
      </c>
      <c r="N224" s="70" t="inlineStr">
        <is>
          <t>加强基础设施建设，提高饲草利用率，增加养殖户收益，进一步完善“企、社、户”三方利益联结机制。</t>
        </is>
      </c>
      <c r="O224" s="60" t="n">
        <v>16</v>
      </c>
      <c r="P224" s="60" t="n"/>
      <c r="Q224" s="60">
        <f>R224+S224</f>
        <v/>
      </c>
      <c r="R224" s="60" t="n"/>
      <c r="S224" s="60" t="n">
        <v>0.0056</v>
      </c>
      <c r="T224" s="60">
        <f>U224+V224</f>
        <v/>
      </c>
      <c r="U224" s="60" t="n"/>
      <c r="V224" s="60" t="n">
        <v>0.0235</v>
      </c>
      <c r="W224" s="60" t="inlineStr">
        <is>
          <t>畜牧局</t>
        </is>
      </c>
      <c r="X224" s="58" t="inlineStr">
        <is>
          <t>曹志鹏</t>
        </is>
      </c>
      <c r="Y224" s="60" t="inlineStr">
        <is>
          <t>木钵镇</t>
        </is>
      </c>
      <c r="Z224" s="83" t="inlineStr">
        <is>
          <t>方显</t>
        </is>
      </c>
      <c r="AA224" s="58" t="inlineStr">
        <is>
          <t>环农领办发〔2022〕5号</t>
        </is>
      </c>
      <c r="AB224" s="58" t="inlineStr">
        <is>
          <t>二批
整合</t>
        </is>
      </c>
    </row>
    <row r="225" ht="63" customHeight="1" s="295">
      <c r="A225" s="56" t="n"/>
      <c r="B225" s="60" t="inlineStr">
        <is>
          <t>一般农户羊棚建设</t>
        </is>
      </c>
      <c r="C225" s="60" t="inlineStr">
        <is>
          <t>新建</t>
        </is>
      </c>
      <c r="D225" s="58" t="inlineStr">
        <is>
          <t>2022.01-2022.12</t>
        </is>
      </c>
      <c r="E225" s="60" t="inlineStr">
        <is>
          <t>南湫乡</t>
        </is>
      </c>
      <c r="F225" s="70" t="inlineStr">
        <is>
          <t>扶持6个村32户每户新建羊棚1座，其中：花儿山村4户、党家洼村4户、代家洼村7户、岳后渠村10户、洪涝池村4户、双井子村3户。</t>
        </is>
      </c>
      <c r="G225" s="60" t="n">
        <v>52.8</v>
      </c>
      <c r="H225" s="60" t="n">
        <v>52.8</v>
      </c>
      <c r="I225" s="60" t="n"/>
      <c r="J225" s="60" t="n"/>
      <c r="K225" s="60" t="n"/>
      <c r="L225" s="60" t="inlineStr">
        <is>
          <t>甘财资环〔2021〕120号</t>
        </is>
      </c>
      <c r="M225" s="70" t="inlineStr">
        <is>
          <t>改善养殖配套设施，减少饲草浪费，提升养殖效益，增加养殖收入。</t>
        </is>
      </c>
      <c r="N225" s="70" t="inlineStr">
        <is>
          <t>加强基础设施建设，提高饲草利用率，增加养殖户收益，进一步完善“企、社、户”三方利益联结机制。</t>
        </is>
      </c>
      <c r="O225" s="60" t="n">
        <v>6</v>
      </c>
      <c r="P225" s="60" t="n"/>
      <c r="Q225" s="60">
        <f>R225+S225</f>
        <v/>
      </c>
      <c r="R225" s="60" t="n"/>
      <c r="S225" s="60" t="n">
        <v>0.0032</v>
      </c>
      <c r="T225" s="60">
        <f>U225+V225</f>
        <v/>
      </c>
      <c r="U225" s="60" t="n"/>
      <c r="V225" s="60" t="n">
        <v>0.0134</v>
      </c>
      <c r="W225" s="60" t="inlineStr">
        <is>
          <t>畜牧局</t>
        </is>
      </c>
      <c r="X225" s="58" t="inlineStr">
        <is>
          <t>曹志鹏</t>
        </is>
      </c>
      <c r="Y225" s="60" t="inlineStr">
        <is>
          <t>南湫乡</t>
        </is>
      </c>
      <c r="Z225" s="58" t="inlineStr">
        <is>
          <t>杜志远</t>
        </is>
      </c>
      <c r="AA225" s="58" t="inlineStr">
        <is>
          <t>环农领办发〔2022〕5号</t>
        </is>
      </c>
      <c r="AB225" s="58" t="inlineStr">
        <is>
          <t>二批
整合</t>
        </is>
      </c>
    </row>
    <row r="226" ht="63" customHeight="1" s="295">
      <c r="A226" s="56" t="n"/>
      <c r="B226" s="60" t="inlineStr">
        <is>
          <t>一般农户羊棚建设</t>
        </is>
      </c>
      <c r="C226" s="60" t="inlineStr">
        <is>
          <t>新建</t>
        </is>
      </c>
      <c r="D226" s="58" t="inlineStr">
        <is>
          <t>2022.01-2022.12</t>
        </is>
      </c>
      <c r="E226" s="60" t="inlineStr">
        <is>
          <t>秦团庄乡</t>
        </is>
      </c>
      <c r="F226" s="70" t="inlineStr">
        <is>
          <t>扶持8个村78户每户新建羊棚1座，其中：王团庄村7户、新峁村13户、白塬畔村8户、秦团庄村12户、南掌堡子8户、贾塬村10户、大天子村10户、新集子村10户。</t>
        </is>
      </c>
      <c r="G226" s="60" t="n">
        <v>132.3</v>
      </c>
      <c r="H226" s="60" t="n">
        <v>123.2</v>
      </c>
      <c r="I226" s="60" t="n">
        <v>9.1</v>
      </c>
      <c r="J226" s="60" t="n"/>
      <c r="K226" s="60" t="n"/>
      <c r="L226" s="60" t="inlineStr">
        <is>
          <t>甘财综〔2021〕63号甘财资环〔2021〕137号</t>
        </is>
      </c>
      <c r="M226" s="70" t="inlineStr">
        <is>
          <t>改善养殖配套设施，减少饲草浪费，提升养殖效益，增加养殖收入。</t>
        </is>
      </c>
      <c r="N226" s="70" t="inlineStr">
        <is>
          <t>加强基础设施建设，提高饲草利用率，增加养殖户收益，进一步完善“企、社、户”三方利益联结机制。</t>
        </is>
      </c>
      <c r="O226" s="60" t="n">
        <v>8</v>
      </c>
      <c r="P226" s="60" t="n"/>
      <c r="Q226" s="60">
        <f>R226+S226</f>
        <v/>
      </c>
      <c r="R226" s="60" t="n"/>
      <c r="S226" s="60" t="n">
        <v>0.0078</v>
      </c>
      <c r="T226" s="60">
        <f>U226+V226</f>
        <v/>
      </c>
      <c r="U226" s="60" t="n"/>
      <c r="V226" s="60" t="n">
        <v>0.0327</v>
      </c>
      <c r="W226" s="60" t="inlineStr">
        <is>
          <t>畜牧局</t>
        </is>
      </c>
      <c r="X226" s="58" t="inlineStr">
        <is>
          <t>曹志鹏</t>
        </is>
      </c>
      <c r="Y226" s="60" t="inlineStr">
        <is>
          <t>秦团庄乡</t>
        </is>
      </c>
      <c r="Z226" s="58" t="inlineStr">
        <is>
          <t>张浩洲</t>
        </is>
      </c>
      <c r="AA226" s="58" t="inlineStr">
        <is>
          <t>环农领办发〔2022〕5号</t>
        </is>
      </c>
      <c r="AB226" s="58" t="inlineStr">
        <is>
          <t>二批
整合</t>
        </is>
      </c>
    </row>
    <row r="227" ht="67" customHeight="1" s="295">
      <c r="A227" s="56" t="n"/>
      <c r="B227" s="60" t="inlineStr">
        <is>
          <t>一般农户羊棚建设</t>
        </is>
      </c>
      <c r="C227" s="60" t="inlineStr">
        <is>
          <t>新建</t>
        </is>
      </c>
      <c r="D227" s="58" t="inlineStr">
        <is>
          <t>2022.01-2022.12</t>
        </is>
      </c>
      <c r="E227" s="60" t="inlineStr">
        <is>
          <t>曲子镇</t>
        </is>
      </c>
      <c r="F227" s="70" t="inlineStr">
        <is>
          <t>扶持13个村170户每户新建羊棚1座，其中：五里桥村2户、双城村5户、刘旗村5户、孟家寨村1户、高李湾村17户、楼房子村33户、西沟村31户、宋家塬村18户、许家塬村28户、金村寺村6户、油坊塬村10户、金盆掌村7户、小庄子村7户。</t>
        </is>
      </c>
      <c r="G227" s="60" t="n">
        <v>283.5</v>
      </c>
      <c r="H227" s="60" t="n">
        <v>283.5</v>
      </c>
      <c r="I227" s="60" t="n"/>
      <c r="J227" s="60" t="n"/>
      <c r="K227" s="60" t="n"/>
      <c r="L227" s="60" t="inlineStr">
        <is>
          <t>甘财综〔2021〕63号甘财资环〔2021〕120号</t>
        </is>
      </c>
      <c r="M227" s="70" t="inlineStr">
        <is>
          <t>改善养殖配套设施，减少饲草浪费，提升养殖效益，增加养殖收入。</t>
        </is>
      </c>
      <c r="N227" s="70" t="inlineStr">
        <is>
          <t>加强基础设施建设，提高饲草利用率，增加养殖户收益，进一步完善“企、社、户”三方利益联结机制。</t>
        </is>
      </c>
      <c r="O227" s="60" t="n">
        <v>0</v>
      </c>
      <c r="P227" s="60" t="n">
        <v>13</v>
      </c>
      <c r="Q227" s="60">
        <f>R227+S227</f>
        <v/>
      </c>
      <c r="R227" s="60" t="n"/>
      <c r="S227" s="60" t="n">
        <v>0.017</v>
      </c>
      <c r="T227" s="60">
        <f>U227+V227</f>
        <v/>
      </c>
      <c r="U227" s="60" t="n"/>
      <c r="V227" s="60" t="n">
        <v>0.07140000000000001</v>
      </c>
      <c r="W227" s="60" t="inlineStr">
        <is>
          <t>畜牧局</t>
        </is>
      </c>
      <c r="X227" s="58" t="inlineStr">
        <is>
          <t>曹志鹏</t>
        </is>
      </c>
      <c r="Y227" s="60" t="inlineStr">
        <is>
          <t>曲子镇</t>
        </is>
      </c>
      <c r="Z227" s="58" t="inlineStr">
        <is>
          <t>段斌杰</t>
        </is>
      </c>
      <c r="AA227" s="58" t="inlineStr">
        <is>
          <t>环农领办发〔2022〕5号</t>
        </is>
      </c>
      <c r="AB227" s="58" t="inlineStr">
        <is>
          <t>二批
整合</t>
        </is>
      </c>
    </row>
    <row r="228" ht="63" customHeight="1" s="295">
      <c r="A228" s="56" t="n"/>
      <c r="B228" s="60" t="inlineStr">
        <is>
          <t>一般农户羊棚建设</t>
        </is>
      </c>
      <c r="C228" s="60" t="inlineStr">
        <is>
          <t>新建</t>
        </is>
      </c>
      <c r="D228" s="58" t="inlineStr">
        <is>
          <t>2022.01-2022.12</t>
        </is>
      </c>
      <c r="E228" s="60" t="inlineStr">
        <is>
          <t>山城乡</t>
        </is>
      </c>
      <c r="F228" s="70" t="inlineStr">
        <is>
          <t>扶持8个村57户每户新建羊棚1座，其中：山城堡村6户、八里铺村3户、薛塬村22户、王山口子村13户、冯家沟村1户、郝掌村4户、赵庄村3户、谢庄村5户。</t>
        </is>
      </c>
      <c r="G228" s="60" t="n">
        <v>95.7</v>
      </c>
      <c r="H228" s="60" t="n">
        <v>95.7</v>
      </c>
      <c r="I228" s="60" t="n"/>
      <c r="J228" s="60" t="n"/>
      <c r="K228" s="60" t="n"/>
      <c r="L228" s="60" t="inlineStr">
        <is>
          <t>甘财资环〔2021〕120号</t>
        </is>
      </c>
      <c r="M228" s="70" t="inlineStr">
        <is>
          <t>改善养殖配套设施，减少饲草浪费，提升养殖效益，增加养殖收入。</t>
        </is>
      </c>
      <c r="N228" s="70" t="inlineStr">
        <is>
          <t>加强基础设施建设，提高饲草利用率，增加养殖户收益，进一步完善“企、社、户”三方利益联结机制。</t>
        </is>
      </c>
      <c r="O228" s="60" t="n">
        <v>8</v>
      </c>
      <c r="P228" s="60" t="n"/>
      <c r="Q228" s="60">
        <f>R228+S228</f>
        <v/>
      </c>
      <c r="R228" s="60" t="n"/>
      <c r="S228" s="60" t="n">
        <v>0.0057</v>
      </c>
      <c r="T228" s="60">
        <f>U228+V228</f>
        <v/>
      </c>
      <c r="U228" s="60" t="n"/>
      <c r="V228" s="60" t="n">
        <v>0.0239</v>
      </c>
      <c r="W228" s="60" t="inlineStr">
        <is>
          <t>畜牧局</t>
        </is>
      </c>
      <c r="X228" s="58" t="inlineStr">
        <is>
          <t>曹志鹏</t>
        </is>
      </c>
      <c r="Y228" s="60" t="inlineStr">
        <is>
          <t>山城乡</t>
        </is>
      </c>
      <c r="Z228" s="58" t="inlineStr">
        <is>
          <t>姚建平</t>
        </is>
      </c>
      <c r="AA228" s="58" t="inlineStr">
        <is>
          <t>环农领办发〔2022〕5号</t>
        </is>
      </c>
      <c r="AB228" s="58" t="inlineStr">
        <is>
          <t>二批
整合</t>
        </is>
      </c>
    </row>
    <row r="229" ht="71" customHeight="1" s="295">
      <c r="A229" s="56" t="n"/>
      <c r="B229" s="60" t="inlineStr">
        <is>
          <t>一般农户羊棚建设</t>
        </is>
      </c>
      <c r="C229" s="60" t="inlineStr">
        <is>
          <t>新建</t>
        </is>
      </c>
      <c r="D229" s="58" t="inlineStr">
        <is>
          <t>2022.01-2022.12</t>
        </is>
      </c>
      <c r="E229" s="60" t="inlineStr">
        <is>
          <t>天池乡</t>
        </is>
      </c>
      <c r="F229" s="70" t="inlineStr">
        <is>
          <t>扶持16个村91户每户新建羊棚1座，其中：天池村3户、张邓塬村6户、梁家河村6户、殷屈河村6户、苏北岔村6户、潘老庄村5户、大庄台村2户、四合掌村11户、老庄湾村2户、井渠淌村7户、鲜岔村7户、碾盘岭村4户、大方山村2户、喜家坪村1户、曹李川村8户、吴城子村15户。</t>
        </is>
      </c>
      <c r="G229" s="60" t="n">
        <v>150.9</v>
      </c>
      <c r="H229" s="60" t="n"/>
      <c r="I229" s="60" t="n">
        <v>150.9</v>
      </c>
      <c r="J229" s="60" t="n"/>
      <c r="K229" s="60" t="n"/>
      <c r="L229" s="60" t="inlineStr">
        <is>
          <t>甘财资环〔2021〕137号</t>
        </is>
      </c>
      <c r="M229" s="70" t="inlineStr">
        <is>
          <t>改善养殖配套设施，减少饲草浪费，提升养殖效益，增加养殖收入。</t>
        </is>
      </c>
      <c r="N229" s="70" t="inlineStr">
        <is>
          <t>加强基础设施建设，提高饲草利用率，增加养殖户收益，进一步完善“企、社、户”三方利益联结机制。</t>
        </is>
      </c>
      <c r="O229" s="60" t="n">
        <v>16</v>
      </c>
      <c r="P229" s="60" t="n"/>
      <c r="Q229" s="60">
        <f>R229+S229</f>
        <v/>
      </c>
      <c r="R229" s="60" t="n"/>
      <c r="S229" s="60" t="n">
        <v>0.0091</v>
      </c>
      <c r="T229" s="60">
        <f>U229+V229</f>
        <v/>
      </c>
      <c r="U229" s="60" t="n"/>
      <c r="V229" s="60" t="n">
        <v>0.0382</v>
      </c>
      <c r="W229" s="60" t="inlineStr">
        <is>
          <t>畜牧局</t>
        </is>
      </c>
      <c r="X229" s="58" t="inlineStr">
        <is>
          <t>曹志鹏</t>
        </is>
      </c>
      <c r="Y229" s="60" t="inlineStr">
        <is>
          <t>天池乡</t>
        </is>
      </c>
      <c r="Z229" s="58" t="inlineStr">
        <is>
          <t>刘震</t>
        </is>
      </c>
      <c r="AA229" s="58" t="inlineStr">
        <is>
          <t>环农领办发〔2022〕5号</t>
        </is>
      </c>
      <c r="AB229" s="58" t="inlineStr">
        <is>
          <t>二批
整合</t>
        </is>
      </c>
    </row>
    <row r="230" ht="63" customHeight="1" s="295">
      <c r="A230" s="56" t="n"/>
      <c r="B230" s="60" t="inlineStr">
        <is>
          <t>一般农户羊棚建设</t>
        </is>
      </c>
      <c r="C230" s="60" t="inlineStr">
        <is>
          <t>新建</t>
        </is>
      </c>
      <c r="D230" s="58" t="inlineStr">
        <is>
          <t>2022.01-2022.12</t>
        </is>
      </c>
      <c r="E230" s="60" t="inlineStr">
        <is>
          <t>甜水镇</t>
        </is>
      </c>
      <c r="F230" s="70" t="inlineStr">
        <is>
          <t>扶持8个村56户每户新建羊棚1座，其中：张铁村2户、何塬村27户、邱滩村3户、赵掌村4户、高崾岘村5户、狼儿滩村7户、大良洼村7户、甜水街村1户。</t>
        </is>
      </c>
      <c r="G230" s="60" t="n">
        <v>95.40000000000001</v>
      </c>
      <c r="H230" s="60" t="n">
        <v>95.40000000000001</v>
      </c>
      <c r="I230" s="60" t="n"/>
      <c r="J230" s="60" t="n"/>
      <c r="K230" s="60" t="n"/>
      <c r="L230" s="60" t="inlineStr">
        <is>
          <t>甘财资环〔2021〕120号</t>
        </is>
      </c>
      <c r="M230" s="70" t="inlineStr">
        <is>
          <t>改善养殖配套设施，减少饲草浪费，提升养殖效益，增加养殖收入。</t>
        </is>
      </c>
      <c r="N230" s="70" t="inlineStr">
        <is>
          <t>加强基础设施建设，提高饲草利用率，增加养殖户收益，进一步完善“企、社、户”三方利益联结机制。</t>
        </is>
      </c>
      <c r="O230" s="60" t="n">
        <v>8</v>
      </c>
      <c r="P230" s="60" t="n"/>
      <c r="Q230" s="60">
        <f>R230+S230</f>
        <v/>
      </c>
      <c r="R230" s="60" t="n"/>
      <c r="S230" s="60" t="n">
        <v>0.0056</v>
      </c>
      <c r="T230" s="60">
        <f>U230+V230</f>
        <v/>
      </c>
      <c r="U230" s="60" t="n"/>
      <c r="V230" s="60" t="n">
        <v>0.0235</v>
      </c>
      <c r="W230" s="60" t="inlineStr">
        <is>
          <t>畜牧局</t>
        </is>
      </c>
      <c r="X230" s="58" t="inlineStr">
        <is>
          <t>曹志鹏</t>
        </is>
      </c>
      <c r="Y230" s="60" t="inlineStr">
        <is>
          <t>甜水镇</t>
        </is>
      </c>
      <c r="Z230" s="58" t="inlineStr">
        <is>
          <t>拓研新</t>
        </is>
      </c>
      <c r="AA230" s="58" t="inlineStr">
        <is>
          <t>环农领办发〔2022〕5号</t>
        </is>
      </c>
      <c r="AB230" s="58" t="inlineStr">
        <is>
          <t>二批
整合</t>
        </is>
      </c>
    </row>
    <row r="231" ht="63" customHeight="1" s="295">
      <c r="A231" s="56" t="n"/>
      <c r="B231" s="60" t="inlineStr">
        <is>
          <t>一般农户羊棚建设</t>
        </is>
      </c>
      <c r="C231" s="60" t="inlineStr">
        <is>
          <t>新建</t>
        </is>
      </c>
      <c r="D231" s="58" t="inlineStr">
        <is>
          <t>2022.01-2022.12</t>
        </is>
      </c>
      <c r="E231" s="60" t="inlineStr">
        <is>
          <t>小南沟乡</t>
        </is>
      </c>
      <c r="F231" s="70" t="inlineStr">
        <is>
          <t>扶持6个村20户每户新建羊棚1座，其中：丁寨柯村1户、李上山村6户、汪天子村6户、李塬村4户、粉子山村1户、陈掌村2户。</t>
        </is>
      </c>
      <c r="G231" s="60" t="n">
        <v>32.1</v>
      </c>
      <c r="H231" s="60" t="n">
        <v>32.1</v>
      </c>
      <c r="I231" s="60" t="n"/>
      <c r="J231" s="60" t="n"/>
      <c r="K231" s="60" t="n"/>
      <c r="L231" s="60" t="inlineStr">
        <is>
          <t>甘财资环〔2021〕120号</t>
        </is>
      </c>
      <c r="M231" s="70" t="inlineStr">
        <is>
          <t>改善养殖配套设施，减少饲草浪费，提升养殖效益，增加养殖收入。</t>
        </is>
      </c>
      <c r="N231" s="70" t="inlineStr">
        <is>
          <t>加强基础设施建设，提高饲草利用率，增加养殖户收益，进一步完善“企、社、户”三方利益联结机制。</t>
        </is>
      </c>
      <c r="O231" s="60" t="n">
        <v>6</v>
      </c>
      <c r="P231" s="60" t="n"/>
      <c r="Q231" s="60">
        <f>R231+S231</f>
        <v/>
      </c>
      <c r="R231" s="60" t="n"/>
      <c r="S231" s="60" t="n">
        <v>0.002</v>
      </c>
      <c r="T231" s="60">
        <f>U231+V231</f>
        <v/>
      </c>
      <c r="U231" s="60" t="n"/>
      <c r="V231" s="60" t="n">
        <v>0.008399999999999999</v>
      </c>
      <c r="W231" s="60" t="inlineStr">
        <is>
          <t>畜牧局</t>
        </is>
      </c>
      <c r="X231" s="58" t="inlineStr">
        <is>
          <t>曹志鹏</t>
        </is>
      </c>
      <c r="Y231" s="60" t="inlineStr">
        <is>
          <t>小南沟乡</t>
        </is>
      </c>
      <c r="Z231" s="58" t="inlineStr">
        <is>
          <t>任新育</t>
        </is>
      </c>
      <c r="AA231" s="58" t="inlineStr">
        <is>
          <t>环农领办发〔2022〕5号</t>
        </is>
      </c>
      <c r="AB231" s="58" t="inlineStr">
        <is>
          <t>二批
整合</t>
        </is>
      </c>
    </row>
    <row r="232" ht="63" customHeight="1" s="295">
      <c r="A232" s="56" t="n"/>
      <c r="B232" s="60" t="inlineStr">
        <is>
          <t>一般农户羊棚建设</t>
        </is>
      </c>
      <c r="C232" s="60" t="inlineStr">
        <is>
          <t>新建</t>
        </is>
      </c>
      <c r="D232" s="58" t="inlineStr">
        <is>
          <t>2022.01-2022.12</t>
        </is>
      </c>
      <c r="E232" s="60" t="inlineStr">
        <is>
          <t>演武乡</t>
        </is>
      </c>
      <c r="F232" s="70" t="inlineStr">
        <is>
          <t>扶持9个村86户每户新建羊棚1座，其中：曳郭咀村2户、杨家洼村10户、佛岔村14户、黑泉河村21户、刘坪村5户、黄山村16户、路家塬村8户、吴家塬村5户、走马硷村5户。</t>
        </is>
      </c>
      <c r="G232" s="60" t="n">
        <v>135.6</v>
      </c>
      <c r="H232" s="60" t="n">
        <v>135.6</v>
      </c>
      <c r="I232" s="60" t="n"/>
      <c r="J232" s="60" t="n"/>
      <c r="K232" s="60" t="n"/>
      <c r="L232" s="60" t="inlineStr">
        <is>
          <t>甘财资环〔2021〕120号</t>
        </is>
      </c>
      <c r="M232" s="70" t="inlineStr">
        <is>
          <t>改善养殖配套设施，减少饲草浪费，提升养殖效益，增加养殖收入。</t>
        </is>
      </c>
      <c r="N232" s="70" t="inlineStr">
        <is>
          <t>加强基础设施建设，提高饲草利用率，增加养殖户收益，进一步完善“企、社、户”三方利益联结机制。</t>
        </is>
      </c>
      <c r="O232" s="60" t="n">
        <v>9</v>
      </c>
      <c r="P232" s="60" t="n"/>
      <c r="Q232" s="60">
        <f>R232+S232</f>
        <v/>
      </c>
      <c r="R232" s="60" t="n"/>
      <c r="S232" s="60" t="n">
        <v>0.0086</v>
      </c>
      <c r="T232" s="60">
        <f>U232+V232</f>
        <v/>
      </c>
      <c r="U232" s="60" t="n"/>
      <c r="V232" s="60" t="n">
        <v>0.0361</v>
      </c>
      <c r="W232" s="60" t="inlineStr">
        <is>
          <t>畜牧局</t>
        </is>
      </c>
      <c r="X232" s="58" t="inlineStr">
        <is>
          <t>曹志鹏</t>
        </is>
      </c>
      <c r="Y232" s="60" t="inlineStr">
        <is>
          <t>演武乡</t>
        </is>
      </c>
      <c r="Z232" s="58" t="inlineStr">
        <is>
          <t>杨永杰</t>
        </is>
      </c>
      <c r="AA232" s="58" t="inlineStr">
        <is>
          <t>环农领办发〔2022〕5号</t>
        </is>
      </c>
      <c r="AB232" s="58" t="inlineStr">
        <is>
          <t>二批
整合</t>
        </is>
      </c>
    </row>
    <row r="233" ht="69" customHeight="1" s="295">
      <c r="A233" s="56" t="n"/>
      <c r="B233" s="56" t="inlineStr">
        <is>
          <t>脱贫户羔羊保温箱合计</t>
        </is>
      </c>
      <c r="C233" s="56" t="inlineStr">
        <is>
          <t>新建</t>
        </is>
      </c>
      <c r="D233" s="34" t="inlineStr">
        <is>
          <t>2022.01-2022.12</t>
        </is>
      </c>
      <c r="E233" s="56" t="inlineStr">
        <is>
          <t>车道镇等18个乡镇</t>
        </is>
      </c>
      <c r="F233" s="69" t="inlineStr">
        <is>
          <t>为769户脱贫户每户投放羔羊保温箱1个，聚乙烯款式补助385元/个，电热板款式的补助280元/个。产权归农户所有。</t>
        </is>
      </c>
      <c r="G233" s="56">
        <f>SUM(G234:G251)</f>
        <v/>
      </c>
      <c r="H233" s="56">
        <f>SUM(H234:H251)</f>
        <v/>
      </c>
      <c r="I233" s="56">
        <f>SUM(I234:I251)</f>
        <v/>
      </c>
      <c r="J233" s="56">
        <f>SUM(J234:J251)</f>
        <v/>
      </c>
      <c r="K233" s="56">
        <f>SUM(K234:K251)</f>
        <v/>
      </c>
      <c r="L233" s="56" t="n"/>
      <c r="M233" s="140" t="inlineStr">
        <is>
          <t>改善养殖配套设施，提升养殖效益，增加养殖收入。</t>
        </is>
      </c>
      <c r="N233" s="140" t="inlineStr">
        <is>
          <t>增加养殖户发展湖羊养殖信心，提高养殖户出生羔羊成活率和养殖效益。</t>
        </is>
      </c>
      <c r="O233" s="56">
        <f>SUM(O234:O251)</f>
        <v/>
      </c>
      <c r="P233" s="56" t="n">
        <v>11</v>
      </c>
      <c r="Q233" s="56">
        <f>R233+S233</f>
        <v/>
      </c>
      <c r="R233" s="56">
        <f>SUM(R234:R251)</f>
        <v/>
      </c>
      <c r="S233" s="56" t="n"/>
      <c r="T233" s="56">
        <f>U233+V233</f>
        <v/>
      </c>
      <c r="U233" s="56">
        <f>SUM(U234:U251)</f>
        <v/>
      </c>
      <c r="V233" s="56" t="n"/>
      <c r="W233" s="56" t="inlineStr">
        <is>
          <t>畜牧局</t>
        </is>
      </c>
      <c r="X233" s="34" t="inlineStr">
        <is>
          <t>曹志鹏</t>
        </is>
      </c>
      <c r="Y233" s="56" t="inlineStr">
        <is>
          <t>各乡镇</t>
        </is>
      </c>
      <c r="Z233" s="34" t="n"/>
      <c r="AA233" s="34" t="n"/>
      <c r="AB233" s="34" t="n"/>
    </row>
    <row r="234" ht="65" customHeight="1" s="295">
      <c r="A234" s="56" t="n"/>
      <c r="B234" s="60" t="inlineStr">
        <is>
          <t>脱贫户羔羊保温箱</t>
        </is>
      </c>
      <c r="C234" s="60" t="inlineStr">
        <is>
          <t>新建</t>
        </is>
      </c>
      <c r="D234" s="58" t="inlineStr">
        <is>
          <t>2022.01-2022.12</t>
        </is>
      </c>
      <c r="E234" s="60" t="inlineStr">
        <is>
          <t>车道镇</t>
        </is>
      </c>
      <c r="F234" s="70" t="inlineStr">
        <is>
          <t>扶持30户每户投放羔羊保温箱1个，其中：元峁村7个、双庙村3个、王西掌村11个、吊渠村1个、红台套村1个、樱桃掌村4个、刘园子村3个。</t>
        </is>
      </c>
      <c r="G234" s="60" t="n">
        <v>1.155</v>
      </c>
      <c r="H234" s="60" t="n">
        <v>1.155</v>
      </c>
      <c r="I234" s="60" t="n"/>
      <c r="J234" s="60" t="n"/>
      <c r="K234" s="60" t="n"/>
      <c r="L234" s="60" t="inlineStr">
        <is>
          <t>甘财资环〔2021〕120号</t>
        </is>
      </c>
      <c r="M234" s="70" t="inlineStr">
        <is>
          <t>改善养殖配套设施，提升养殖效益，增加养殖收入。</t>
        </is>
      </c>
      <c r="N234" s="70" t="inlineStr">
        <is>
          <t>增加养殖户发展湖羊养殖信心，提高养殖户出生羔羊成活率和养殖效益。</t>
        </is>
      </c>
      <c r="O234" s="60" t="n">
        <v>7</v>
      </c>
      <c r="P234" s="60" t="n"/>
      <c r="Q234" s="60">
        <f>R234+S234</f>
        <v/>
      </c>
      <c r="R234" s="60" t="n">
        <v>0.003</v>
      </c>
      <c r="S234" s="60" t="n"/>
      <c r="T234" s="60">
        <f>U234+V234</f>
        <v/>
      </c>
      <c r="U234" s="60" t="n">
        <v>0.0126</v>
      </c>
      <c r="V234" s="60" t="n"/>
      <c r="W234" s="60" t="inlineStr">
        <is>
          <t>畜牧局</t>
        </is>
      </c>
      <c r="X234" s="58" t="inlineStr">
        <is>
          <t>曹志鹏</t>
        </is>
      </c>
      <c r="Y234" s="60" t="inlineStr">
        <is>
          <t>车道镇</t>
        </is>
      </c>
      <c r="Z234" s="60" t="inlineStr">
        <is>
          <t>张会星</t>
        </is>
      </c>
      <c r="AA234" s="58" t="inlineStr">
        <is>
          <t>环农领办发〔2022〕5号</t>
        </is>
      </c>
      <c r="AB234" s="58" t="inlineStr">
        <is>
          <t>二批
整合</t>
        </is>
      </c>
    </row>
    <row r="235" ht="65" customHeight="1" s="295">
      <c r="A235" s="56" t="n"/>
      <c r="B235" s="60" t="inlineStr">
        <is>
          <t>脱贫户羔羊保温箱</t>
        </is>
      </c>
      <c r="C235" s="60" t="inlineStr">
        <is>
          <t>新建</t>
        </is>
      </c>
      <c r="D235" s="58" t="inlineStr">
        <is>
          <t>2022.01-2022.12</t>
        </is>
      </c>
      <c r="E235" s="60" t="inlineStr">
        <is>
          <t>毛井镇</t>
        </is>
      </c>
      <c r="F235" s="70" t="inlineStr">
        <is>
          <t>扶持10户每户投放羔羊保温箱1个，其中：乔崾岘村1个、山西掌村4个、高家洼村5个。</t>
        </is>
      </c>
      <c r="G235" s="60" t="n">
        <v>0.385</v>
      </c>
      <c r="H235" s="60" t="n">
        <v>0.385</v>
      </c>
      <c r="I235" s="60" t="n"/>
      <c r="J235" s="60" t="n"/>
      <c r="K235" s="60" t="n"/>
      <c r="L235" s="60" t="inlineStr">
        <is>
          <t>甘财资环〔2021〕120号</t>
        </is>
      </c>
      <c r="M235" s="70" t="inlineStr">
        <is>
          <t>改善养殖配套设施，提升养殖效益，增加养殖收入。</t>
        </is>
      </c>
      <c r="N235" s="70" t="inlineStr">
        <is>
          <t>增加养殖户发展湖羊养殖信心，提高养殖户出生羔羊成活率和养殖效益。</t>
        </is>
      </c>
      <c r="O235" s="60" t="n">
        <v>3</v>
      </c>
      <c r="P235" s="60" t="n"/>
      <c r="Q235" s="60">
        <f>R235+S235</f>
        <v/>
      </c>
      <c r="R235" s="60" t="n">
        <v>0.001</v>
      </c>
      <c r="S235" s="60" t="n"/>
      <c r="T235" s="60">
        <f>U235+V235</f>
        <v/>
      </c>
      <c r="U235" s="60" t="n">
        <v>0.0042</v>
      </c>
      <c r="V235" s="60" t="n"/>
      <c r="W235" s="60" t="inlineStr">
        <is>
          <t>畜牧局</t>
        </is>
      </c>
      <c r="X235" s="58" t="inlineStr">
        <is>
          <t>曹志鹏</t>
        </is>
      </c>
      <c r="Y235" s="60" t="inlineStr">
        <is>
          <t>毛井镇</t>
        </is>
      </c>
      <c r="Z235" s="58" t="inlineStr">
        <is>
          <t>梁立群</t>
        </is>
      </c>
      <c r="AA235" s="58" t="inlineStr">
        <is>
          <t>环农领办发〔2022〕5号</t>
        </is>
      </c>
      <c r="AB235" s="58" t="inlineStr">
        <is>
          <t>二批
整合</t>
        </is>
      </c>
    </row>
    <row r="236" ht="65" customHeight="1" s="295">
      <c r="A236" s="56" t="n"/>
      <c r="B236" s="60" t="inlineStr">
        <is>
          <t>脱贫户羔羊保温箱</t>
        </is>
      </c>
      <c r="C236" s="60" t="inlineStr">
        <is>
          <t>新建</t>
        </is>
      </c>
      <c r="D236" s="58" t="inlineStr">
        <is>
          <t>2022.01-2022.12</t>
        </is>
      </c>
      <c r="E236" s="60" t="inlineStr">
        <is>
          <t>洪德镇</t>
        </is>
      </c>
      <c r="F236" s="70" t="inlineStr">
        <is>
          <t>扶持50户每户投放羔羊保温箱1个，其中：丁阳渠子村3个、寇河村4个、李达掌村5个、梁岔村9个、马塬村7个、苏长沟村6个、许旗村3个、张崾岘村4个、张塬村9个。</t>
        </is>
      </c>
      <c r="G236" s="60" t="n">
        <v>1.925</v>
      </c>
      <c r="H236" s="60" t="n">
        <v>1.925</v>
      </c>
      <c r="I236" s="60" t="n"/>
      <c r="J236" s="60" t="n"/>
      <c r="K236" s="60" t="n"/>
      <c r="L236" s="60" t="inlineStr">
        <is>
          <t>甘财资环〔2021〕120号</t>
        </is>
      </c>
      <c r="M236" s="70" t="inlineStr">
        <is>
          <t>改善养殖配套设施，提升养殖效益，增加养殖收入。</t>
        </is>
      </c>
      <c r="N236" s="70" t="inlineStr">
        <is>
          <t>增加养殖户发展湖羊养殖信心，提高养殖户出生羔羊成活率和养殖效益。</t>
        </is>
      </c>
      <c r="O236" s="60" t="n">
        <v>9</v>
      </c>
      <c r="P236" s="60" t="n"/>
      <c r="Q236" s="60">
        <f>R236+S236</f>
        <v/>
      </c>
      <c r="R236" s="60" t="n">
        <v>0.005</v>
      </c>
      <c r="S236" s="60" t="n"/>
      <c r="T236" s="60">
        <f>U236+V236</f>
        <v/>
      </c>
      <c r="U236" s="60" t="n">
        <v>0.021</v>
      </c>
      <c r="V236" s="60" t="n"/>
      <c r="W236" s="60" t="inlineStr">
        <is>
          <t>畜牧局</t>
        </is>
      </c>
      <c r="X236" s="58" t="inlineStr">
        <is>
          <t>曹志鹏</t>
        </is>
      </c>
      <c r="Y236" s="60" t="inlineStr">
        <is>
          <t>洪德镇</t>
        </is>
      </c>
      <c r="Z236" s="83" t="inlineStr">
        <is>
          <t>王国伍</t>
        </is>
      </c>
      <c r="AA236" s="58" t="inlineStr">
        <is>
          <t>环农领办发〔2022〕5号</t>
        </is>
      </c>
      <c r="AB236" s="58" t="inlineStr">
        <is>
          <t>二批
整合</t>
        </is>
      </c>
    </row>
    <row r="237" ht="65" customHeight="1" s="295">
      <c r="A237" s="56" t="n"/>
      <c r="B237" s="60" t="inlineStr">
        <is>
          <t>脱贫户羔羊保温箱</t>
        </is>
      </c>
      <c r="C237" s="60" t="inlineStr">
        <is>
          <t>新建</t>
        </is>
      </c>
      <c r="D237" s="58" t="inlineStr">
        <is>
          <t>2022.01-2022.12</t>
        </is>
      </c>
      <c r="E237" s="60" t="inlineStr">
        <is>
          <t>小南沟乡</t>
        </is>
      </c>
      <c r="F237" s="70" t="inlineStr">
        <is>
          <t>扶持19户每户投放羔羊保温箱1个，其中：燕麦掌村2户、粉子山村4户、李上山村7户、杨胡套子村4户、汪天子村2户。</t>
        </is>
      </c>
      <c r="G237" s="60" t="n">
        <v>0.7315</v>
      </c>
      <c r="H237" s="60" t="n">
        <v>0.7315</v>
      </c>
      <c r="I237" s="60" t="n"/>
      <c r="J237" s="60" t="n"/>
      <c r="K237" s="60" t="n"/>
      <c r="L237" s="60" t="inlineStr">
        <is>
          <t>甘财资环〔2021〕120号</t>
        </is>
      </c>
      <c r="M237" s="70" t="inlineStr">
        <is>
          <t>改善养殖配套设施，提升养殖效益，增加养殖收入。</t>
        </is>
      </c>
      <c r="N237" s="70" t="inlineStr">
        <is>
          <t>增加养殖户发展湖羊养殖信心，提高养殖户出生羔羊成活率和养殖效益。</t>
        </is>
      </c>
      <c r="O237" s="60" t="n">
        <v>5</v>
      </c>
      <c r="P237" s="60" t="n"/>
      <c r="Q237" s="60">
        <f>R237+S237</f>
        <v/>
      </c>
      <c r="R237" s="60" t="n">
        <v>0.0019</v>
      </c>
      <c r="S237" s="60" t="n"/>
      <c r="T237" s="60">
        <f>U237+V237</f>
        <v/>
      </c>
      <c r="U237" s="60" t="n">
        <v>0.007900000000000001</v>
      </c>
      <c r="V237" s="60" t="n"/>
      <c r="W237" s="60" t="inlineStr">
        <is>
          <t>畜牧局</t>
        </is>
      </c>
      <c r="X237" s="58" t="inlineStr">
        <is>
          <t>曹志鹏</t>
        </is>
      </c>
      <c r="Y237" s="60" t="inlineStr">
        <is>
          <t>小南沟乡</t>
        </is>
      </c>
      <c r="Z237" s="58" t="inlineStr">
        <is>
          <t>任新育</t>
        </is>
      </c>
      <c r="AA237" s="58" t="inlineStr">
        <is>
          <t>环农领办发〔2022〕5号</t>
        </is>
      </c>
      <c r="AB237" s="58" t="inlineStr">
        <is>
          <t>二批
整合</t>
        </is>
      </c>
    </row>
    <row r="238" ht="65" customHeight="1" s="295">
      <c r="A238" s="56" t="n"/>
      <c r="B238" s="60" t="inlineStr">
        <is>
          <t>脱贫户羔羊保温箱</t>
        </is>
      </c>
      <c r="C238" s="60" t="inlineStr">
        <is>
          <t>新建</t>
        </is>
      </c>
      <c r="D238" s="58" t="inlineStr">
        <is>
          <t>2022.01-2022.12</t>
        </is>
      </c>
      <c r="E238" s="60" t="inlineStr">
        <is>
          <t>耿湾乡</t>
        </is>
      </c>
      <c r="F238" s="70" t="inlineStr">
        <is>
          <t>扶持38每户投放羔羊保温箱1个，其中：郜庄村2个、韩老庄村4个、郝东掌村10个、潘掌村1个、四合原村2个、天桥村11个、许掌村1个、张台村2个、桃树掌村5个。</t>
        </is>
      </c>
      <c r="G238" s="60" t="n">
        <v>1.463</v>
      </c>
      <c r="H238" s="60" t="n">
        <v>1.463</v>
      </c>
      <c r="I238" s="60" t="n"/>
      <c r="J238" s="60" t="n"/>
      <c r="K238" s="60" t="n"/>
      <c r="L238" s="60" t="inlineStr">
        <is>
          <t>甘财资环〔2021〕120号</t>
        </is>
      </c>
      <c r="M238" s="70" t="inlineStr">
        <is>
          <t>改善养殖配套设施，提升养殖效益，增加养殖收入。</t>
        </is>
      </c>
      <c r="N238" s="70" t="inlineStr">
        <is>
          <t>增加养殖户发展湖羊养殖信心，提高养殖户出生羔羊成活率和养殖效益。</t>
        </is>
      </c>
      <c r="O238" s="60" t="n">
        <v>9</v>
      </c>
      <c r="P238" s="60" t="n"/>
      <c r="Q238" s="60">
        <f>R238+S238</f>
        <v/>
      </c>
      <c r="R238" s="60" t="n">
        <v>0.0038</v>
      </c>
      <c r="S238" s="60" t="n"/>
      <c r="T238" s="60">
        <f>U238+V238</f>
        <v/>
      </c>
      <c r="U238" s="60" t="n">
        <v>0.0159</v>
      </c>
      <c r="V238" s="60" t="n"/>
      <c r="W238" s="60" t="inlineStr">
        <is>
          <t>畜牧局</t>
        </is>
      </c>
      <c r="X238" s="58" t="inlineStr">
        <is>
          <t>曹志鹏</t>
        </is>
      </c>
      <c r="Y238" s="60" t="inlineStr">
        <is>
          <t>耿湾乡</t>
        </is>
      </c>
      <c r="Z238" s="58" t="inlineStr">
        <is>
          <t>王秀丽</t>
        </is>
      </c>
      <c r="AA238" s="58" t="inlineStr">
        <is>
          <t>环农领办发〔2022〕5号</t>
        </is>
      </c>
      <c r="AB238" s="58" t="inlineStr">
        <is>
          <t>二批
整合</t>
        </is>
      </c>
    </row>
    <row r="239" ht="84" customHeight="1" s="295">
      <c r="A239" s="56" t="n"/>
      <c r="B239" s="60" t="inlineStr">
        <is>
          <t>脱贫户羔羊保温箱</t>
        </is>
      </c>
      <c r="C239" s="60" t="inlineStr">
        <is>
          <t>新建</t>
        </is>
      </c>
      <c r="D239" s="58" t="inlineStr">
        <is>
          <t>2022.01-2022.12</t>
        </is>
      </c>
      <c r="E239" s="60" t="inlineStr">
        <is>
          <t>合道镇</t>
        </is>
      </c>
      <c r="F239" s="70" t="inlineStr">
        <is>
          <t>扶持88户每户投放羔羊保温箱1个，其中：朱家塬村10个、赵塬村1个、沈家岭村1个、瓦天沟村3个、何家坪村5个、唐台子村5个、梁坪村15个、陈旗塬村1个、辛坪村22个、赵台村10个、杨坪沟村1个、寨子坪村7个、红崖洼村2个、大路洼村1个、尚西坪村4个。</t>
        </is>
      </c>
      <c r="G239" s="60" t="n">
        <v>3.388</v>
      </c>
      <c r="H239" s="60" t="n">
        <v>3.388</v>
      </c>
      <c r="I239" s="60" t="n"/>
      <c r="J239" s="60" t="n"/>
      <c r="K239" s="60" t="n"/>
      <c r="L239" s="60" t="inlineStr">
        <is>
          <t>甘财资环〔2021〕120号</t>
        </is>
      </c>
      <c r="M239" s="70" t="inlineStr">
        <is>
          <t>改善养殖配套设施，提升养殖效益，增加养殖收入。</t>
        </is>
      </c>
      <c r="N239" s="70" t="inlineStr">
        <is>
          <t>增加养殖户发展湖羊养殖信心，提高养殖户出生羔羊成活率和养殖效益。</t>
        </is>
      </c>
      <c r="O239" s="60" t="n">
        <v>15</v>
      </c>
      <c r="P239" s="60" t="n"/>
      <c r="Q239" s="60">
        <f>R239+S239</f>
        <v/>
      </c>
      <c r="R239" s="60" t="n">
        <v>0.008800000000000001</v>
      </c>
      <c r="S239" s="60" t="n"/>
      <c r="T239" s="60">
        <f>U239+V239</f>
        <v/>
      </c>
      <c r="U239" s="60" t="n">
        <v>0.0369</v>
      </c>
      <c r="V239" s="60" t="n"/>
      <c r="W239" s="60" t="inlineStr">
        <is>
          <t>畜牧局</t>
        </is>
      </c>
      <c r="X239" s="58" t="inlineStr">
        <is>
          <t>曹志鹏</t>
        </is>
      </c>
      <c r="Y239" s="60" t="inlineStr">
        <is>
          <t>合道镇</t>
        </is>
      </c>
      <c r="Z239" s="58" t="inlineStr">
        <is>
          <t>王宝明</t>
        </is>
      </c>
      <c r="AA239" s="58" t="inlineStr">
        <is>
          <t>环农领办发〔2022〕5号</t>
        </is>
      </c>
      <c r="AB239" s="58" t="inlineStr">
        <is>
          <t>二批
整合</t>
        </is>
      </c>
    </row>
    <row r="240" ht="74" customHeight="1" s="295">
      <c r="A240" s="56" t="n"/>
      <c r="B240" s="60" t="inlineStr">
        <is>
          <t>脱贫户羔羊保温箱</t>
        </is>
      </c>
      <c r="C240" s="60" t="inlineStr">
        <is>
          <t>新建</t>
        </is>
      </c>
      <c r="D240" s="58" t="inlineStr">
        <is>
          <t>2022.01-2022.12</t>
        </is>
      </c>
      <c r="E240" s="60" t="inlineStr">
        <is>
          <t>曲子镇</t>
        </is>
      </c>
      <c r="F240" s="70" t="inlineStr">
        <is>
          <t>扶持23户每户投放羔羊保温箱1个，其中：五里桥村3个、高李湾村5个、楼房子村3个、西沟村3个、宋家塬村2个、许家塬村1个、油坊塬村2个、金盆掌村3个、小庄子村1个。</t>
        </is>
      </c>
      <c r="G240" s="60" t="n">
        <v>0.8855</v>
      </c>
      <c r="H240" s="60" t="n">
        <v>0.8855</v>
      </c>
      <c r="I240" s="60" t="n"/>
      <c r="J240" s="60" t="n"/>
      <c r="K240" s="60" t="n"/>
      <c r="L240" s="60" t="inlineStr">
        <is>
          <t>甘财资环〔2021〕120号</t>
        </is>
      </c>
      <c r="M240" s="70" t="inlineStr">
        <is>
          <t>改善养殖配套设施，提升养殖效益，增加养殖收入。</t>
        </is>
      </c>
      <c r="N240" s="70" t="inlineStr">
        <is>
          <t>增加养殖户发展湖羊养殖信心，提高养殖户出生羔羊成活率和养殖效益。</t>
        </is>
      </c>
      <c r="O240" s="60" t="n">
        <v>0</v>
      </c>
      <c r="P240" s="60" t="n">
        <v>9</v>
      </c>
      <c r="Q240" s="60">
        <f>R240+S240</f>
        <v/>
      </c>
      <c r="R240" s="60" t="n">
        <v>0.0023</v>
      </c>
      <c r="S240" s="60" t="n"/>
      <c r="T240" s="60">
        <f>U240+V240</f>
        <v/>
      </c>
      <c r="U240" s="60" t="n">
        <v>0.009599999999999999</v>
      </c>
      <c r="V240" s="60" t="n"/>
      <c r="W240" s="60" t="inlineStr">
        <is>
          <t>畜牧局</t>
        </is>
      </c>
      <c r="X240" s="58" t="inlineStr">
        <is>
          <t>曹志鹏</t>
        </is>
      </c>
      <c r="Y240" s="60" t="inlineStr">
        <is>
          <t>曲子镇</t>
        </is>
      </c>
      <c r="Z240" s="58" t="inlineStr">
        <is>
          <t>段斌杰</t>
        </is>
      </c>
      <c r="AA240" s="58" t="inlineStr">
        <is>
          <t>环农领办发〔2022〕5号</t>
        </is>
      </c>
      <c r="AB240" s="58" t="inlineStr">
        <is>
          <t>二批
整合</t>
        </is>
      </c>
    </row>
    <row r="241" ht="74" customHeight="1" s="295">
      <c r="A241" s="56" t="n"/>
      <c r="B241" s="60" t="inlineStr">
        <is>
          <t>脱贫户羔羊保温箱</t>
        </is>
      </c>
      <c r="C241" s="60" t="inlineStr">
        <is>
          <t>新建</t>
        </is>
      </c>
      <c r="D241" s="58" t="inlineStr">
        <is>
          <t>2022.01-2022.12</t>
        </is>
      </c>
      <c r="E241" s="60" t="inlineStr">
        <is>
          <t>罗山川乡</t>
        </is>
      </c>
      <c r="F241" s="70" t="inlineStr">
        <is>
          <t>扶持16户每户投放羔羊保温箱1个，其中：苇芝城村2个、龙柏山村9个、兰家掌村3个、山水湾村1个、陈渠子村1个。</t>
        </is>
      </c>
      <c r="G241" s="60" t="n">
        <v>0.616</v>
      </c>
      <c r="H241" s="60" t="n">
        <v>0.616</v>
      </c>
      <c r="I241" s="60" t="n"/>
      <c r="J241" s="60" t="n"/>
      <c r="K241" s="60" t="n"/>
      <c r="L241" s="60" t="inlineStr">
        <is>
          <t>甘财资环〔2021〕120号</t>
        </is>
      </c>
      <c r="M241" s="70" t="inlineStr">
        <is>
          <t>改善养殖配套设施，提升养殖效益，增加养殖收入。</t>
        </is>
      </c>
      <c r="N241" s="70" t="inlineStr">
        <is>
          <t>增加养殖户发展湖羊养殖信心，提高养殖户出生羔羊成活率和养殖效益。</t>
        </is>
      </c>
      <c r="O241" s="60" t="n">
        <v>5</v>
      </c>
      <c r="P241" s="60" t="n"/>
      <c r="Q241" s="60">
        <f>R241+S241</f>
        <v/>
      </c>
      <c r="R241" s="60" t="n">
        <v>0.0016</v>
      </c>
      <c r="S241" s="60" t="n"/>
      <c r="T241" s="60">
        <f>U241+V241</f>
        <v/>
      </c>
      <c r="U241" s="60" t="n">
        <v>0.0067</v>
      </c>
      <c r="V241" s="60" t="n"/>
      <c r="W241" s="60" t="inlineStr">
        <is>
          <t>畜牧局</t>
        </is>
      </c>
      <c r="X241" s="58" t="inlineStr">
        <is>
          <t>曹志鹏</t>
        </is>
      </c>
      <c r="Y241" s="60" t="inlineStr">
        <is>
          <t>罗山川乡</t>
        </is>
      </c>
      <c r="Z241" s="58" t="inlineStr">
        <is>
          <t>李怀文</t>
        </is>
      </c>
      <c r="AA241" s="58" t="inlineStr">
        <is>
          <t>环农领办发〔2022〕5号</t>
        </is>
      </c>
      <c r="AB241" s="58" t="inlineStr">
        <is>
          <t>二批
整合</t>
        </is>
      </c>
    </row>
    <row r="242" ht="74" customHeight="1" s="295">
      <c r="A242" s="56" t="n"/>
      <c r="B242" s="60" t="inlineStr">
        <is>
          <t>脱贫户羔羊保温箱</t>
        </is>
      </c>
      <c r="C242" s="60" t="inlineStr">
        <is>
          <t>新建</t>
        </is>
      </c>
      <c r="D242" s="58" t="inlineStr">
        <is>
          <t>2022.01-2022.12</t>
        </is>
      </c>
      <c r="E242" s="60" t="inlineStr">
        <is>
          <t>南湫乡</t>
        </is>
      </c>
      <c r="F242" s="70" t="inlineStr">
        <is>
          <t>扶持51户每户投放羔羊保温箱1个，其中：代家洼村13个、党家洼村9个、洪涝池村6个、花儿山村3个、双井子村9个、杨兴堡村4个、岳后渠村7个。</t>
        </is>
      </c>
      <c r="G242" s="60" t="n">
        <v>1.9635</v>
      </c>
      <c r="H242" s="60" t="n">
        <v>1.9635</v>
      </c>
      <c r="I242" s="60" t="n"/>
      <c r="J242" s="60" t="n"/>
      <c r="K242" s="60" t="n"/>
      <c r="L242" s="60" t="inlineStr">
        <is>
          <t>甘财资环〔2021〕120号</t>
        </is>
      </c>
      <c r="M242" s="70" t="inlineStr">
        <is>
          <t>改善养殖配套设施，提升养殖效益，增加养殖收入。</t>
        </is>
      </c>
      <c r="N242" s="70" t="inlineStr">
        <is>
          <t>增加养殖户发展湖羊养殖信心，提高养殖户出生羔羊成活率和养殖效益。</t>
        </is>
      </c>
      <c r="O242" s="60" t="n">
        <v>7</v>
      </c>
      <c r="P242" s="60" t="n"/>
      <c r="Q242" s="60">
        <f>R242+S242</f>
        <v/>
      </c>
      <c r="R242" s="60" t="n">
        <v>0.0051</v>
      </c>
      <c r="S242" s="60" t="n"/>
      <c r="T242" s="60">
        <f>U242+V242</f>
        <v/>
      </c>
      <c r="U242" s="60" t="n">
        <v>0.0214</v>
      </c>
      <c r="V242" s="60" t="n"/>
      <c r="W242" s="60" t="inlineStr">
        <is>
          <t>畜牧局</t>
        </is>
      </c>
      <c r="X242" s="58" t="inlineStr">
        <is>
          <t>曹志鹏</t>
        </is>
      </c>
      <c r="Y242" s="60" t="inlineStr">
        <is>
          <t>南湫乡</t>
        </is>
      </c>
      <c r="Z242" s="58" t="inlineStr">
        <is>
          <t>杜志远</t>
        </is>
      </c>
      <c r="AA242" s="58" t="inlineStr">
        <is>
          <t>环农领办发〔2022〕5号</t>
        </is>
      </c>
      <c r="AB242" s="58" t="inlineStr">
        <is>
          <t>二批
整合</t>
        </is>
      </c>
    </row>
    <row r="243" ht="74" customHeight="1" s="295">
      <c r="A243" s="56" t="n"/>
      <c r="B243" s="60" t="inlineStr">
        <is>
          <t>脱贫户羔羊保温箱</t>
        </is>
      </c>
      <c r="C243" s="60" t="inlineStr">
        <is>
          <t>新建</t>
        </is>
      </c>
      <c r="D243" s="58" t="inlineStr">
        <is>
          <t>2022.01-2022.12</t>
        </is>
      </c>
      <c r="E243" s="60" t="inlineStr">
        <is>
          <t>天池乡</t>
        </is>
      </c>
      <c r="F243" s="70" t="inlineStr">
        <is>
          <t>扶持90户每户投放羔羊保温箱1个，其中：殷屈河村11个、鲜岔村2个、吴城子村12个、喜家坪村2个、大庄台村5个、碾盘岭村6个、大方山村6个、四合掌村2个、潘老庄村9个、老庄湾村1个、梁家河村4个、井渠淌村5个、曹李川村21个、苏北岔村4个。</t>
        </is>
      </c>
      <c r="G243" s="60" t="n">
        <v>3.465</v>
      </c>
      <c r="H243" s="60" t="n">
        <v>3.465</v>
      </c>
      <c r="I243" s="60" t="n"/>
      <c r="J243" s="60" t="n"/>
      <c r="K243" s="60" t="n"/>
      <c r="L243" s="60" t="inlineStr">
        <is>
          <t>甘财资环〔2021〕120号</t>
        </is>
      </c>
      <c r="M243" s="70" t="inlineStr">
        <is>
          <t>改善养殖配套设施，提升养殖效益，增加养殖收入。</t>
        </is>
      </c>
      <c r="N243" s="70" t="inlineStr">
        <is>
          <t>增加养殖户发展湖羊养殖信心，提高养殖户出生羔羊成活率和养殖效益。</t>
        </is>
      </c>
      <c r="O243" s="60" t="n">
        <v>14</v>
      </c>
      <c r="P243" s="60" t="n"/>
      <c r="Q243" s="60">
        <f>R243+S243</f>
        <v/>
      </c>
      <c r="R243" s="60" t="n">
        <v>0.008999999999999999</v>
      </c>
      <c r="S243" s="60" t="n"/>
      <c r="T243" s="60">
        <f>U243+V243</f>
        <v/>
      </c>
      <c r="U243" s="60" t="n">
        <v>0.0378</v>
      </c>
      <c r="V243" s="60" t="n"/>
      <c r="W243" s="60" t="inlineStr">
        <is>
          <t>畜牧局</t>
        </is>
      </c>
      <c r="X243" s="58" t="inlineStr">
        <is>
          <t>曹志鹏</t>
        </is>
      </c>
      <c r="Y243" s="60" t="inlineStr">
        <is>
          <t>天池乡</t>
        </is>
      </c>
      <c r="Z243" s="58" t="inlineStr">
        <is>
          <t>刘震</t>
        </is>
      </c>
      <c r="AA243" s="58" t="inlineStr">
        <is>
          <t>环农领办发〔2022〕5号</t>
        </is>
      </c>
      <c r="AB243" s="58" t="inlineStr">
        <is>
          <t>二批
整合</t>
        </is>
      </c>
    </row>
    <row r="244" ht="71" customHeight="1" s="295">
      <c r="A244" s="56" t="n"/>
      <c r="B244" s="60" t="inlineStr">
        <is>
          <t>脱贫户羔羊保温箱</t>
        </is>
      </c>
      <c r="C244" s="60" t="inlineStr">
        <is>
          <t>新建</t>
        </is>
      </c>
      <c r="D244" s="58" t="inlineStr">
        <is>
          <t>2022.01-2022.12</t>
        </is>
      </c>
      <c r="E244" s="60" t="inlineStr">
        <is>
          <t>甜水镇</t>
        </is>
      </c>
      <c r="F244" s="70" t="inlineStr">
        <is>
          <t>扶持48户每户投放羔羊保温箱1个，其中：鲁掌村6个、邱滩村6个、高崾岘村13个、狼儿滩村23个。</t>
        </is>
      </c>
      <c r="G244" s="60" t="n">
        <v>1.848</v>
      </c>
      <c r="H244" s="60" t="n">
        <v>1.848</v>
      </c>
      <c r="I244" s="60" t="n"/>
      <c r="J244" s="60" t="n"/>
      <c r="K244" s="60" t="n"/>
      <c r="L244" s="60" t="inlineStr">
        <is>
          <t>甘财资环〔2021〕120号</t>
        </is>
      </c>
      <c r="M244" s="70" t="inlineStr">
        <is>
          <t>改善养殖配套设施，提升养殖效益，增加养殖收入。</t>
        </is>
      </c>
      <c r="N244" s="70" t="inlineStr">
        <is>
          <t>增加养殖户发展湖羊养殖信心，提高养殖户出生羔羊成活率和养殖效益。</t>
        </is>
      </c>
      <c r="O244" s="60" t="n">
        <v>4</v>
      </c>
      <c r="P244" s="60" t="n"/>
      <c r="Q244" s="60">
        <f>R244+S244</f>
        <v/>
      </c>
      <c r="R244" s="60" t="n">
        <v>0.0048</v>
      </c>
      <c r="S244" s="60" t="n"/>
      <c r="T244" s="60">
        <f>U244+V244</f>
        <v/>
      </c>
      <c r="U244" s="60" t="n">
        <v>0.0201</v>
      </c>
      <c r="V244" s="60" t="n"/>
      <c r="W244" s="60" t="inlineStr">
        <is>
          <t>畜牧局</t>
        </is>
      </c>
      <c r="X244" s="58" t="inlineStr">
        <is>
          <t>曹志鹏</t>
        </is>
      </c>
      <c r="Y244" s="60" t="inlineStr">
        <is>
          <t>甜水镇</t>
        </is>
      </c>
      <c r="Z244" s="58" t="inlineStr">
        <is>
          <t>拓研新</t>
        </is>
      </c>
      <c r="AA244" s="58" t="inlineStr">
        <is>
          <t>环农领办发〔2022〕5号</t>
        </is>
      </c>
      <c r="AB244" s="58" t="inlineStr">
        <is>
          <t>二批
整合</t>
        </is>
      </c>
    </row>
    <row r="245" ht="71" customHeight="1" s="295">
      <c r="A245" s="56" t="n"/>
      <c r="B245" s="60" t="inlineStr">
        <is>
          <t>脱贫户羔羊保温箱</t>
        </is>
      </c>
      <c r="C245" s="60" t="inlineStr">
        <is>
          <t>新建</t>
        </is>
      </c>
      <c r="D245" s="58" t="inlineStr">
        <is>
          <t>2022.01-2022.12</t>
        </is>
      </c>
      <c r="E245" s="60" t="inlineStr">
        <is>
          <t>山城乡</t>
        </is>
      </c>
      <c r="F245" s="70" t="inlineStr">
        <is>
          <t>扶持134户每户投放羔羊保温箱1个，其中：山城堡村10户、八里铺村13户、薛塬村36户、王山口子村17户、寨柯村19户、冯家沟村5户、郝掌村13户、赵庄村6户、谢庄村15户。</t>
        </is>
      </c>
      <c r="G245" s="60" t="n">
        <v>5.159</v>
      </c>
      <c r="H245" s="60" t="n">
        <v>5.159</v>
      </c>
      <c r="I245" s="60" t="n"/>
      <c r="J245" s="60" t="n"/>
      <c r="K245" s="60" t="n"/>
      <c r="L245" s="60" t="inlineStr">
        <is>
          <t>甘财资环〔2021〕120号</t>
        </is>
      </c>
      <c r="M245" s="70" t="inlineStr">
        <is>
          <t>改善养殖配套设施，提升养殖效益，增加养殖收入。</t>
        </is>
      </c>
      <c r="N245" s="70" t="inlineStr">
        <is>
          <t>增加养殖户发展湖羊养殖信心，提高养殖户出生羔羊成活率和养殖效益。</t>
        </is>
      </c>
      <c r="O245" s="60" t="n">
        <v>9</v>
      </c>
      <c r="P245" s="60" t="n"/>
      <c r="Q245" s="60">
        <f>R245+S245</f>
        <v/>
      </c>
      <c r="R245" s="60" t="n">
        <v>0.0134</v>
      </c>
      <c r="S245" s="60" t="n"/>
      <c r="T245" s="60">
        <f>U245+V245</f>
        <v/>
      </c>
      <c r="U245" s="60" t="n">
        <v>0.0562</v>
      </c>
      <c r="V245" s="60" t="n"/>
      <c r="W245" s="60" t="inlineStr">
        <is>
          <t>畜牧局</t>
        </is>
      </c>
      <c r="X245" s="58" t="inlineStr">
        <is>
          <t>曹志鹏</t>
        </is>
      </c>
      <c r="Y245" s="60" t="inlineStr">
        <is>
          <t>山城乡</t>
        </is>
      </c>
      <c r="Z245" s="58" t="inlineStr">
        <is>
          <t>姚建平</t>
        </is>
      </c>
      <c r="AA245" s="58" t="inlineStr">
        <is>
          <t>环农领办发〔2022〕5号</t>
        </is>
      </c>
      <c r="AB245" s="58" t="inlineStr">
        <is>
          <t>二批
整合</t>
        </is>
      </c>
    </row>
    <row r="246" ht="71" customHeight="1" s="295">
      <c r="A246" s="56" t="n"/>
      <c r="B246" s="60" t="inlineStr">
        <is>
          <t>脱贫户羔羊保温箱</t>
        </is>
      </c>
      <c r="C246" s="60" t="inlineStr">
        <is>
          <t>新建</t>
        </is>
      </c>
      <c r="D246" s="58" t="inlineStr">
        <is>
          <t>2022.01-2022.12</t>
        </is>
      </c>
      <c r="E246" s="60" t="inlineStr">
        <is>
          <t>秦团庄乡</t>
        </is>
      </c>
      <c r="F246" s="70" t="inlineStr">
        <is>
          <t>扶持40户每户投放羔羊保温箱1个，其中：贾塬村5个、秦团庄村8个、新集子村6个、新峁村6个、白塬畔村5个、大天子村10个。</t>
        </is>
      </c>
      <c r="G246" s="60" t="n">
        <v>1.54</v>
      </c>
      <c r="H246" s="60" t="n">
        <v>1.54</v>
      </c>
      <c r="I246" s="60" t="n"/>
      <c r="J246" s="60" t="n"/>
      <c r="K246" s="60" t="n"/>
      <c r="L246" s="60" t="inlineStr">
        <is>
          <t>甘财资环〔2021〕120号</t>
        </is>
      </c>
      <c r="M246" s="70" t="inlineStr">
        <is>
          <t>改善养殖配套设施，提升养殖效益，增加养殖收入。</t>
        </is>
      </c>
      <c r="N246" s="70" t="inlineStr">
        <is>
          <t>增加养殖户发展湖羊养殖信心，提高养殖户出生羔羊成活率和养殖效益。</t>
        </is>
      </c>
      <c r="O246" s="60" t="n">
        <v>6</v>
      </c>
      <c r="P246" s="60" t="n"/>
      <c r="Q246" s="60">
        <f>R246+S246</f>
        <v/>
      </c>
      <c r="R246" s="60" t="n">
        <v>0.004</v>
      </c>
      <c r="S246" s="60" t="n"/>
      <c r="T246" s="60">
        <f>U246+V246</f>
        <v/>
      </c>
      <c r="U246" s="60" t="n">
        <v>0.0168</v>
      </c>
      <c r="V246" s="60" t="n"/>
      <c r="W246" s="60" t="inlineStr">
        <is>
          <t>畜牧局</t>
        </is>
      </c>
      <c r="X246" s="58" t="inlineStr">
        <is>
          <t>曹志鹏</t>
        </is>
      </c>
      <c r="Y246" s="60" t="inlineStr">
        <is>
          <t>秦团庄乡</t>
        </is>
      </c>
      <c r="Z246" s="58" t="inlineStr">
        <is>
          <t>张浩洲</t>
        </is>
      </c>
      <c r="AA246" s="58" t="inlineStr">
        <is>
          <t>环农领办发〔2022〕5号</t>
        </is>
      </c>
      <c r="AB246" s="58" t="inlineStr">
        <is>
          <t>二批
整合</t>
        </is>
      </c>
    </row>
    <row r="247" ht="71" customHeight="1" s="295">
      <c r="A247" s="56" t="n"/>
      <c r="B247" s="60" t="inlineStr">
        <is>
          <t>脱贫户羔羊保温箱</t>
        </is>
      </c>
      <c r="C247" s="60" t="inlineStr">
        <is>
          <t>新建</t>
        </is>
      </c>
      <c r="D247" s="58" t="inlineStr">
        <is>
          <t>2022.01-2022.12</t>
        </is>
      </c>
      <c r="E247" s="60" t="inlineStr">
        <is>
          <t>木钵镇</t>
        </is>
      </c>
      <c r="F247" s="70" t="inlineStr">
        <is>
          <t>扶持27户每户投放羔羊保温箱1个，其中：木钵街村1个、韩洼子村3个、曹旗村2个、关营村1个、高寨村1个、高楼塬村1个、白家掌村9个、邓寨子村1个、郭西掌村4个、坪子塬村1个、井儿岔村2个、水坝滩村1个。</t>
        </is>
      </c>
      <c r="G247" s="60" t="n">
        <v>1.0395</v>
      </c>
      <c r="H247" s="60" t="n">
        <v>1.0395</v>
      </c>
      <c r="I247" s="60" t="n"/>
      <c r="J247" s="60" t="n"/>
      <c r="K247" s="60" t="n"/>
      <c r="L247" s="60" t="inlineStr">
        <is>
          <t>甘财资环〔2021〕120号</t>
        </is>
      </c>
      <c r="M247" s="70" t="inlineStr">
        <is>
          <t>改善养殖配套设施，提升养殖效益，增加养殖收入。</t>
        </is>
      </c>
      <c r="N247" s="70" t="inlineStr">
        <is>
          <t>增加养殖户发展湖羊养殖信心，提高养殖户出生羔羊成活率和养殖效益。</t>
        </is>
      </c>
      <c r="O247" s="60" t="n">
        <v>12</v>
      </c>
      <c r="P247" s="60" t="n"/>
      <c r="Q247" s="60">
        <f>R247+S247</f>
        <v/>
      </c>
      <c r="R247" s="60" t="n">
        <v>0.0027</v>
      </c>
      <c r="S247" s="60" t="n"/>
      <c r="T247" s="60">
        <f>U247+V247</f>
        <v/>
      </c>
      <c r="U247" s="60" t="n">
        <v>0.0113</v>
      </c>
      <c r="V247" s="60" t="n"/>
      <c r="W247" s="60" t="inlineStr">
        <is>
          <t>畜牧局</t>
        </is>
      </c>
      <c r="X247" s="58" t="inlineStr">
        <is>
          <t>曹志鹏</t>
        </is>
      </c>
      <c r="Y247" s="60" t="inlineStr">
        <is>
          <t>木钵镇</t>
        </is>
      </c>
      <c r="Z247" s="83" t="inlineStr">
        <is>
          <t>方显</t>
        </is>
      </c>
      <c r="AA247" s="58" t="inlineStr">
        <is>
          <t>环农领办发〔2022〕5号</t>
        </is>
      </c>
      <c r="AB247" s="58" t="inlineStr">
        <is>
          <t>二批
整合</t>
        </is>
      </c>
    </row>
    <row r="248" ht="60" customHeight="1" s="295">
      <c r="A248" s="56" t="n"/>
      <c r="B248" s="60" t="inlineStr">
        <is>
          <t>脱贫户羔羊保温箱</t>
        </is>
      </c>
      <c r="C248" s="60" t="inlineStr">
        <is>
          <t>新建</t>
        </is>
      </c>
      <c r="D248" s="58" t="inlineStr">
        <is>
          <t>2022.01-2022.12</t>
        </is>
      </c>
      <c r="E248" s="60" t="inlineStr">
        <is>
          <t>虎洞镇</t>
        </is>
      </c>
      <c r="F248" s="70" t="inlineStr">
        <is>
          <t>扶持12户每户投放羔羊保温箱1个，其中、贾驿村5个、张湾村5个、刘解掌村2个。</t>
        </is>
      </c>
      <c r="G248" s="60" t="n">
        <v>0.462</v>
      </c>
      <c r="H248" s="60" t="n">
        <v>0.462</v>
      </c>
      <c r="I248" s="60" t="n"/>
      <c r="J248" s="60" t="n"/>
      <c r="K248" s="60" t="n"/>
      <c r="L248" s="60" t="inlineStr">
        <is>
          <t>甘财资环〔2021〕120号</t>
        </is>
      </c>
      <c r="M248" s="70" t="inlineStr">
        <is>
          <t>改善养殖配套设施，提升养殖效益，增加养殖收入。</t>
        </is>
      </c>
      <c r="N248" s="70" t="inlineStr">
        <is>
          <t>增加养殖户发展湖羊养殖信心，提高养殖户出生羔羊成活率和养殖效益。</t>
        </is>
      </c>
      <c r="O248" s="60" t="n">
        <v>3</v>
      </c>
      <c r="P248" s="60" t="n"/>
      <c r="Q248" s="60">
        <f>R248+S248</f>
        <v/>
      </c>
      <c r="R248" s="60" t="n">
        <v>0.0012</v>
      </c>
      <c r="S248" s="60" t="n"/>
      <c r="T248" s="60">
        <f>U248+V248</f>
        <v/>
      </c>
      <c r="U248" s="308" t="n">
        <v>0.005</v>
      </c>
      <c r="V248" s="308" t="n"/>
      <c r="W248" s="60" t="inlineStr">
        <is>
          <t>畜牧局</t>
        </is>
      </c>
      <c r="X248" s="58" t="inlineStr">
        <is>
          <t>曹志鹏</t>
        </is>
      </c>
      <c r="Y248" s="60" t="inlineStr">
        <is>
          <t>虎洞镇</t>
        </is>
      </c>
      <c r="Z248" s="58" t="inlineStr">
        <is>
          <t>梁海涛</t>
        </is>
      </c>
      <c r="AA248" s="58" t="inlineStr">
        <is>
          <t>环农领办发〔2022〕5号</t>
        </is>
      </c>
      <c r="AB248" s="58" t="inlineStr">
        <is>
          <t>二批
整合</t>
        </is>
      </c>
    </row>
    <row r="249" ht="60" customHeight="1" s="295">
      <c r="A249" s="56" t="n"/>
      <c r="B249" s="60" t="inlineStr">
        <is>
          <t>脱贫户羔羊保温箱</t>
        </is>
      </c>
      <c r="C249" s="60" t="inlineStr">
        <is>
          <t>新建</t>
        </is>
      </c>
      <c r="D249" s="58" t="inlineStr">
        <is>
          <t>2022.01-2022.12</t>
        </is>
      </c>
      <c r="E249" s="60" t="inlineStr">
        <is>
          <t>八珠乡</t>
        </is>
      </c>
      <c r="F249" s="70" t="inlineStr">
        <is>
          <t>扶持40户每户投放羔羊保温箱1个，其中：八珠塬村6个、曹塬村4个、杏树沟村4个、塔儿咀村2个、马连掌村4个、冯家湾村12个、湫坝沟村5个、白塬村3个。</t>
        </is>
      </c>
      <c r="G249" s="60" t="n">
        <v>1.54</v>
      </c>
      <c r="H249" s="60" t="n">
        <v>1.54</v>
      </c>
      <c r="I249" s="60" t="n"/>
      <c r="J249" s="60" t="n"/>
      <c r="K249" s="60" t="n"/>
      <c r="L249" s="60" t="inlineStr">
        <is>
          <t>甘财资环〔2021〕120号</t>
        </is>
      </c>
      <c r="M249" s="70" t="inlineStr">
        <is>
          <t>改善养殖配套设施，提升养殖效益，增加养殖收入。</t>
        </is>
      </c>
      <c r="N249" s="70" t="inlineStr">
        <is>
          <t>增加养殖户发展湖羊养殖信心，提高养殖户出生羔羊成活率和养殖效益。</t>
        </is>
      </c>
      <c r="O249" s="60" t="n">
        <v>8</v>
      </c>
      <c r="P249" s="60" t="n"/>
      <c r="Q249" s="60">
        <f>R249+S249</f>
        <v/>
      </c>
      <c r="R249" s="60" t="n">
        <v>0.004</v>
      </c>
      <c r="S249" s="60" t="n"/>
      <c r="T249" s="60">
        <f>U249+V249</f>
        <v/>
      </c>
      <c r="U249" s="60" t="n">
        <v>0.0168</v>
      </c>
      <c r="V249" s="60" t="n"/>
      <c r="W249" s="60" t="inlineStr">
        <is>
          <t>畜牧局</t>
        </is>
      </c>
      <c r="X249" s="58" t="inlineStr">
        <is>
          <t>曹志鹏</t>
        </is>
      </c>
      <c r="Y249" s="60" t="inlineStr">
        <is>
          <t>八珠乡</t>
        </is>
      </c>
      <c r="Z249" s="58" t="inlineStr">
        <is>
          <t>张彬彬</t>
        </is>
      </c>
      <c r="AA249" s="58" t="inlineStr">
        <is>
          <t>环农领办发〔2022〕5号</t>
        </is>
      </c>
      <c r="AB249" s="58" t="inlineStr">
        <is>
          <t>二批
整合</t>
        </is>
      </c>
    </row>
    <row r="250" ht="60" customHeight="1" s="295">
      <c r="A250" s="56" t="n"/>
      <c r="B250" s="60" t="inlineStr">
        <is>
          <t>脱贫户羔羊保温箱</t>
        </is>
      </c>
      <c r="C250" s="60" t="inlineStr">
        <is>
          <t>新建</t>
        </is>
      </c>
      <c r="D250" s="58" t="inlineStr">
        <is>
          <t>2022.01-2022.12</t>
        </is>
      </c>
      <c r="E250" s="60" t="inlineStr">
        <is>
          <t>演武乡</t>
        </is>
      </c>
      <c r="F250" s="70" t="inlineStr">
        <is>
          <t>扶持47户每户投放羔羊保温箱1个，其中：佛岔村5个、黑泉河村12个、刘坪村7个、吴家塬村13个、曳郭咀村7个、走马硷村3个。</t>
        </is>
      </c>
      <c r="G250" s="60" t="n">
        <v>1.8095</v>
      </c>
      <c r="H250" s="60" t="n">
        <v>1.8095</v>
      </c>
      <c r="I250" s="60" t="n"/>
      <c r="J250" s="60" t="n"/>
      <c r="K250" s="60" t="n"/>
      <c r="L250" s="60" t="inlineStr">
        <is>
          <t>甘财资环〔2021〕120号</t>
        </is>
      </c>
      <c r="M250" s="70" t="inlineStr">
        <is>
          <t>改善养殖配套设施，提升养殖效益，增加养殖收入。</t>
        </is>
      </c>
      <c r="N250" s="70" t="inlineStr">
        <is>
          <t>增加养殖户发展湖羊养殖信心，提高养殖户出生羔羊成活率和养殖效益。</t>
        </is>
      </c>
      <c r="O250" s="60" t="n">
        <v>6</v>
      </c>
      <c r="P250" s="60" t="n"/>
      <c r="Q250" s="60">
        <f>R250+S250</f>
        <v/>
      </c>
      <c r="R250" s="60" t="n">
        <v>0.0047</v>
      </c>
      <c r="S250" s="60" t="n"/>
      <c r="T250" s="60">
        <f>U250+V250</f>
        <v/>
      </c>
      <c r="U250" s="60" t="n">
        <v>0.0197</v>
      </c>
      <c r="V250" s="60" t="n"/>
      <c r="W250" s="60" t="inlineStr">
        <is>
          <t>畜牧局</t>
        </is>
      </c>
      <c r="X250" s="58" t="inlineStr">
        <is>
          <t>曹志鹏</t>
        </is>
      </c>
      <c r="Y250" s="60" t="inlineStr">
        <is>
          <t>演武乡</t>
        </is>
      </c>
      <c r="Z250" s="58" t="inlineStr">
        <is>
          <t>杨永杰</t>
        </is>
      </c>
      <c r="AA250" s="58" t="inlineStr">
        <is>
          <t>环农领办发〔2022〕5号</t>
        </is>
      </c>
      <c r="AB250" s="58" t="inlineStr">
        <is>
          <t>二批
整合</t>
        </is>
      </c>
    </row>
    <row r="251" ht="45" customHeight="1" s="295">
      <c r="A251" s="56" t="n"/>
      <c r="B251" s="60" t="inlineStr">
        <is>
          <t>脱贫户羔羊保温箱</t>
        </is>
      </c>
      <c r="C251" s="60" t="inlineStr">
        <is>
          <t>新建</t>
        </is>
      </c>
      <c r="D251" s="58" t="inlineStr">
        <is>
          <t>2022.01-2022.12</t>
        </is>
      </c>
      <c r="E251" s="60" t="inlineStr">
        <is>
          <t>环城镇</t>
        </is>
      </c>
      <c r="F251" s="70" t="inlineStr">
        <is>
          <t>扶持6户每户投放羔羊保温箱1个，其中：西川村2个、高龚塬村4个。</t>
        </is>
      </c>
      <c r="G251" s="60" t="n">
        <v>0.231</v>
      </c>
      <c r="H251" s="60" t="n">
        <v>0.231</v>
      </c>
      <c r="I251" s="60" t="n"/>
      <c r="J251" s="60" t="n"/>
      <c r="K251" s="60" t="n"/>
      <c r="L251" s="60" t="inlineStr">
        <is>
          <t>甘财资环〔2021〕120号</t>
        </is>
      </c>
      <c r="M251" s="70" t="inlineStr">
        <is>
          <t>改善养殖配套设施，提升养殖效益，增加养殖收入。</t>
        </is>
      </c>
      <c r="N251" s="70" t="inlineStr">
        <is>
          <t>增加养殖户发展湖羊养殖信心，提高养殖户出生羔羊成活率和养殖效益。</t>
        </is>
      </c>
      <c r="O251" s="60" t="n">
        <v>0</v>
      </c>
      <c r="P251" s="60" t="n">
        <v>2</v>
      </c>
      <c r="Q251" s="60">
        <f>R251+S251</f>
        <v/>
      </c>
      <c r="R251" s="60" t="n">
        <v>0.0005999999999999999</v>
      </c>
      <c r="S251" s="60" t="n"/>
      <c r="T251" s="60">
        <f>U251+V251</f>
        <v/>
      </c>
      <c r="U251" s="60" t="n">
        <v>0.0025</v>
      </c>
      <c r="V251" s="60" t="n"/>
      <c r="W251" s="60" t="inlineStr">
        <is>
          <t>畜牧局</t>
        </is>
      </c>
      <c r="X251" s="58" t="inlineStr">
        <is>
          <t>曹志鹏</t>
        </is>
      </c>
      <c r="Y251" s="60" t="inlineStr">
        <is>
          <t>环城镇</t>
        </is>
      </c>
      <c r="Z251" s="58" t="inlineStr">
        <is>
          <t>白俊虎</t>
        </is>
      </c>
      <c r="AA251" s="58" t="inlineStr">
        <is>
          <t>环农领办发〔2022〕5号</t>
        </is>
      </c>
      <c r="AB251" s="58" t="inlineStr">
        <is>
          <t>二批
整合</t>
        </is>
      </c>
    </row>
    <row r="252" ht="63" customHeight="1" s="295">
      <c r="A252" s="56" t="n"/>
      <c r="B252" s="56" t="inlineStr">
        <is>
          <t>一般农户羔羊保温箱合计</t>
        </is>
      </c>
      <c r="C252" s="56" t="inlineStr">
        <is>
          <t>新建</t>
        </is>
      </c>
      <c r="D252" s="34" t="inlineStr">
        <is>
          <t>2022.01-2022.12</t>
        </is>
      </c>
      <c r="E252" s="56" t="inlineStr">
        <is>
          <t>甜水镇等20个乡镇</t>
        </is>
      </c>
      <c r="F252" s="69" t="inlineStr">
        <is>
          <t>扶持1851户一般户湖羊养殖专业户每户投放羔羊保温箱1个。每个羔羊保温箱按照价格70%给于补助。其中：550元标准1621户，400元标准230户。产权归农户所有。</t>
        </is>
      </c>
      <c r="G252" s="56">
        <f>SUM(G253:G272)</f>
        <v/>
      </c>
      <c r="H252" s="56">
        <f>SUM(H253:H272)</f>
        <v/>
      </c>
      <c r="I252" s="56">
        <f>SUM(I253:I272)</f>
        <v/>
      </c>
      <c r="J252" s="56">
        <f>SUM(J253:J272)</f>
        <v/>
      </c>
      <c r="K252" s="56">
        <f>SUM(K253:K272)</f>
        <v/>
      </c>
      <c r="L252" s="56" t="n"/>
      <c r="M252" s="140" t="inlineStr">
        <is>
          <t>改善养殖配套设施，提升养殖效益，增加养殖收入。</t>
        </is>
      </c>
      <c r="N252" s="140" t="inlineStr">
        <is>
          <t>增加养殖户发展湖羊养殖信心，提高养殖户出生羔羊成活率和养殖效益。</t>
        </is>
      </c>
      <c r="O252" s="56">
        <f>SUM(O253:O272)</f>
        <v/>
      </c>
      <c r="P252" s="56" t="n">
        <v>32</v>
      </c>
      <c r="Q252" s="56">
        <f>R252+S252</f>
        <v/>
      </c>
      <c r="R252" s="56" t="n"/>
      <c r="S252" s="56">
        <f>SUM(S253:S272)</f>
        <v/>
      </c>
      <c r="T252" s="56">
        <f>U252+V252</f>
        <v/>
      </c>
      <c r="U252" s="56" t="n"/>
      <c r="V252" s="56">
        <f>SUM(V253:V272)</f>
        <v/>
      </c>
      <c r="W252" s="56" t="inlineStr">
        <is>
          <t>畜牧局</t>
        </is>
      </c>
      <c r="X252" s="34" t="inlineStr">
        <is>
          <t>曹志鹏</t>
        </is>
      </c>
      <c r="Y252" s="56" t="inlineStr">
        <is>
          <t>各乡镇</t>
        </is>
      </c>
      <c r="Z252" s="34" t="n"/>
      <c r="AA252" s="34" t="n"/>
      <c r="AB252" s="34" t="n"/>
    </row>
    <row r="253" ht="62" customHeight="1" s="295">
      <c r="A253" s="56" t="n"/>
      <c r="B253" s="60" t="inlineStr">
        <is>
          <t>一般农户羔羊保温箱</t>
        </is>
      </c>
      <c r="C253" s="60" t="inlineStr">
        <is>
          <t>新建</t>
        </is>
      </c>
      <c r="D253" s="58" t="inlineStr">
        <is>
          <t>2022.01-2022.12</t>
        </is>
      </c>
      <c r="E253" s="60" t="inlineStr">
        <is>
          <t>甜水镇</t>
        </is>
      </c>
      <c r="F253" s="70" t="inlineStr">
        <is>
          <t>为37户每户投放550元标准羔羊保温箱1个，其中：甜水街村2个、张铁村12个、鲁掌村4个、何塬村8个、赵掌村4个、高崾岘村3个、大良洼村4个。</t>
        </is>
      </c>
      <c r="G253" s="60" t="n">
        <v>1.4245</v>
      </c>
      <c r="H253" s="60" t="n">
        <v>1.4245</v>
      </c>
      <c r="I253" s="60" t="n"/>
      <c r="J253" s="60" t="n"/>
      <c r="K253" s="60" t="n"/>
      <c r="L253" s="60" t="inlineStr">
        <is>
          <t>甘财农 〔2021〕132号</t>
        </is>
      </c>
      <c r="M253" s="70" t="inlineStr">
        <is>
          <t>改善养殖配套设施，提升养殖效益，增加养殖收入。</t>
        </is>
      </c>
      <c r="N253" s="70" t="inlineStr">
        <is>
          <t>增加养殖户发展湖羊养殖信心，提高养殖户出生羔羊成活率和养殖效益。</t>
        </is>
      </c>
      <c r="O253" s="60" t="n">
        <v>7</v>
      </c>
      <c r="P253" s="60" t="n"/>
      <c r="Q253" s="60">
        <f>R253+S253</f>
        <v/>
      </c>
      <c r="R253" s="60" t="n"/>
      <c r="S253" s="60" t="n">
        <v>0.0037</v>
      </c>
      <c r="T253" s="60">
        <f>U253+V253</f>
        <v/>
      </c>
      <c r="U253" s="60" t="n"/>
      <c r="V253" s="60" t="n">
        <v>0.0155</v>
      </c>
      <c r="W253" s="60" t="inlineStr">
        <is>
          <t>畜牧局</t>
        </is>
      </c>
      <c r="X253" s="58" t="inlineStr">
        <is>
          <t>曹志鹏</t>
        </is>
      </c>
      <c r="Y253" s="60" t="inlineStr">
        <is>
          <t>甜水镇</t>
        </is>
      </c>
      <c r="Z253" s="58" t="inlineStr">
        <is>
          <t>拓研新</t>
        </is>
      </c>
      <c r="AA253" s="58" t="inlineStr">
        <is>
          <t>环农领办发〔2022〕5号</t>
        </is>
      </c>
      <c r="AB253" s="58" t="inlineStr">
        <is>
          <t>二批
整合</t>
        </is>
      </c>
    </row>
    <row r="254" ht="62" customHeight="1" s="295">
      <c r="A254" s="56" t="n"/>
      <c r="B254" s="60" t="inlineStr">
        <is>
          <t>一般农户羔羊保温箱</t>
        </is>
      </c>
      <c r="C254" s="60" t="inlineStr">
        <is>
          <t>新建</t>
        </is>
      </c>
      <c r="D254" s="58" t="inlineStr">
        <is>
          <t>2022.01-2022.12</t>
        </is>
      </c>
      <c r="E254" s="60" t="inlineStr">
        <is>
          <t>洪德镇</t>
        </is>
      </c>
      <c r="F254" s="70" t="inlineStr">
        <is>
          <t>为84户每户投放550元标准羔羊保温箱1个，其中：大户塬村2个、丁阳渠子村21个、河连湾村5个、洪德街村2个、李达掌村1个、李塬村2个、马塬村4个、苗河村3个、私盐路村3个、苏长沟村1个、新集子村24个、张崾岘村9个、张塬村2个、赵洼村5个。</t>
        </is>
      </c>
      <c r="G254" s="60" t="n">
        <v>3.234</v>
      </c>
      <c r="H254" s="60" t="n">
        <v>3.234</v>
      </c>
      <c r="I254" s="60" t="n"/>
      <c r="J254" s="60" t="n"/>
      <c r="K254" s="60" t="n"/>
      <c r="L254" s="60" t="inlineStr">
        <is>
          <t>甘财农 〔2021〕132号</t>
        </is>
      </c>
      <c r="M254" s="70" t="inlineStr">
        <is>
          <t>改善养殖配套设施，提升养殖效益，增加养殖收入。</t>
        </is>
      </c>
      <c r="N254" s="70" t="inlineStr">
        <is>
          <t>增加养殖户发展湖羊养殖信心，提高养殖户出生羔羊成活率和养殖效益。</t>
        </is>
      </c>
      <c r="O254" s="60" t="n">
        <v>14</v>
      </c>
      <c r="P254" s="60" t="n"/>
      <c r="Q254" s="60">
        <f>R254+S254</f>
        <v/>
      </c>
      <c r="R254" s="60" t="n"/>
      <c r="S254" s="60" t="n">
        <v>0.008399999999999999</v>
      </c>
      <c r="T254" s="60">
        <f>U254+V254</f>
        <v/>
      </c>
      <c r="U254" s="60" t="n"/>
      <c r="V254" s="60" t="n">
        <v>0.0352</v>
      </c>
      <c r="W254" s="60" t="inlineStr">
        <is>
          <t>畜牧局</t>
        </is>
      </c>
      <c r="X254" s="58" t="inlineStr">
        <is>
          <t>曹志鹏</t>
        </is>
      </c>
      <c r="Y254" s="60" t="inlineStr">
        <is>
          <t>洪德镇</t>
        </is>
      </c>
      <c r="Z254" s="83" t="inlineStr">
        <is>
          <t>王国伍</t>
        </is>
      </c>
      <c r="AA254" s="58" t="inlineStr">
        <is>
          <t>环农领办发〔2022〕5号</t>
        </is>
      </c>
      <c r="AB254" s="58" t="inlineStr">
        <is>
          <t>二批
整合</t>
        </is>
      </c>
    </row>
    <row r="255" ht="60" customHeight="1" s="295">
      <c r="A255" s="56" t="n"/>
      <c r="B255" s="60" t="inlineStr">
        <is>
          <t>一般农户羔羊保温箱</t>
        </is>
      </c>
      <c r="C255" s="60" t="inlineStr">
        <is>
          <t>新建</t>
        </is>
      </c>
      <c r="D255" s="58" t="inlineStr">
        <is>
          <t>2022.01-2022.12</t>
        </is>
      </c>
      <c r="E255" s="60" t="inlineStr">
        <is>
          <t>樊家川镇</t>
        </is>
      </c>
      <c r="F255" s="70" t="inlineStr">
        <is>
          <t>为25户每户投放550元标准羔羊保温箱1个，其中：慕家河村12个、樊家川村2个、马驿沟村2个、郝集村1个、长城村3个、闫塬村3个、马骏滩村2个。</t>
        </is>
      </c>
      <c r="G255" s="60" t="n">
        <v>0.9625</v>
      </c>
      <c r="H255" s="60" t="n">
        <v>0.9625</v>
      </c>
      <c r="I255" s="60" t="n"/>
      <c r="J255" s="60" t="n"/>
      <c r="K255" s="60" t="n"/>
      <c r="L255" s="60" t="inlineStr">
        <is>
          <t>甘财农 〔2021〕132号</t>
        </is>
      </c>
      <c r="M255" s="70" t="inlineStr">
        <is>
          <t>改善养殖配套设施，提升养殖效益，增加养殖收入。</t>
        </is>
      </c>
      <c r="N255" s="70" t="inlineStr">
        <is>
          <t>增加养殖户发展湖羊养殖信心，提高养殖户出生羔羊成活率和养殖效益。</t>
        </is>
      </c>
      <c r="O255" s="60" t="n">
        <v>7</v>
      </c>
      <c r="P255" s="60" t="n"/>
      <c r="Q255" s="60">
        <f>R255+S255</f>
        <v/>
      </c>
      <c r="R255" s="60" t="n"/>
      <c r="S255" s="60" t="n">
        <v>0.0025</v>
      </c>
      <c r="T255" s="60">
        <f>U255+V255</f>
        <v/>
      </c>
      <c r="U255" s="60" t="n"/>
      <c r="V255" s="60" t="n">
        <v>0.0105</v>
      </c>
      <c r="W255" s="60" t="inlineStr">
        <is>
          <t>畜牧局</t>
        </is>
      </c>
      <c r="X255" s="58" t="inlineStr">
        <is>
          <t>曹志鹏</t>
        </is>
      </c>
      <c r="Y255" s="60" t="inlineStr">
        <is>
          <t>樊家川镇</t>
        </is>
      </c>
      <c r="Z255" s="58" t="inlineStr">
        <is>
          <t>王治峰</t>
        </is>
      </c>
      <c r="AA255" s="58" t="inlineStr">
        <is>
          <t>环农领办发〔2022〕5号</t>
        </is>
      </c>
      <c r="AB255" s="58" t="inlineStr">
        <is>
          <t>二批
整合</t>
        </is>
      </c>
    </row>
    <row r="256" ht="87" customHeight="1" s="295">
      <c r="A256" s="56" t="n"/>
      <c r="B256" s="60" t="inlineStr">
        <is>
          <t>一般农户羔羊保温箱</t>
        </is>
      </c>
      <c r="C256" s="60" t="inlineStr">
        <is>
          <t>新建</t>
        </is>
      </c>
      <c r="D256" s="58" t="inlineStr">
        <is>
          <t>2022.01-2022.12</t>
        </is>
      </c>
      <c r="E256" s="60" t="inlineStr">
        <is>
          <t>环城镇</t>
        </is>
      </c>
      <c r="F256" s="70" t="inlineStr">
        <is>
          <t>为284户每户投放550元标准羔羊保温箱1个，其中：北郭塬村16户、赵小掌村5户、宁老庄村30户、城东塬村8户、十八里村1户、十五里村1户、鸳鸯沟村13户、张淌村15户、肖川村18户、马坊塬村18户、龚淌村21户、唐塬村16户、耿家沟村4户、周源村15户、张滩滩村13户、杨庙掌村18户、西川村19户、五里屯村9户、白草塬村6户、陈汤塬村37户、红星村1户。</t>
        </is>
      </c>
      <c r="G256" s="60" t="n">
        <v>10.934</v>
      </c>
      <c r="H256" s="60" t="n">
        <v>10.934</v>
      </c>
      <c r="I256" s="60" t="n"/>
      <c r="J256" s="60" t="n"/>
      <c r="K256" s="60" t="n"/>
      <c r="L256" s="60" t="inlineStr">
        <is>
          <t>甘财农 〔2021〕132号</t>
        </is>
      </c>
      <c r="M256" s="70" t="inlineStr">
        <is>
          <t>改善养殖配套设施，提升养殖效益，增加养殖收入。</t>
        </is>
      </c>
      <c r="N256" s="70" t="inlineStr">
        <is>
          <t>增加养殖户发展湖羊养殖信心，提高养殖户出生羔羊成活率和养殖效益。</t>
        </is>
      </c>
      <c r="O256" s="60" t="n">
        <v>2</v>
      </c>
      <c r="P256" s="60" t="n">
        <v>19</v>
      </c>
      <c r="Q256" s="60">
        <f>R256+S256</f>
        <v/>
      </c>
      <c r="R256" s="60" t="n"/>
      <c r="S256" s="60" t="n">
        <v>0.0284</v>
      </c>
      <c r="T256" s="60">
        <f>U256+V256</f>
        <v/>
      </c>
      <c r="U256" s="60" t="n"/>
      <c r="V256" s="60" t="n">
        <v>0.1192</v>
      </c>
      <c r="W256" s="60" t="inlineStr">
        <is>
          <t>畜牧局</t>
        </is>
      </c>
      <c r="X256" s="58" t="inlineStr">
        <is>
          <t>曹志鹏</t>
        </is>
      </c>
      <c r="Y256" s="60" t="inlineStr">
        <is>
          <t>环城镇</t>
        </is>
      </c>
      <c r="Z256" s="58" t="inlineStr">
        <is>
          <t>白俊虎</t>
        </is>
      </c>
      <c r="AA256" s="58" t="inlineStr">
        <is>
          <t>环农领办发〔2022〕5号</t>
        </is>
      </c>
      <c r="AB256" s="58" t="inlineStr">
        <is>
          <t>二批
整合</t>
        </is>
      </c>
    </row>
    <row r="257" ht="79" customHeight="1" s="295">
      <c r="A257" s="56" t="n"/>
      <c r="B257" s="60" t="inlineStr">
        <is>
          <t>一般农户羔羊保温箱</t>
        </is>
      </c>
      <c r="C257" s="60" t="inlineStr">
        <is>
          <t>新建</t>
        </is>
      </c>
      <c r="D257" s="58" t="inlineStr">
        <is>
          <t>2022.01-2022.12</t>
        </is>
      </c>
      <c r="E257" s="60" t="inlineStr">
        <is>
          <t>天池乡</t>
        </is>
      </c>
      <c r="F257" s="70" t="inlineStr">
        <is>
          <t>为92户每户投放550元标准的羔羊保温箱1个，其中：天池村2个、张邓塬村3个、梁家河村3个、殷屈河村5个、苏北岔村36个、潘老庄村2个、大庄台村6个、四合掌村1个、老庄湾村2个、鲜岔村2个、大方山村1个、喜家坪村9个、曹李川村10个、吴城子村7个、井渠淌村3户。</t>
        </is>
      </c>
      <c r="G257" s="60" t="n">
        <v>3.542</v>
      </c>
      <c r="H257" s="60" t="n">
        <v>3.542</v>
      </c>
      <c r="I257" s="60" t="n"/>
      <c r="J257" s="60" t="n"/>
      <c r="K257" s="60" t="n"/>
      <c r="L257" s="60" t="inlineStr">
        <is>
          <t>甘财农 〔2021〕132号</t>
        </is>
      </c>
      <c r="M257" s="70" t="inlineStr">
        <is>
          <t>改善养殖配套设施，提升养殖效益，增加养殖收入。</t>
        </is>
      </c>
      <c r="N257" s="70" t="inlineStr">
        <is>
          <t>增加养殖户发展湖羊养殖信心，提高养殖户出生羔羊成活率和养殖效益。</t>
        </is>
      </c>
      <c r="O257" s="60" t="n">
        <v>15</v>
      </c>
      <c r="P257" s="60" t="n"/>
      <c r="Q257" s="60">
        <f>R257+S257</f>
        <v/>
      </c>
      <c r="R257" s="60" t="n"/>
      <c r="S257" s="60" t="n">
        <v>0.0092</v>
      </c>
      <c r="T257" s="60">
        <f>U257+V257</f>
        <v/>
      </c>
      <c r="U257" s="60" t="n"/>
      <c r="V257" s="60" t="n">
        <v>0.0386</v>
      </c>
      <c r="W257" s="60" t="inlineStr">
        <is>
          <t>畜牧局</t>
        </is>
      </c>
      <c r="X257" s="58" t="inlineStr">
        <is>
          <t>曹志鹏</t>
        </is>
      </c>
      <c r="Y257" s="60" t="inlineStr">
        <is>
          <t>天池乡</t>
        </is>
      </c>
      <c r="Z257" s="58" t="inlineStr">
        <is>
          <t>刘震</t>
        </is>
      </c>
      <c r="AA257" s="58" t="inlineStr">
        <is>
          <t>环农领办发〔2022〕5号</t>
        </is>
      </c>
      <c r="AB257" s="58" t="inlineStr">
        <is>
          <t>二批
整合</t>
        </is>
      </c>
    </row>
    <row r="258" ht="67" customHeight="1" s="295">
      <c r="A258" s="56" t="n"/>
      <c r="B258" s="60" t="inlineStr">
        <is>
          <t>一般农户羔羊保温箱</t>
        </is>
      </c>
      <c r="C258" s="60" t="inlineStr">
        <is>
          <t>新建</t>
        </is>
      </c>
      <c r="D258" s="58" t="inlineStr">
        <is>
          <t>2022.01-2022.12</t>
        </is>
      </c>
      <c r="E258" s="60" t="inlineStr">
        <is>
          <t>虎洞镇</t>
        </is>
      </c>
      <c r="F258" s="70" t="inlineStr">
        <is>
          <t>为67户每户投放550元标准羔羊保温箱1个，其中：常兆台村9户、高庙湾村17户、贾驿村11户、金庄塬村5户、刘解掌村6户、砂井子村8户、张家湾村11户。</t>
        </is>
      </c>
      <c r="G258" s="60" t="n">
        <v>2.5795</v>
      </c>
      <c r="H258" s="60" t="n">
        <v>2.5795</v>
      </c>
      <c r="I258" s="60" t="n"/>
      <c r="J258" s="60" t="n"/>
      <c r="K258" s="60" t="n"/>
      <c r="L258" s="60" t="inlineStr">
        <is>
          <t>甘财农 〔2021〕132号</t>
        </is>
      </c>
      <c r="M258" s="70" t="inlineStr">
        <is>
          <t>改善养殖配套设施，提升养殖效益，增加养殖收入。</t>
        </is>
      </c>
      <c r="N258" s="70" t="inlineStr">
        <is>
          <t>增加养殖户发展湖羊养殖信心，提高养殖户出生羔羊成活率和养殖效益。</t>
        </is>
      </c>
      <c r="O258" s="60" t="n">
        <v>7</v>
      </c>
      <c r="P258" s="60" t="n"/>
      <c r="Q258" s="60">
        <f>R258+S258</f>
        <v/>
      </c>
      <c r="R258" s="60" t="n"/>
      <c r="S258" s="60" t="n">
        <v>0.0067</v>
      </c>
      <c r="T258" s="60">
        <f>U258+V258</f>
        <v/>
      </c>
      <c r="U258" s="60" t="n"/>
      <c r="V258" s="60" t="n">
        <v>0.0281</v>
      </c>
      <c r="W258" s="60" t="inlineStr">
        <is>
          <t>畜牧局</t>
        </is>
      </c>
      <c r="X258" s="58" t="inlineStr">
        <is>
          <t>曹志鹏</t>
        </is>
      </c>
      <c r="Y258" s="60" t="inlineStr">
        <is>
          <t>虎洞镇</t>
        </is>
      </c>
      <c r="Z258" s="58" t="inlineStr">
        <is>
          <t>梁海涛</t>
        </is>
      </c>
      <c r="AA258" s="58" t="inlineStr">
        <is>
          <t>环农领办发〔2022〕5号</t>
        </is>
      </c>
      <c r="AB258" s="58" t="inlineStr">
        <is>
          <t>二批
整合</t>
        </is>
      </c>
    </row>
    <row r="259" ht="78" customHeight="1" s="295">
      <c r="A259" s="56" t="n"/>
      <c r="B259" s="60" t="inlineStr">
        <is>
          <t>一般农户羔羊保温箱</t>
        </is>
      </c>
      <c r="C259" s="60" t="inlineStr">
        <is>
          <t>新建</t>
        </is>
      </c>
      <c r="D259" s="58" t="inlineStr">
        <is>
          <t>2022.01-2022.12</t>
        </is>
      </c>
      <c r="E259" s="60" t="inlineStr">
        <is>
          <t>合道镇</t>
        </is>
      </c>
      <c r="F259" s="70" t="inlineStr">
        <is>
          <t>为72户每户投放550元标准羔羊保温箱1个，其中：常崾岘村1户、何家坪村2户、红崖洼村6户、梁坪村7户、尚西坪村1户、唐台子村4户、陶洼子村3户、瓦天沟村1户、辛坪村3户、杨坪沟村2户、寨子坪村14户、朱家塬村3户、沈家岭村15户、赵台村10户。</t>
        </is>
      </c>
      <c r="G259" s="60" t="n">
        <v>2.772</v>
      </c>
      <c r="H259" s="60" t="n">
        <v>2.772</v>
      </c>
      <c r="I259" s="60" t="n"/>
      <c r="J259" s="60" t="n"/>
      <c r="K259" s="60" t="n"/>
      <c r="L259" s="60" t="inlineStr">
        <is>
          <t>甘财农 〔2021〕132号</t>
        </is>
      </c>
      <c r="M259" s="70" t="inlineStr">
        <is>
          <t>改善养殖配套设施，提升养殖效益，增加养殖收入。</t>
        </is>
      </c>
      <c r="N259" s="70" t="inlineStr">
        <is>
          <t>增加养殖户发展湖羊养殖信心，提高养殖户出生羔羊成活率和养殖效益。</t>
        </is>
      </c>
      <c r="O259" s="60" t="n">
        <v>14</v>
      </c>
      <c r="P259" s="60" t="n"/>
      <c r="Q259" s="60">
        <f>R259+S259</f>
        <v/>
      </c>
      <c r="R259" s="60" t="n"/>
      <c r="S259" s="60" t="n">
        <v>0.0072</v>
      </c>
      <c r="T259" s="60">
        <f>U259+V259</f>
        <v/>
      </c>
      <c r="U259" s="60" t="n"/>
      <c r="V259" s="60" t="n">
        <v>0.0302</v>
      </c>
      <c r="W259" s="60" t="inlineStr">
        <is>
          <t>畜牧局</t>
        </is>
      </c>
      <c r="X259" s="58" t="inlineStr">
        <is>
          <t>曹志鹏</t>
        </is>
      </c>
      <c r="Y259" s="60" t="inlineStr">
        <is>
          <t>合道镇</t>
        </is>
      </c>
      <c r="Z259" s="58" t="inlineStr">
        <is>
          <t>王宝明</t>
        </is>
      </c>
      <c r="AA259" s="58" t="inlineStr">
        <is>
          <t>环农领办发〔2022〕5号</t>
        </is>
      </c>
      <c r="AB259" s="58" t="inlineStr">
        <is>
          <t>二批
整合</t>
        </is>
      </c>
    </row>
    <row r="260" ht="68" customHeight="1" s="295">
      <c r="A260" s="56" t="n"/>
      <c r="B260" s="60" t="inlineStr">
        <is>
          <t>一般农户羔羊保温箱</t>
        </is>
      </c>
      <c r="C260" s="60" t="inlineStr">
        <is>
          <t>新建</t>
        </is>
      </c>
      <c r="D260" s="58" t="inlineStr">
        <is>
          <t>2022.01-2022.12</t>
        </is>
      </c>
      <c r="E260" s="60" t="inlineStr">
        <is>
          <t>芦家湾乡</t>
        </is>
      </c>
      <c r="F260" s="70" t="inlineStr">
        <is>
          <t>为全36户每户投放550元标准羔羊保温箱1个，其中：花儿掌村3户、庙儿掌村4户、宋家掌村6户、井川村5户、王庄村9户、大堡条村2户、盘龙村2户、小堡条村5户。</t>
        </is>
      </c>
      <c r="G260" s="60" t="n">
        <v>1.386</v>
      </c>
      <c r="H260" s="60" t="n">
        <v>1.386</v>
      </c>
      <c r="I260" s="60" t="n"/>
      <c r="J260" s="60" t="n"/>
      <c r="K260" s="60" t="n"/>
      <c r="L260" s="60" t="inlineStr">
        <is>
          <t>甘财农 〔2021〕132号</t>
        </is>
      </c>
      <c r="M260" s="70" t="inlineStr">
        <is>
          <t>改善养殖配套设施，提升养殖效益，增加养殖收入。</t>
        </is>
      </c>
      <c r="N260" s="70" t="inlineStr">
        <is>
          <t>增加养殖户发展湖羊养殖信心，提高养殖户出生羔羊成活率和养殖效益。</t>
        </is>
      </c>
      <c r="O260" s="60" t="n">
        <v>8</v>
      </c>
      <c r="P260" s="60" t="n"/>
      <c r="Q260" s="60">
        <f>R260+S260</f>
        <v/>
      </c>
      <c r="R260" s="60" t="n"/>
      <c r="S260" s="60" t="n">
        <v>0.0036</v>
      </c>
      <c r="T260" s="60">
        <f>U260+V260</f>
        <v/>
      </c>
      <c r="U260" s="60" t="n"/>
      <c r="V260" s="60" t="n">
        <v>0.0151</v>
      </c>
      <c r="W260" s="60" t="inlineStr">
        <is>
          <t>畜牧局</t>
        </is>
      </c>
      <c r="X260" s="58" t="inlineStr">
        <is>
          <t>曹志鹏</t>
        </is>
      </c>
      <c r="Y260" s="60" t="inlineStr">
        <is>
          <t>芦家湾乡</t>
        </is>
      </c>
      <c r="Z260" s="58" t="inlineStr">
        <is>
          <t>马鹏飞</t>
        </is>
      </c>
      <c r="AA260" s="58" t="inlineStr">
        <is>
          <t>环农领办发〔2022〕5号</t>
        </is>
      </c>
      <c r="AB260" s="58" t="inlineStr">
        <is>
          <t>二批
整合</t>
        </is>
      </c>
    </row>
    <row r="261" ht="68" customHeight="1" s="295">
      <c r="A261" s="56" t="n"/>
      <c r="B261" s="60" t="inlineStr">
        <is>
          <t>一般农户羔羊保温箱</t>
        </is>
      </c>
      <c r="C261" s="60" t="inlineStr">
        <is>
          <t>新建</t>
        </is>
      </c>
      <c r="D261" s="58" t="inlineStr">
        <is>
          <t>2022.01-2022.12</t>
        </is>
      </c>
      <c r="E261" s="60" t="inlineStr">
        <is>
          <t>毛井镇</t>
        </is>
      </c>
      <c r="F261" s="70" t="inlineStr">
        <is>
          <t>为47户非建档户湖羊养殖户每户投放550元羔羊保温箱1个，其中：施家滩村2户、红土咀村10户、大户掌村2户、高家洼村1户、黄寨柯村3户、乔崾岘村5户、二条俭村7户、砖城子村11户、杨东掌村1户、丁连掌村5户。</t>
        </is>
      </c>
      <c r="G261" s="60" t="n">
        <v>1.8095</v>
      </c>
      <c r="H261" s="60" t="n">
        <v>1.8095</v>
      </c>
      <c r="I261" s="60" t="n"/>
      <c r="J261" s="60" t="n"/>
      <c r="K261" s="60" t="n"/>
      <c r="L261" s="60" t="inlineStr">
        <is>
          <t>甘财农 〔2021〕132号</t>
        </is>
      </c>
      <c r="M261" s="70" t="inlineStr">
        <is>
          <t>改善养殖配套设施，提升养殖效益，增加养殖收入。</t>
        </is>
      </c>
      <c r="N261" s="70" t="inlineStr">
        <is>
          <t>增加养殖户发展湖羊养殖信心，提高养殖户出生羔羊成活率和养殖效益。</t>
        </is>
      </c>
      <c r="O261" s="60" t="n">
        <v>10</v>
      </c>
      <c r="P261" s="60" t="n"/>
      <c r="Q261" s="60">
        <f>R261+S261</f>
        <v/>
      </c>
      <c r="R261" s="60" t="n"/>
      <c r="S261" s="60" t="n">
        <v>0.0047</v>
      </c>
      <c r="T261" s="60">
        <f>U261+V261</f>
        <v/>
      </c>
      <c r="U261" s="60" t="n"/>
      <c r="V261" s="60" t="n">
        <v>0.0197</v>
      </c>
      <c r="W261" s="60" t="inlineStr">
        <is>
          <t>畜牧局</t>
        </is>
      </c>
      <c r="X261" s="58" t="inlineStr">
        <is>
          <t>曹志鹏</t>
        </is>
      </c>
      <c r="Y261" s="60" t="inlineStr">
        <is>
          <t>毛井镇</t>
        </is>
      </c>
      <c r="Z261" s="58" t="inlineStr">
        <is>
          <t>梁立群</t>
        </is>
      </c>
      <c r="AA261" s="58" t="inlineStr">
        <is>
          <t>环农领办发〔2022〕5号</t>
        </is>
      </c>
      <c r="AB261" s="58" t="inlineStr">
        <is>
          <t>二批
整合</t>
        </is>
      </c>
    </row>
    <row r="262" ht="68" customHeight="1" s="295">
      <c r="A262" s="56" t="n"/>
      <c r="B262" s="60" t="inlineStr">
        <is>
          <t>一般农户羔羊保温箱</t>
        </is>
      </c>
      <c r="C262" s="60" t="inlineStr">
        <is>
          <t>新建</t>
        </is>
      </c>
      <c r="D262" s="58" t="inlineStr">
        <is>
          <t>2022.01-2022.12</t>
        </is>
      </c>
      <c r="E262" s="60" t="inlineStr">
        <is>
          <t>小南沟乡</t>
        </is>
      </c>
      <c r="F262" s="70" t="inlineStr">
        <is>
          <t>为全45户每户投放550元标准羔羊保温箱1个，其中：丁寨柯村3户、粉子山村3户、李上山村8户、李塬村8户、天子渠村3户、汪天子村14户、小南沟村1户、许掌村2户、燕麦掌村3户。</t>
        </is>
      </c>
      <c r="G262" s="60" t="n">
        <v>1.7325</v>
      </c>
      <c r="H262" s="60" t="n">
        <v>1.7325</v>
      </c>
      <c r="I262" s="60" t="n"/>
      <c r="J262" s="60" t="n"/>
      <c r="K262" s="60" t="n"/>
      <c r="L262" s="60" t="inlineStr">
        <is>
          <t>甘财农 〔2021〕132号</t>
        </is>
      </c>
      <c r="M262" s="70" t="inlineStr">
        <is>
          <t>改善养殖配套设施，提升养殖效益，增加养殖收入。</t>
        </is>
      </c>
      <c r="N262" s="70" t="inlineStr">
        <is>
          <t>增加养殖户发展湖羊养殖信心，提高养殖户出生羔羊成活率和养殖效益。</t>
        </is>
      </c>
      <c r="O262" s="60" t="n">
        <v>9</v>
      </c>
      <c r="P262" s="60" t="n"/>
      <c r="Q262" s="60">
        <f>R262+S262</f>
        <v/>
      </c>
      <c r="R262" s="60" t="n"/>
      <c r="S262" s="60" t="n">
        <v>0.0045</v>
      </c>
      <c r="T262" s="60">
        <f>U262+V262</f>
        <v/>
      </c>
      <c r="U262" s="60" t="n"/>
      <c r="V262" s="60" t="n">
        <v>0.0189</v>
      </c>
      <c r="W262" s="60" t="inlineStr">
        <is>
          <t>畜牧局</t>
        </is>
      </c>
      <c r="X262" s="58" t="inlineStr">
        <is>
          <t>曹志鹏</t>
        </is>
      </c>
      <c r="Y262" s="60" t="inlineStr">
        <is>
          <t>小南沟乡</t>
        </is>
      </c>
      <c r="Z262" s="58" t="inlineStr">
        <is>
          <t>任新育</t>
        </is>
      </c>
      <c r="AA262" s="58" t="inlineStr">
        <is>
          <t>环农领办发〔2022〕5号</t>
        </is>
      </c>
      <c r="AB262" s="58" t="inlineStr">
        <is>
          <t>二批
整合</t>
        </is>
      </c>
    </row>
    <row r="263" ht="76" customHeight="1" s="295">
      <c r="A263" s="56" t="n"/>
      <c r="B263" s="60" t="inlineStr">
        <is>
          <t>一般农户羔羊保温箱</t>
        </is>
      </c>
      <c r="C263" s="60" t="inlineStr">
        <is>
          <t>新建</t>
        </is>
      </c>
      <c r="D263" s="58" t="inlineStr">
        <is>
          <t>2022.01-2022.12</t>
        </is>
      </c>
      <c r="E263" s="60" t="inlineStr">
        <is>
          <t>车道镇</t>
        </is>
      </c>
      <c r="F263" s="70" t="inlineStr">
        <is>
          <t>为95户每户投放550元标准羔羊保温箱1个，其中：元峁村4户、苦水掌村8户、双庙村20户、王西掌村4户、吊渠村4户、三角城村5户、杨掌村9户、万安村1户、魏洼村1户、陈掌村4户、樱桃掌村2户、安掌村2户、代掌村3户、刘渠村21户、刘园子村7户。</t>
        </is>
      </c>
      <c r="G263" s="60" t="n">
        <v>3.6575</v>
      </c>
      <c r="H263" s="60" t="n">
        <v>3.6575</v>
      </c>
      <c r="I263" s="60" t="n"/>
      <c r="J263" s="60" t="n"/>
      <c r="K263" s="60" t="n"/>
      <c r="L263" s="60" t="inlineStr">
        <is>
          <t>甘财农 〔2021〕132号</t>
        </is>
      </c>
      <c r="M263" s="70" t="inlineStr">
        <is>
          <t>改善养殖配套设施，提升养殖效益，增加养殖收入。</t>
        </is>
      </c>
      <c r="N263" s="70" t="inlineStr">
        <is>
          <t>增加养殖户发展湖羊养殖信心，提高养殖户出生羔羊成活率和养殖效益。</t>
        </is>
      </c>
      <c r="O263" s="60" t="n">
        <v>15</v>
      </c>
      <c r="P263" s="60" t="n"/>
      <c r="Q263" s="60">
        <f>R263+S263</f>
        <v/>
      </c>
      <c r="R263" s="60" t="n"/>
      <c r="S263" s="60" t="n">
        <v>0.0095</v>
      </c>
      <c r="T263" s="60">
        <f>U263+V263</f>
        <v/>
      </c>
      <c r="U263" s="60" t="n"/>
      <c r="V263" s="60" t="n">
        <v>0.0399</v>
      </c>
      <c r="W263" s="60" t="inlineStr">
        <is>
          <t>畜牧局</t>
        </is>
      </c>
      <c r="X263" s="58" t="inlineStr">
        <is>
          <t>曹志鹏</t>
        </is>
      </c>
      <c r="Y263" s="60" t="inlineStr">
        <is>
          <t>车道镇</t>
        </is>
      </c>
      <c r="Z263" s="60" t="inlineStr">
        <is>
          <t>张会星</t>
        </is>
      </c>
      <c r="AA263" s="58" t="inlineStr">
        <is>
          <t>环农领办发〔2022〕5号</t>
        </is>
      </c>
      <c r="AB263" s="58" t="inlineStr">
        <is>
          <t>二批
整合</t>
        </is>
      </c>
    </row>
    <row r="264" ht="76" customHeight="1" s="295">
      <c r="A264" s="56" t="n"/>
      <c r="B264" s="60" t="inlineStr">
        <is>
          <t>一般农户羔羊保温箱</t>
        </is>
      </c>
      <c r="C264" s="60" t="inlineStr">
        <is>
          <t>新建</t>
        </is>
      </c>
      <c r="D264" s="58" t="inlineStr">
        <is>
          <t>2022.01-2022.12</t>
        </is>
      </c>
      <c r="E264" s="60" t="inlineStr">
        <is>
          <t>木钵镇</t>
        </is>
      </c>
      <c r="F264" s="70" t="inlineStr">
        <is>
          <t>为136户每户投放550元标准羔羊保温箱1个，其中：殷家桥村2户、木钵街村2户、周湾村8户、韩洼子村7户、曹旗村6户、高寨村6户、高楼塬村6户、刘家塬村6户、白家掌村10户、邓寨子村10户、郭西掌村8户、二合塬村6户、坪子塬村32户、井儿岔村16户、水坝滩村8户、罗家沟村3户。</t>
        </is>
      </c>
      <c r="G264" s="60" t="n">
        <v>5.236</v>
      </c>
      <c r="H264" s="60" t="n">
        <v>5.236</v>
      </c>
      <c r="I264" s="60" t="n"/>
      <c r="J264" s="60" t="n"/>
      <c r="K264" s="60" t="n"/>
      <c r="L264" s="60" t="inlineStr">
        <is>
          <t>甘财农 〔2021〕132号</t>
        </is>
      </c>
      <c r="M264" s="70" t="inlineStr">
        <is>
          <t>改善养殖配套设施，提升养殖效益，增加养殖收入。</t>
        </is>
      </c>
      <c r="N264" s="70" t="inlineStr">
        <is>
          <t>增加养殖户发展湖羊养殖信心，提高养殖户出生羔羊成活率和养殖效益。</t>
        </is>
      </c>
      <c r="O264" s="60" t="n">
        <v>16</v>
      </c>
      <c r="P264" s="60" t="n"/>
      <c r="Q264" s="60">
        <f>R264+S264</f>
        <v/>
      </c>
      <c r="R264" s="60" t="n"/>
      <c r="S264" s="60" t="n">
        <v>0.0136</v>
      </c>
      <c r="T264" s="60">
        <f>U264+V264</f>
        <v/>
      </c>
      <c r="U264" s="60" t="n"/>
      <c r="V264" s="60" t="n">
        <v>0.0571</v>
      </c>
      <c r="W264" s="60" t="inlineStr">
        <is>
          <t>畜牧局</t>
        </is>
      </c>
      <c r="X264" s="58" t="inlineStr">
        <is>
          <t>曹志鹏</t>
        </is>
      </c>
      <c r="Y264" s="60" t="inlineStr">
        <is>
          <t>木钵镇</t>
        </is>
      </c>
      <c r="Z264" s="83" t="inlineStr">
        <is>
          <t>方显</t>
        </is>
      </c>
      <c r="AA264" s="58" t="inlineStr">
        <is>
          <t>环农领办发〔2022〕5号</t>
        </is>
      </c>
      <c r="AB264" s="58" t="inlineStr">
        <is>
          <t>二批
整合</t>
        </is>
      </c>
    </row>
    <row r="265" ht="76" customHeight="1" s="295">
      <c r="A265" s="56" t="n"/>
      <c r="B265" s="60" t="inlineStr">
        <is>
          <t>一般农户羔羊保温箱</t>
        </is>
      </c>
      <c r="C265" s="60" t="inlineStr">
        <is>
          <t>新建</t>
        </is>
      </c>
      <c r="D265" s="58" t="inlineStr">
        <is>
          <t>2022.01-2022.12</t>
        </is>
      </c>
      <c r="E265" s="60" t="inlineStr">
        <is>
          <t>曲子镇</t>
        </is>
      </c>
      <c r="F265" s="70" t="inlineStr">
        <is>
          <t>为318户每户投放550元羔羊保温箱1个，其中：五里桥村2户、刘旗村3户、高李湾村10户、楼房子村43户、西沟村203户、宋家塬村1户、许家塬村25户、金村寺村3户、油坊塬村2户、金盆掌村7户、小庄子村6户、马家河村9户、董家塬村2户、双城村2户。</t>
        </is>
      </c>
      <c r="G265" s="60" t="n">
        <v>12.243</v>
      </c>
      <c r="H265" s="60" t="n">
        <v>12.243</v>
      </c>
      <c r="I265" s="60" t="n"/>
      <c r="J265" s="60" t="n"/>
      <c r="K265" s="60" t="n"/>
      <c r="L265" s="60" t="inlineStr">
        <is>
          <t>甘财农 〔2021〕132号</t>
        </is>
      </c>
      <c r="M265" s="70" t="inlineStr">
        <is>
          <t>改善养殖配套设施，提升养殖效益，增加养殖收入。</t>
        </is>
      </c>
      <c r="N265" s="70" t="inlineStr">
        <is>
          <t>增加养殖户发展湖羊养殖信心，提高养殖户出生羔羊成活率和养殖效益。</t>
        </is>
      </c>
      <c r="O265" s="60" t="n">
        <v>1</v>
      </c>
      <c r="P265" s="60" t="n">
        <v>13</v>
      </c>
      <c r="Q265" s="60">
        <f>R265+S265</f>
        <v/>
      </c>
      <c r="R265" s="60" t="n"/>
      <c r="S265" s="60" t="n">
        <v>0.0318</v>
      </c>
      <c r="T265" s="60">
        <f>U265+V265</f>
        <v/>
      </c>
      <c r="U265" s="60" t="n"/>
      <c r="V265" s="60" t="n">
        <v>0.1335</v>
      </c>
      <c r="W265" s="60" t="inlineStr">
        <is>
          <t>畜牧局</t>
        </is>
      </c>
      <c r="X265" s="58" t="inlineStr">
        <is>
          <t>曹志鹏</t>
        </is>
      </c>
      <c r="Y265" s="60" t="inlineStr">
        <is>
          <t>曲子镇</t>
        </is>
      </c>
      <c r="Z265" s="58" t="inlineStr">
        <is>
          <t>段斌杰</t>
        </is>
      </c>
      <c r="AA265" s="58" t="inlineStr">
        <is>
          <t>环农领办发〔2022〕5号</t>
        </is>
      </c>
      <c r="AB265" s="58" t="inlineStr">
        <is>
          <t>二批
整合</t>
        </is>
      </c>
    </row>
    <row r="266" ht="73" customHeight="1" s="295">
      <c r="A266" s="56" t="n"/>
      <c r="B266" s="60" t="inlineStr">
        <is>
          <t>一般农户羔羊保温箱</t>
        </is>
      </c>
      <c r="C266" s="60" t="inlineStr">
        <is>
          <t>新建</t>
        </is>
      </c>
      <c r="D266" s="58" t="inlineStr">
        <is>
          <t>2022.01-2022.12</t>
        </is>
      </c>
      <c r="E266" s="60" t="inlineStr">
        <is>
          <t>八珠乡</t>
        </is>
      </c>
      <c r="F266" s="70" t="inlineStr">
        <is>
          <t>为全68户每户投放550元羔羊保温箱1个，其中、八珠塬村2户、曹塬村3户、瓦崾岘村26户、塔儿咀村2户、冯家湾村10户、苟塬村8户、湫坝沟村3户、白塬村13户、马连掌村1户。</t>
        </is>
      </c>
      <c r="G266" s="60" t="n">
        <v>2.618</v>
      </c>
      <c r="H266" s="60" t="n">
        <v>2.618</v>
      </c>
      <c r="I266" s="60" t="n"/>
      <c r="J266" s="60" t="n"/>
      <c r="K266" s="60" t="n"/>
      <c r="L266" s="60" t="inlineStr">
        <is>
          <t>甘财农 〔2021〕132号</t>
        </is>
      </c>
      <c r="M266" s="70" t="inlineStr">
        <is>
          <t>改善养殖配套设施，提升养殖效益，增加养殖收入。</t>
        </is>
      </c>
      <c r="N266" s="70" t="inlineStr">
        <is>
          <t>增加养殖户发展湖羊养殖信心，提高养殖户出生羔羊成活率和养殖效益。</t>
        </is>
      </c>
      <c r="O266" s="60" t="n">
        <v>9</v>
      </c>
      <c r="P266" s="60" t="n"/>
      <c r="Q266" s="60">
        <f>R266+S266</f>
        <v/>
      </c>
      <c r="R266" s="60" t="n"/>
      <c r="S266" s="60" t="n">
        <v>0.0068</v>
      </c>
      <c r="T266" s="60">
        <f>U266+V266</f>
        <v/>
      </c>
      <c r="U266" s="60" t="n"/>
      <c r="V266" s="60" t="n">
        <v>0.0285</v>
      </c>
      <c r="W266" s="60" t="inlineStr">
        <is>
          <t>畜牧局</t>
        </is>
      </c>
      <c r="X266" s="58" t="inlineStr">
        <is>
          <t>曹志鹏</t>
        </is>
      </c>
      <c r="Y266" s="60" t="inlineStr">
        <is>
          <t>八珠乡</t>
        </is>
      </c>
      <c r="Z266" s="58" t="inlineStr">
        <is>
          <t>张彬彬</t>
        </is>
      </c>
      <c r="AA266" s="58" t="inlineStr">
        <is>
          <t>环农领办发〔2022〕5号</t>
        </is>
      </c>
      <c r="AB266" s="58" t="inlineStr">
        <is>
          <t>二批
整合</t>
        </is>
      </c>
    </row>
    <row r="267" ht="73" customHeight="1" s="295">
      <c r="A267" s="56" t="n"/>
      <c r="B267" s="60" t="inlineStr">
        <is>
          <t>一般农户羔羊保温箱</t>
        </is>
      </c>
      <c r="C267" s="60" t="inlineStr">
        <is>
          <t>新建</t>
        </is>
      </c>
      <c r="D267" s="58" t="inlineStr">
        <is>
          <t>2022.01-2022.12</t>
        </is>
      </c>
      <c r="E267" s="60" t="inlineStr">
        <is>
          <t>耿湾乡</t>
        </is>
      </c>
      <c r="F267" s="70" t="inlineStr">
        <is>
          <t>为157户每户投放400元标准羔羊保温箱1个，其中、潘掌村54户、许掌村3户、郜庄村1户、郝东掌村14户、万家湾村46户、耿河村6户、韩老庄村2户、黑城岔村3户、四合原村12户、桃树掌村1户、早流渠村1户、张台村14户。</t>
        </is>
      </c>
      <c r="G267" s="60" t="n">
        <v>4.396</v>
      </c>
      <c r="H267" s="60" t="n">
        <v>4.396</v>
      </c>
      <c r="I267" s="60" t="n"/>
      <c r="J267" s="60" t="n"/>
      <c r="K267" s="60" t="n"/>
      <c r="L267" s="60" t="inlineStr">
        <is>
          <t>甘财农 〔2021〕132号</t>
        </is>
      </c>
      <c r="M267" s="70" t="inlineStr">
        <is>
          <t>改善养殖配套设施，提升养殖效益，增加养殖收入。</t>
        </is>
      </c>
      <c r="N267" s="70" t="inlineStr">
        <is>
          <t>增加养殖户发展湖羊养殖信心，提高养殖户出生羔羊成活率和养殖效益。</t>
        </is>
      </c>
      <c r="O267" s="60" t="n">
        <v>12</v>
      </c>
      <c r="P267" s="60" t="n"/>
      <c r="Q267" s="60">
        <f>R267+S267</f>
        <v/>
      </c>
      <c r="R267" s="60" t="n"/>
      <c r="S267" s="60" t="n">
        <v>0.0157</v>
      </c>
      <c r="T267" s="60">
        <f>U267+V267</f>
        <v/>
      </c>
      <c r="U267" s="60" t="n"/>
      <c r="V267" s="60" t="n">
        <v>0.0659</v>
      </c>
      <c r="W267" s="60" t="inlineStr">
        <is>
          <t>畜牧局</t>
        </is>
      </c>
      <c r="X267" s="58" t="inlineStr">
        <is>
          <t>曹志鹏</t>
        </is>
      </c>
      <c r="Y267" s="60" t="inlineStr">
        <is>
          <t>耿湾乡</t>
        </is>
      </c>
      <c r="Z267" s="58" t="inlineStr">
        <is>
          <t>王秀丽</t>
        </is>
      </c>
      <c r="AA267" s="58" t="inlineStr">
        <is>
          <t>环农领办发〔2022〕5号</t>
        </is>
      </c>
      <c r="AB267" s="58" t="inlineStr">
        <is>
          <t>二批
整合</t>
        </is>
      </c>
    </row>
    <row r="268" ht="64" customHeight="1" s="295">
      <c r="A268" s="56" t="n"/>
      <c r="B268" s="60" t="inlineStr">
        <is>
          <t>一般农户羔羊保温箱</t>
        </is>
      </c>
      <c r="C268" s="60" t="inlineStr">
        <is>
          <t>新建</t>
        </is>
      </c>
      <c r="D268" s="58" t="inlineStr">
        <is>
          <t>2022.01-2022.12</t>
        </is>
      </c>
      <c r="E268" s="60" t="inlineStr">
        <is>
          <t>山城乡</t>
        </is>
      </c>
      <c r="F268" s="70" t="inlineStr">
        <is>
          <t>为25户每户投放550元标准羔羊保温箱1个，其中：山城堡村3户、薛原村4户、王山口子村8户、冯家沟村3户、郝掌村4户、赵庄村1户、谢庄村2户。</t>
        </is>
      </c>
      <c r="G268" s="60" t="n">
        <v>0.9625</v>
      </c>
      <c r="H268" s="60" t="n">
        <v>0.9625</v>
      </c>
      <c r="I268" s="60" t="n"/>
      <c r="J268" s="60" t="n"/>
      <c r="K268" s="60" t="n"/>
      <c r="L268" s="60" t="inlineStr">
        <is>
          <t>甘财农 〔2021〕132号</t>
        </is>
      </c>
      <c r="M268" s="70" t="inlineStr">
        <is>
          <t>改善养殖配套设施，提升养殖效益，增加养殖收入。</t>
        </is>
      </c>
      <c r="N268" s="70" t="inlineStr">
        <is>
          <t>增加养殖户发展湖羊养殖信心，提高养殖户出生羔羊成活率和养殖效益。</t>
        </is>
      </c>
      <c r="O268" s="60" t="n">
        <v>7</v>
      </c>
      <c r="P268" s="60" t="n"/>
      <c r="Q268" s="60">
        <f>R268+S268</f>
        <v/>
      </c>
      <c r="R268" s="60" t="n"/>
      <c r="S268" s="60" t="n">
        <v>0.0025</v>
      </c>
      <c r="T268" s="60">
        <f>U268+V268</f>
        <v/>
      </c>
      <c r="U268" s="60" t="n"/>
      <c r="V268" s="60" t="n">
        <v>0.0105</v>
      </c>
      <c r="W268" s="60" t="inlineStr">
        <is>
          <t>畜牧局</t>
        </is>
      </c>
      <c r="X268" s="58" t="inlineStr">
        <is>
          <t>曹志鹏</t>
        </is>
      </c>
      <c r="Y268" s="60" t="inlineStr">
        <is>
          <t>山城乡</t>
        </is>
      </c>
      <c r="Z268" s="58" t="inlineStr">
        <is>
          <t>姚建平</t>
        </is>
      </c>
      <c r="AA268" s="58" t="inlineStr">
        <is>
          <t>环农领办发〔2022〕5号</t>
        </is>
      </c>
      <c r="AB268" s="58" t="inlineStr">
        <is>
          <t>二批
整合</t>
        </is>
      </c>
    </row>
    <row r="269" ht="64" customHeight="1" s="295">
      <c r="A269" s="56" t="n"/>
      <c r="B269" s="60" t="inlineStr">
        <is>
          <t>一般农户羔羊保温箱</t>
        </is>
      </c>
      <c r="C269" s="60" t="inlineStr">
        <is>
          <t>新建</t>
        </is>
      </c>
      <c r="D269" s="58" t="inlineStr">
        <is>
          <t>2022.01-2022.12</t>
        </is>
      </c>
      <c r="E269" s="60" t="inlineStr">
        <is>
          <t>南湫乡</t>
        </is>
      </c>
      <c r="F269" s="70" t="inlineStr">
        <is>
          <t>为16户每户投放550元标准羔羊保温箱1个，其中：代家洼村3户、党家洼村8户、双井子村3户、洪涝池村2户。</t>
        </is>
      </c>
      <c r="G269" s="60" t="n">
        <v>0.616</v>
      </c>
      <c r="H269" s="60" t="n">
        <v>0.616</v>
      </c>
      <c r="I269" s="60" t="n"/>
      <c r="J269" s="60" t="n"/>
      <c r="K269" s="60" t="n"/>
      <c r="L269" s="60" t="inlineStr">
        <is>
          <t>甘财农 〔2021〕132号</t>
        </is>
      </c>
      <c r="M269" s="70" t="inlineStr">
        <is>
          <t>改善养殖配套设施，提升养殖效益，增加养殖收入。</t>
        </is>
      </c>
      <c r="N269" s="70" t="inlineStr">
        <is>
          <t>增加养殖户发展湖羊养殖信心，提高养殖户出生羔羊成活率和养殖效益。</t>
        </is>
      </c>
      <c r="O269" s="60" t="n">
        <v>4</v>
      </c>
      <c r="P269" s="60" t="n"/>
      <c r="Q269" s="60">
        <f>R269+S269</f>
        <v/>
      </c>
      <c r="R269" s="60" t="n"/>
      <c r="S269" s="60" t="n">
        <v>0.0016</v>
      </c>
      <c r="T269" s="60">
        <f>U269+V269</f>
        <v/>
      </c>
      <c r="U269" s="60" t="n"/>
      <c r="V269" s="60" t="n">
        <v>0.0067</v>
      </c>
      <c r="W269" s="60" t="inlineStr">
        <is>
          <t>畜牧局</t>
        </is>
      </c>
      <c r="X269" s="58" t="inlineStr">
        <is>
          <t>曹志鹏</t>
        </is>
      </c>
      <c r="Y269" s="60" t="inlineStr">
        <is>
          <t>南湫乡</t>
        </is>
      </c>
      <c r="Z269" s="58" t="inlineStr">
        <is>
          <t>杜志远</t>
        </is>
      </c>
      <c r="AA269" s="58" t="inlineStr">
        <is>
          <t>环农领办发〔2022〕5号</t>
        </is>
      </c>
      <c r="AB269" s="58" t="inlineStr">
        <is>
          <t>二批
整合</t>
        </is>
      </c>
    </row>
    <row r="270" ht="64" customHeight="1" s="295">
      <c r="A270" s="56" t="n"/>
      <c r="B270" s="60" t="inlineStr">
        <is>
          <t>一般农户羔羊保温箱</t>
        </is>
      </c>
      <c r="C270" s="60" t="inlineStr">
        <is>
          <t>新建</t>
        </is>
      </c>
      <c r="D270" s="58" t="inlineStr">
        <is>
          <t>2022.01-2022.12</t>
        </is>
      </c>
      <c r="E270" s="60" t="inlineStr">
        <is>
          <t>演武乡</t>
        </is>
      </c>
      <c r="F270" s="70" t="inlineStr">
        <is>
          <t>为82户每户投放羔羊保温箱1个（400元标准25户、550元标准57户），其中：黑泉河村16户、佛岔村10户、吴家塬村6户、杨家洼村18户、黄山村8户、路家塬村11户、曳郭咀村3户 、走马俭村9户、刘坪村1户。</t>
        </is>
      </c>
      <c r="G270" s="60" t="n">
        <v>2.8945</v>
      </c>
      <c r="H270" s="60" t="n">
        <v>2.8945</v>
      </c>
      <c r="I270" s="60" t="n"/>
      <c r="J270" s="60" t="n"/>
      <c r="K270" s="60" t="n"/>
      <c r="L270" s="60" t="inlineStr">
        <is>
          <t>甘财农 〔2021〕132号</t>
        </is>
      </c>
      <c r="M270" s="70" t="inlineStr">
        <is>
          <t>改善养殖配套设施，提升养殖效益，增加养殖收入。</t>
        </is>
      </c>
      <c r="N270" s="70" t="inlineStr">
        <is>
          <t>增加养殖户发展湖羊养殖信心，提高养殖户出生羔羊成活率和养殖效益。</t>
        </is>
      </c>
      <c r="O270" s="60" t="n">
        <v>9</v>
      </c>
      <c r="P270" s="60" t="n"/>
      <c r="Q270" s="60">
        <f>R270+S270</f>
        <v/>
      </c>
      <c r="R270" s="60" t="n"/>
      <c r="S270" s="60" t="n">
        <v>0.008200000000000001</v>
      </c>
      <c r="T270" s="60">
        <f>U270+V270</f>
        <v/>
      </c>
      <c r="U270" s="60" t="n"/>
      <c r="V270" s="60" t="n">
        <v>0.0344</v>
      </c>
      <c r="W270" s="60" t="inlineStr">
        <is>
          <t>畜牧局</t>
        </is>
      </c>
      <c r="X270" s="58" t="inlineStr">
        <is>
          <t>曹志鹏</t>
        </is>
      </c>
      <c r="Y270" s="60" t="inlineStr">
        <is>
          <t>演武乡</t>
        </is>
      </c>
      <c r="Z270" s="58" t="inlineStr">
        <is>
          <t>杨永杰</t>
        </is>
      </c>
      <c r="AA270" s="58" t="inlineStr">
        <is>
          <t>环农领办发〔2022〕5号</t>
        </is>
      </c>
      <c r="AB270" s="58" t="inlineStr">
        <is>
          <t>二批
整合</t>
        </is>
      </c>
    </row>
    <row r="271" ht="67" customHeight="1" s="295">
      <c r="A271" s="56" t="n"/>
      <c r="B271" s="60" t="inlineStr">
        <is>
          <t>一般农户羔羊保温箱</t>
        </is>
      </c>
      <c r="C271" s="60" t="inlineStr">
        <is>
          <t>新建</t>
        </is>
      </c>
      <c r="D271" s="58" t="inlineStr">
        <is>
          <t>2022.01-2022.12</t>
        </is>
      </c>
      <c r="E271" s="60" t="inlineStr">
        <is>
          <t>罗山川乡</t>
        </is>
      </c>
      <c r="F271" s="70" t="inlineStr">
        <is>
          <t>为96户每户投放550元标准羔羊保温箱1个，其中：西阳洼村8户、苇芝城村13户、龙柏山村6户、兰家掌村12户、大树塬村25户、山水湾村9户、光明村10户、陈渠子村13户。</t>
        </is>
      </c>
      <c r="G271" s="60" t="n">
        <v>3.696</v>
      </c>
      <c r="H271" s="60" t="n">
        <v>3.696</v>
      </c>
      <c r="I271" s="60" t="n"/>
      <c r="J271" s="60" t="n"/>
      <c r="K271" s="60" t="n"/>
      <c r="L271" s="60" t="inlineStr">
        <is>
          <t>甘财农 〔2021〕132号</t>
        </is>
      </c>
      <c r="M271" s="70" t="inlineStr">
        <is>
          <t>改善养殖配套设施，提升养殖效益，增加养殖收入。</t>
        </is>
      </c>
      <c r="N271" s="70" t="inlineStr">
        <is>
          <t>增加养殖户发展湖羊养殖信心，提高养殖户出生羔羊成活率和养殖效益。</t>
        </is>
      </c>
      <c r="O271" s="60" t="n">
        <v>8</v>
      </c>
      <c r="P271" s="60" t="n"/>
      <c r="Q271" s="60">
        <f>R271+S271</f>
        <v/>
      </c>
      <c r="R271" s="60" t="n"/>
      <c r="S271" s="60" t="n">
        <v>0.009599999999999999</v>
      </c>
      <c r="T271" s="60">
        <f>U271+V271</f>
        <v/>
      </c>
      <c r="U271" s="60" t="n"/>
      <c r="V271" s="60" t="n">
        <v>0.0403</v>
      </c>
      <c r="W271" s="60" t="inlineStr">
        <is>
          <t>畜牧局</t>
        </is>
      </c>
      <c r="X271" s="58" t="inlineStr">
        <is>
          <t>曹志鹏</t>
        </is>
      </c>
      <c r="Y271" s="60" t="inlineStr">
        <is>
          <t>罗山川乡</t>
        </is>
      </c>
      <c r="Z271" s="58" t="inlineStr">
        <is>
          <t>李怀文</t>
        </is>
      </c>
      <c r="AA271" s="58" t="inlineStr">
        <is>
          <t>环农领办发〔2022〕5号</t>
        </is>
      </c>
      <c r="AB271" s="58" t="inlineStr">
        <is>
          <t>二批
整合</t>
        </is>
      </c>
    </row>
    <row r="272" ht="67" customHeight="1" s="295">
      <c r="A272" s="56" t="n"/>
      <c r="B272" s="60" t="inlineStr">
        <is>
          <t>一般农户羔羊保温箱</t>
        </is>
      </c>
      <c r="C272" s="60" t="inlineStr">
        <is>
          <t>新建</t>
        </is>
      </c>
      <c r="D272" s="58" t="inlineStr">
        <is>
          <t>2022.01-2022.12</t>
        </is>
      </c>
      <c r="E272" s="60" t="inlineStr">
        <is>
          <t>秦团庄乡</t>
        </is>
      </c>
      <c r="F272" s="70" t="inlineStr">
        <is>
          <t>为69户每户投放羔羊保温箱1个(550元标准21户、400元标准48户），其中：贾塬村4户、白塬畔村23户、大天子村12户、新集子村8户、新峁村6户、秦团庄村4户、王团庄村5户、南掌堡子村7户。</t>
        </is>
      </c>
      <c r="G272" s="60" t="n">
        <v>2.1525</v>
      </c>
      <c r="H272" s="60" t="n">
        <v>2.1525</v>
      </c>
      <c r="I272" s="60" t="n"/>
      <c r="J272" s="60" t="n"/>
      <c r="K272" s="60" t="n"/>
      <c r="L272" s="60" t="inlineStr">
        <is>
          <t>甘财农 〔2021〕132号</t>
        </is>
      </c>
      <c r="M272" s="70" t="inlineStr">
        <is>
          <t>改善养殖配套设施，提升养殖效益，增加养殖收入。</t>
        </is>
      </c>
      <c r="N272" s="70" t="inlineStr">
        <is>
          <t>增加养殖户发展湖羊养殖信心，提高养殖户出生羔羊成活率和养殖效益。</t>
        </is>
      </c>
      <c r="O272" s="60" t="n">
        <v>8</v>
      </c>
      <c r="P272" s="60" t="n"/>
      <c r="Q272" s="60">
        <f>R272+S272</f>
        <v/>
      </c>
      <c r="R272" s="60" t="n"/>
      <c r="S272" s="60" t="n">
        <v>0.0069</v>
      </c>
      <c r="T272" s="60">
        <f>U272+V272</f>
        <v/>
      </c>
      <c r="U272" s="60" t="n"/>
      <c r="V272" s="60" t="n">
        <v>0.0289</v>
      </c>
      <c r="W272" s="60" t="inlineStr">
        <is>
          <t>畜牧局</t>
        </is>
      </c>
      <c r="X272" s="58" t="inlineStr">
        <is>
          <t>曹志鹏</t>
        </is>
      </c>
      <c r="Y272" s="60" t="inlineStr">
        <is>
          <t>秦团庄乡</t>
        </is>
      </c>
      <c r="Z272" s="58" t="inlineStr">
        <is>
          <t>张浩洲</t>
        </is>
      </c>
      <c r="AA272" s="58" t="inlineStr">
        <is>
          <t>环农领办发〔2022〕5号</t>
        </is>
      </c>
      <c r="AB272" s="58" t="inlineStr">
        <is>
          <t>二批
整合</t>
        </is>
      </c>
    </row>
    <row r="273" ht="67" customHeight="1" s="295">
      <c r="A273" s="56" t="n"/>
      <c r="B273" s="56" t="inlineStr">
        <is>
          <t xml:space="preserve">提标户物化奖补项目 合计                  </t>
        </is>
      </c>
      <c r="C273" s="56" t="inlineStr">
        <is>
          <t>新建</t>
        </is>
      </c>
      <c r="D273" s="34" t="inlineStr">
        <is>
          <t>2022.01-2022.12</t>
        </is>
      </c>
      <c r="E273" s="56" t="inlineStr">
        <is>
          <t>刘渠村等19个专业村</t>
        </is>
      </c>
      <c r="F273" s="69" t="inlineStr">
        <is>
          <t>对刘渠村等20个专业村中现有湖羊养殖专业户中的脱贫户计划发展乡村振兴示范户19户，每户奖补2万元；典型富裕户149户，每户奖补1.5万元，奖补资金用于草羊棚，饮水设备及饲草机械购置等。</t>
        </is>
      </c>
      <c r="G273" s="56">
        <f>SUM(G274:G290)</f>
        <v/>
      </c>
      <c r="H273" s="56">
        <f>SUM(H274:H290)</f>
        <v/>
      </c>
      <c r="I273" s="56">
        <f>SUM(I274:I290)</f>
        <v/>
      </c>
      <c r="J273" s="56">
        <f>SUM(J274:J290)</f>
        <v/>
      </c>
      <c r="K273" s="56">
        <f>SUM(K274:K290)</f>
        <v/>
      </c>
      <c r="L273" s="56" t="n"/>
      <c r="M273" s="69" t="inlineStr">
        <is>
          <t>带领养殖户发展湖羊养殖，增加农户收入。</t>
        </is>
      </c>
      <c r="N273" s="69" t="inlineStr">
        <is>
          <t>培育养殖示范户，通过以奖代补的方式实施，带领养殖户发展湖羊养殖，增加农户收入。</t>
        </is>
      </c>
      <c r="O273" s="56" t="n">
        <v>20</v>
      </c>
      <c r="P273" s="56" t="n"/>
      <c r="Q273" s="56" t="n">
        <v>0.0182</v>
      </c>
      <c r="R273" s="56" t="n">
        <v>0.0182</v>
      </c>
      <c r="S273" s="56" t="n"/>
      <c r="T273" s="56" t="n">
        <v>0.08119999999999999</v>
      </c>
      <c r="U273" s="56" t="n">
        <v>0.08119999999999999</v>
      </c>
      <c r="V273" s="56" t="n"/>
      <c r="W273" s="56" t="inlineStr">
        <is>
          <t>畜牧局</t>
        </is>
      </c>
      <c r="X273" s="34" t="inlineStr">
        <is>
          <t>曹志鹏</t>
        </is>
      </c>
      <c r="Y273" s="56" t="inlineStr">
        <is>
          <t>刘渠村等19个专业村</t>
        </is>
      </c>
      <c r="Z273" s="34" t="n"/>
      <c r="AA273" s="34" t="n"/>
      <c r="AB273" s="34" t="n"/>
    </row>
    <row r="274" ht="54" customHeight="1" s="295">
      <c r="A274" s="56" t="n"/>
      <c r="B274" s="60" t="inlineStr">
        <is>
          <t xml:space="preserve">提标户物化奖补项目                  </t>
        </is>
      </c>
      <c r="C274" s="60" t="inlineStr">
        <is>
          <t>新建</t>
        </is>
      </c>
      <c r="D274" s="58" t="inlineStr">
        <is>
          <t>2022.01-2022.12</t>
        </is>
      </c>
      <c r="E274" s="60" t="inlineStr">
        <is>
          <t>刘渠村</t>
        </is>
      </c>
      <c r="F274" s="70" t="inlineStr">
        <is>
          <t>扶持1户发展为乡村振兴示范户，扶持3户发展为典型富裕户。</t>
        </is>
      </c>
      <c r="G274" s="60" t="n">
        <v>6.5</v>
      </c>
      <c r="H274" s="60" t="n"/>
      <c r="I274" s="60" t="n"/>
      <c r="J274" s="60" t="n"/>
      <c r="K274" s="60" t="n">
        <v>6.5</v>
      </c>
      <c r="L274" s="60" t="inlineStr">
        <is>
          <t>环财农[2022]41号</t>
        </is>
      </c>
      <c r="M274" s="70" t="inlineStr">
        <is>
          <t>带领养殖户发展湖羊养殖，增加农户收入。</t>
        </is>
      </c>
      <c r="N274" s="70" t="inlineStr">
        <is>
          <t>培育养殖示范户，通过以奖代补的方式实施，带领养殖户发展湖羊养殖，增加农户收入。</t>
        </is>
      </c>
      <c r="O274" s="60" t="n">
        <v>1</v>
      </c>
      <c r="P274" s="60" t="n"/>
      <c r="Q274" s="60" t="n">
        <v>0.0004</v>
      </c>
      <c r="R274" s="60" t="n">
        <v>0.0004</v>
      </c>
      <c r="S274" s="60" t="n"/>
      <c r="T274" s="60" t="n">
        <v>0.0018</v>
      </c>
      <c r="U274" s="60" t="n">
        <v>0.0018</v>
      </c>
      <c r="V274" s="60" t="n"/>
      <c r="W274" s="60" t="inlineStr">
        <is>
          <t>畜牧局</t>
        </is>
      </c>
      <c r="X274" s="58" t="inlineStr">
        <is>
          <t>曹志鹏</t>
        </is>
      </c>
      <c r="Y274" s="60" t="inlineStr">
        <is>
          <t>车道镇</t>
        </is>
      </c>
      <c r="Z274" s="58" t="n"/>
      <c r="AA274" s="58" t="inlineStr">
        <is>
          <t>环农领办发〔2022〕33号</t>
        </is>
      </c>
      <c r="AB274" s="58" t="inlineStr">
        <is>
          <t>县级资金</t>
        </is>
      </c>
    </row>
    <row r="275" ht="54" customHeight="1" s="295">
      <c r="A275" s="56" t="n"/>
      <c r="B275" s="60" t="inlineStr">
        <is>
          <t xml:space="preserve">提标户物化奖补项目                  </t>
        </is>
      </c>
      <c r="C275" s="60" t="inlineStr">
        <is>
          <t>新建</t>
        </is>
      </c>
      <c r="D275" s="58" t="inlineStr">
        <is>
          <t>2022.01-2022.12</t>
        </is>
      </c>
      <c r="E275" s="60" t="inlineStr">
        <is>
          <t>丁阳渠子村</t>
        </is>
      </c>
      <c r="F275" s="70" t="inlineStr">
        <is>
          <t>扶持3户专业户发展为典型富裕户。</t>
        </is>
      </c>
      <c r="G275" s="60" t="n">
        <v>4.5</v>
      </c>
      <c r="H275" s="60" t="n"/>
      <c r="I275" s="60" t="n"/>
      <c r="J275" s="60" t="n"/>
      <c r="K275" s="60" t="n">
        <v>4.5</v>
      </c>
      <c r="L275" s="60" t="inlineStr">
        <is>
          <t>环财农[2022]41号</t>
        </is>
      </c>
      <c r="M275" s="70" t="inlineStr">
        <is>
          <t>带领养殖户发展湖羊养殖，增加农户收入。</t>
        </is>
      </c>
      <c r="N275" s="70" t="inlineStr">
        <is>
          <t>培育养殖示范户，通过以奖代补的方式实施，带领养殖户发展湖羊养殖，增加农户收入。</t>
        </is>
      </c>
      <c r="O275" s="60" t="n">
        <v>1</v>
      </c>
      <c r="P275" s="60" t="n"/>
      <c r="Q275" s="60" t="n">
        <v>0.0003</v>
      </c>
      <c r="R275" s="60" t="n">
        <v>0.0003</v>
      </c>
      <c r="S275" s="60" t="n"/>
      <c r="T275" s="60" t="n">
        <v>0.00135</v>
      </c>
      <c r="U275" s="60" t="n">
        <v>0.00135</v>
      </c>
      <c r="V275" s="60" t="n"/>
      <c r="W275" s="60" t="inlineStr">
        <is>
          <t>畜牧局</t>
        </is>
      </c>
      <c r="X275" s="58" t="inlineStr">
        <is>
          <t>曹志鹏</t>
        </is>
      </c>
      <c r="Y275" s="60" t="inlineStr">
        <is>
          <t>洪德镇</t>
        </is>
      </c>
      <c r="Z275" s="83" t="inlineStr">
        <is>
          <t>王国伍</t>
        </is>
      </c>
      <c r="AA275" s="58" t="inlineStr">
        <is>
          <t>环农领办发〔2022〕33号</t>
        </is>
      </c>
      <c r="AB275" s="58" t="inlineStr">
        <is>
          <t>县级资金</t>
        </is>
      </c>
    </row>
    <row r="276" ht="54" customHeight="1" s="295">
      <c r="A276" s="56" t="n"/>
      <c r="B276" s="60" t="inlineStr">
        <is>
          <t xml:space="preserve">提标户物化奖补项目                  </t>
        </is>
      </c>
      <c r="C276" s="60" t="inlineStr">
        <is>
          <t>新建</t>
        </is>
      </c>
      <c r="D276" s="58" t="inlineStr">
        <is>
          <t>2022.01-2022.12</t>
        </is>
      </c>
      <c r="E276" s="60" t="inlineStr">
        <is>
          <t>汪天子村</t>
        </is>
      </c>
      <c r="F276" s="70" t="inlineStr">
        <is>
          <t>扶持1户发展为乡村振兴示范户，扶持3户发展为典型富裕户。</t>
        </is>
      </c>
      <c r="G276" s="60" t="n">
        <v>6.5</v>
      </c>
      <c r="H276" s="60" t="n"/>
      <c r="I276" s="60" t="n"/>
      <c r="J276" s="60" t="n"/>
      <c r="K276" s="60" t="n">
        <v>6.5</v>
      </c>
      <c r="L276" s="60" t="inlineStr">
        <is>
          <t>环财农[2022]41号</t>
        </is>
      </c>
      <c r="M276" s="70" t="inlineStr">
        <is>
          <t>带领养殖户发展湖羊养殖，增加农户收入。</t>
        </is>
      </c>
      <c r="N276" s="70" t="inlineStr">
        <is>
          <t>培育养殖示范户，通过以奖代补的方式实施，带领养殖户发展湖羊养殖，增加农户收入。</t>
        </is>
      </c>
      <c r="O276" s="60" t="n">
        <v>1</v>
      </c>
      <c r="P276" s="60" t="n"/>
      <c r="Q276" s="60" t="n">
        <v>0.0004</v>
      </c>
      <c r="R276" s="60" t="n">
        <v>0.0004</v>
      </c>
      <c r="S276" s="60" t="n"/>
      <c r="T276" s="60" t="n">
        <v>0.0018</v>
      </c>
      <c r="U276" s="60" t="n">
        <v>0.0018</v>
      </c>
      <c r="V276" s="60" t="n"/>
      <c r="W276" s="60" t="inlineStr">
        <is>
          <t>畜牧局</t>
        </is>
      </c>
      <c r="X276" s="58" t="inlineStr">
        <is>
          <t>曹志鹏</t>
        </is>
      </c>
      <c r="Y276" s="60" t="inlineStr">
        <is>
          <t>小南沟乡</t>
        </is>
      </c>
      <c r="Z276" s="58" t="inlineStr">
        <is>
          <t>任新育</t>
        </is>
      </c>
      <c r="AA276" s="58" t="inlineStr">
        <is>
          <t>环农领办发〔2022〕33号</t>
        </is>
      </c>
      <c r="AB276" s="58" t="inlineStr">
        <is>
          <t>县级资金</t>
        </is>
      </c>
    </row>
    <row r="277" ht="54" customHeight="1" s="295">
      <c r="A277" s="56" t="n"/>
      <c r="B277" s="60" t="inlineStr">
        <is>
          <t xml:space="preserve">提标户物化奖补项目                  </t>
        </is>
      </c>
      <c r="C277" s="60" t="inlineStr">
        <is>
          <t>新建</t>
        </is>
      </c>
      <c r="D277" s="58" t="inlineStr">
        <is>
          <t>2022.01-2022.12</t>
        </is>
      </c>
      <c r="E277" s="60" t="inlineStr">
        <is>
          <t>潘掌村</t>
        </is>
      </c>
      <c r="F277" s="70" t="inlineStr">
        <is>
          <t>扶持3户发展为乡村振兴示范户，扶持25户发展为典型富裕户，</t>
        </is>
      </c>
      <c r="G277" s="60" t="n">
        <v>43.5</v>
      </c>
      <c r="H277" s="60" t="n"/>
      <c r="I277" s="60" t="n"/>
      <c r="J277" s="60" t="n"/>
      <c r="K277" s="60" t="n">
        <v>43.5</v>
      </c>
      <c r="L277" s="60" t="inlineStr">
        <is>
          <t>环财农[2022]41号</t>
        </is>
      </c>
      <c r="M277" s="70" t="inlineStr">
        <is>
          <t>带领养殖户发展湖羊养殖，增加农户收入。</t>
        </is>
      </c>
      <c r="N277" s="70" t="inlineStr">
        <is>
          <t>培育养殖示范户，通过以奖代补的方式实施，带领养殖户发展湖羊养殖，增加农户收入。</t>
        </is>
      </c>
      <c r="O277" s="60" t="n">
        <v>1</v>
      </c>
      <c r="P277" s="60" t="n"/>
      <c r="Q277" s="60" t="n">
        <v>0.0028</v>
      </c>
      <c r="R277" s="60" t="n">
        <v>0.0028</v>
      </c>
      <c r="S277" s="60" t="n"/>
      <c r="T277" s="60" t="n">
        <v>0.0126</v>
      </c>
      <c r="U277" s="60" t="n">
        <v>0.0126</v>
      </c>
      <c r="V277" s="60" t="n"/>
      <c r="W277" s="60" t="inlineStr">
        <is>
          <t>畜牧局</t>
        </is>
      </c>
      <c r="X277" s="58" t="inlineStr">
        <is>
          <t>曹志鹏</t>
        </is>
      </c>
      <c r="Y277" s="60" t="inlineStr">
        <is>
          <t>耿湾乡</t>
        </is>
      </c>
      <c r="Z277" s="58" t="inlineStr">
        <is>
          <t>王秀丽</t>
        </is>
      </c>
      <c r="AA277" s="58" t="inlineStr">
        <is>
          <t>环农领办发〔2022〕33号</t>
        </is>
      </c>
      <c r="AB277" s="58" t="inlineStr">
        <is>
          <t>县级资金</t>
        </is>
      </c>
    </row>
    <row r="278" ht="54" customHeight="1" s="295">
      <c r="A278" s="56" t="n"/>
      <c r="B278" s="60" t="inlineStr">
        <is>
          <t xml:space="preserve">提标户物化奖补项目                  </t>
        </is>
      </c>
      <c r="C278" s="60" t="inlineStr">
        <is>
          <t>新建</t>
        </is>
      </c>
      <c r="D278" s="58" t="inlineStr">
        <is>
          <t>2022.01-2022.12</t>
        </is>
      </c>
      <c r="E278" s="60" t="inlineStr">
        <is>
          <t>高龚塬村宁老庄村</t>
        </is>
      </c>
      <c r="F278" s="70" t="inlineStr">
        <is>
          <t>扶持2户发展为乡村振兴示范户，扶持12户发展为典型富裕户，其中：高龚塬村3户，宁老庄村9户。</t>
        </is>
      </c>
      <c r="G278" s="60" t="n">
        <v>22</v>
      </c>
      <c r="H278" s="60" t="n"/>
      <c r="I278" s="60" t="n"/>
      <c r="J278" s="60" t="n"/>
      <c r="K278" s="60" t="n">
        <v>22</v>
      </c>
      <c r="L278" s="60" t="inlineStr">
        <is>
          <t>环财农[2022]41号</t>
        </is>
      </c>
      <c r="M278" s="70" t="inlineStr">
        <is>
          <t>带领养殖户发展湖羊养殖，增加农户收入。</t>
        </is>
      </c>
      <c r="N278" s="70" t="inlineStr">
        <is>
          <t>培育养殖示范户，通过以奖代补的方式实施，带领养殖户发展湖羊养殖，增加农户收入。</t>
        </is>
      </c>
      <c r="O278" s="60" t="n">
        <v>2</v>
      </c>
      <c r="P278" s="60" t="n"/>
      <c r="Q278" s="60" t="n">
        <v>0.0014</v>
      </c>
      <c r="R278" s="60" t="n">
        <v>0.0014</v>
      </c>
      <c r="S278" s="60" t="n"/>
      <c r="T278" s="60" t="n">
        <v>0.0063</v>
      </c>
      <c r="U278" s="60" t="n">
        <v>0.0063</v>
      </c>
      <c r="V278" s="60" t="n"/>
      <c r="W278" s="60" t="inlineStr">
        <is>
          <t>畜牧局</t>
        </is>
      </c>
      <c r="X278" s="58" t="inlineStr">
        <is>
          <t>曹志鹏</t>
        </is>
      </c>
      <c r="Y278" s="60" t="inlineStr">
        <is>
          <t>环城镇</t>
        </is>
      </c>
      <c r="Z278" s="58" t="inlineStr">
        <is>
          <t>白俊虎</t>
        </is>
      </c>
      <c r="AA278" s="58" t="inlineStr">
        <is>
          <t>环农领办发〔2022〕33号</t>
        </is>
      </c>
      <c r="AB278" s="58" t="inlineStr">
        <is>
          <t>县级资金</t>
        </is>
      </c>
    </row>
    <row r="279" ht="54" customHeight="1" s="295">
      <c r="A279" s="56" t="n"/>
      <c r="B279" s="60" t="inlineStr">
        <is>
          <t xml:space="preserve">提标户物化奖补项目                  </t>
        </is>
      </c>
      <c r="C279" s="60" t="inlineStr">
        <is>
          <t>新建</t>
        </is>
      </c>
      <c r="D279" s="58" t="inlineStr">
        <is>
          <t>2022.01-2022.12</t>
        </is>
      </c>
      <c r="E279" s="60" t="inlineStr">
        <is>
          <t>沈岭村
赵台村</t>
        </is>
      </c>
      <c r="F279" s="70" t="inlineStr">
        <is>
          <t>扶持7户发展为典型富裕户，其中沈岭村1户，赵台村6户。</t>
        </is>
      </c>
      <c r="G279" s="60" t="n">
        <v>10.5</v>
      </c>
      <c r="H279" s="60" t="n"/>
      <c r="I279" s="60" t="n"/>
      <c r="J279" s="60" t="n"/>
      <c r="K279" s="60" t="n">
        <v>10.5</v>
      </c>
      <c r="L279" s="60" t="inlineStr">
        <is>
          <t>环财农[2022]41号</t>
        </is>
      </c>
      <c r="M279" s="70" t="inlineStr">
        <is>
          <t>带领养殖户发展湖羊养殖，增加农户收入。</t>
        </is>
      </c>
      <c r="N279" s="70" t="inlineStr">
        <is>
          <t>培育养殖示范户，通过以奖代补的方式实施，带领养殖户发展湖羊养殖，增加农户收入。</t>
        </is>
      </c>
      <c r="O279" s="60" t="n">
        <v>2</v>
      </c>
      <c r="P279" s="60" t="n"/>
      <c r="Q279" s="60" t="n">
        <v>0.0007</v>
      </c>
      <c r="R279" s="60" t="n">
        <v>0.0007</v>
      </c>
      <c r="S279" s="60" t="n"/>
      <c r="T279" s="60" t="n">
        <v>0.00315</v>
      </c>
      <c r="U279" s="60" t="n">
        <v>0.00315</v>
      </c>
      <c r="V279" s="60" t="n"/>
      <c r="W279" s="60" t="inlineStr">
        <is>
          <t>畜牧局</t>
        </is>
      </c>
      <c r="X279" s="58" t="inlineStr">
        <is>
          <t>曹志鹏</t>
        </is>
      </c>
      <c r="Y279" s="60" t="inlineStr">
        <is>
          <t>合道镇</t>
        </is>
      </c>
      <c r="Z279" s="58" t="inlineStr">
        <is>
          <t>王宝明</t>
        </is>
      </c>
      <c r="AA279" s="58" t="inlineStr">
        <is>
          <t>环农领办发〔2022〕33号</t>
        </is>
      </c>
      <c r="AB279" s="58" t="inlineStr">
        <is>
          <t>县级资金</t>
        </is>
      </c>
    </row>
    <row r="280" ht="54" customHeight="1" s="295">
      <c r="A280" s="56" t="n"/>
      <c r="B280" s="60" t="inlineStr">
        <is>
          <t xml:space="preserve">提标户物化奖补项目                  </t>
        </is>
      </c>
      <c r="C280" s="60" t="inlineStr">
        <is>
          <t>新建</t>
        </is>
      </c>
      <c r="D280" s="58" t="inlineStr">
        <is>
          <t>2022.01-2022.12</t>
        </is>
      </c>
      <c r="E280" s="60" t="inlineStr">
        <is>
          <t>陈渠子村</t>
        </is>
      </c>
      <c r="F280" s="70" t="inlineStr">
        <is>
          <t>扶持3户发展为乡村振兴示范户，扶持16户发展为典型富裕户。</t>
        </is>
      </c>
      <c r="G280" s="60" t="n">
        <v>30</v>
      </c>
      <c r="H280" s="60" t="n"/>
      <c r="I280" s="60" t="n"/>
      <c r="J280" s="60" t="n"/>
      <c r="K280" s="60" t="n">
        <v>30</v>
      </c>
      <c r="L280" s="60" t="inlineStr">
        <is>
          <t>环财农[2022]41号</t>
        </is>
      </c>
      <c r="M280" s="70" t="inlineStr">
        <is>
          <t>带领养殖户发展湖羊养殖，增加农户收入。</t>
        </is>
      </c>
      <c r="N280" s="70" t="inlineStr">
        <is>
          <t>培育养殖示范户，通过以奖代补的方式实施，带领养殖户发展湖羊养殖，增加农户收入。</t>
        </is>
      </c>
      <c r="O280" s="60" t="n">
        <v>1</v>
      </c>
      <c r="P280" s="60" t="n"/>
      <c r="Q280" s="60" t="n">
        <v>0.0019</v>
      </c>
      <c r="R280" s="60" t="n">
        <v>0.0019</v>
      </c>
      <c r="S280" s="60" t="n"/>
      <c r="T280" s="60" t="n">
        <v>0.00855</v>
      </c>
      <c r="U280" s="60" t="n">
        <v>0.00855</v>
      </c>
      <c r="V280" s="60" t="n"/>
      <c r="W280" s="60" t="inlineStr">
        <is>
          <t>畜牧局</t>
        </is>
      </c>
      <c r="X280" s="58" t="inlineStr">
        <is>
          <t>曹志鹏</t>
        </is>
      </c>
      <c r="Y280" s="60" t="inlineStr">
        <is>
          <t>罗山川乡</t>
        </is>
      </c>
      <c r="Z280" s="58" t="inlineStr">
        <is>
          <t>李怀文</t>
        </is>
      </c>
      <c r="AA280" s="58" t="inlineStr">
        <is>
          <t>环农领办发〔2022〕33号</t>
        </is>
      </c>
      <c r="AB280" s="58" t="inlineStr">
        <is>
          <t>县级资金</t>
        </is>
      </c>
    </row>
    <row r="281" ht="54" customHeight="1" s="295">
      <c r="A281" s="56" t="n"/>
      <c r="B281" s="60" t="inlineStr">
        <is>
          <t xml:space="preserve">提标户物化奖补项目                  </t>
        </is>
      </c>
      <c r="C281" s="60" t="inlineStr">
        <is>
          <t>新建</t>
        </is>
      </c>
      <c r="D281" s="58" t="inlineStr">
        <is>
          <t>2022.01-2022.12</t>
        </is>
      </c>
      <c r="E281" s="60" t="inlineStr">
        <is>
          <t>党家洼村</t>
        </is>
      </c>
      <c r="F281" s="70" t="inlineStr">
        <is>
          <t>扶持2户发展为乡村振兴示范户，扶持3户发展为典型富裕户。</t>
        </is>
      </c>
      <c r="G281" s="60" t="n">
        <v>8.5</v>
      </c>
      <c r="H281" s="60" t="n"/>
      <c r="I281" s="60" t="n"/>
      <c r="J281" s="60" t="n"/>
      <c r="K281" s="60" t="n">
        <v>8.5</v>
      </c>
      <c r="L281" s="60" t="inlineStr">
        <is>
          <t>环财农[2022]41号</t>
        </is>
      </c>
      <c r="M281" s="70" t="inlineStr">
        <is>
          <t>带领养殖户发展湖羊养殖，增加农户收入。</t>
        </is>
      </c>
      <c r="N281" s="70" t="inlineStr">
        <is>
          <t>培育养殖示范户，通过以奖代补的方式实施，带领养殖户发展湖羊养殖，增加农户收入。</t>
        </is>
      </c>
      <c r="O281" s="60" t="n">
        <v>1</v>
      </c>
      <c r="P281" s="60" t="n"/>
      <c r="Q281" s="60" t="n">
        <v>0.0005</v>
      </c>
      <c r="R281" s="60" t="n">
        <v>0.0005</v>
      </c>
      <c r="S281" s="60" t="n"/>
      <c r="T281" s="60" t="n">
        <v>0.00225</v>
      </c>
      <c r="U281" s="60" t="n">
        <v>0.00225</v>
      </c>
      <c r="V281" s="60" t="n"/>
      <c r="W281" s="60" t="inlineStr">
        <is>
          <t>畜牧局</t>
        </is>
      </c>
      <c r="X281" s="58" t="inlineStr">
        <is>
          <t>曹志鹏</t>
        </is>
      </c>
      <c r="Y281" s="60" t="inlineStr">
        <is>
          <t>南湫乡</t>
        </is>
      </c>
      <c r="Z281" s="58" t="inlineStr">
        <is>
          <t>杜志远</t>
        </is>
      </c>
      <c r="AA281" s="58" t="inlineStr">
        <is>
          <t>环农领办发〔2022〕33号</t>
        </is>
      </c>
      <c r="AB281" s="58" t="inlineStr">
        <is>
          <t>县级资金</t>
        </is>
      </c>
    </row>
    <row r="282" ht="54" customHeight="1" s="295">
      <c r="A282" s="56" t="n"/>
      <c r="B282" s="60" t="inlineStr">
        <is>
          <t xml:space="preserve">提标户物化奖补项目                  </t>
        </is>
      </c>
      <c r="C282" s="60" t="inlineStr">
        <is>
          <t>新建</t>
        </is>
      </c>
      <c r="D282" s="58" t="inlineStr">
        <is>
          <t>2022.01-2022.12</t>
        </is>
      </c>
      <c r="E282" s="60" t="inlineStr">
        <is>
          <t>苏北岔村</t>
        </is>
      </c>
      <c r="F282" s="70" t="inlineStr">
        <is>
          <t>扶持12户发展为典型富裕户。</t>
        </is>
      </c>
      <c r="G282" s="60" t="n">
        <v>18</v>
      </c>
      <c r="H282" s="60" t="n"/>
      <c r="I282" s="60" t="n"/>
      <c r="J282" s="60" t="n"/>
      <c r="K282" s="60" t="n">
        <v>18</v>
      </c>
      <c r="L282" s="60" t="inlineStr">
        <is>
          <t>环财农[2022]41号</t>
        </is>
      </c>
      <c r="M282" s="70" t="inlineStr">
        <is>
          <t>带领养殖户发展湖羊养殖，增加农户收入。</t>
        </is>
      </c>
      <c r="N282" s="70" t="inlineStr">
        <is>
          <t>培育养殖示范户，通过以奖代补的方式实施，带领养殖户发展湖羊养殖，增加农户收入。</t>
        </is>
      </c>
      <c r="O282" s="60" t="n">
        <v>1</v>
      </c>
      <c r="P282" s="60" t="n"/>
      <c r="Q282" s="60" t="n">
        <v>0.0012</v>
      </c>
      <c r="R282" s="60" t="n">
        <v>0.0012</v>
      </c>
      <c r="S282" s="60" t="n"/>
      <c r="T282" s="60" t="n">
        <v>0.0054</v>
      </c>
      <c r="U282" s="60" t="n">
        <v>0.0054</v>
      </c>
      <c r="V282" s="60" t="n"/>
      <c r="W282" s="60" t="inlineStr">
        <is>
          <t>畜牧局</t>
        </is>
      </c>
      <c r="X282" s="58" t="inlineStr">
        <is>
          <t>曹志鹏</t>
        </is>
      </c>
      <c r="Y282" s="60" t="inlineStr">
        <is>
          <t>天池乡</t>
        </is>
      </c>
      <c r="Z282" s="58" t="inlineStr">
        <is>
          <t>刘震</t>
        </is>
      </c>
      <c r="AA282" s="58" t="inlineStr">
        <is>
          <t>环农领办发〔2022〕33号</t>
        </is>
      </c>
      <c r="AB282" s="58" t="inlineStr">
        <is>
          <t>县级资金</t>
        </is>
      </c>
    </row>
    <row r="283" ht="54" customHeight="1" s="295">
      <c r="A283" s="56" t="n"/>
      <c r="B283" s="60" t="inlineStr">
        <is>
          <t xml:space="preserve">提标户物化奖补项目                  </t>
        </is>
      </c>
      <c r="C283" s="60" t="inlineStr">
        <is>
          <t>新建</t>
        </is>
      </c>
      <c r="D283" s="58" t="inlineStr">
        <is>
          <t>2022.01-2022.12</t>
        </is>
      </c>
      <c r="E283" s="60" t="inlineStr">
        <is>
          <t>薛塬村</t>
        </is>
      </c>
      <c r="F283" s="70" t="inlineStr">
        <is>
          <t>扶持1户发展为乡村振兴示范户，扶持15户发展为典型富裕户。</t>
        </is>
      </c>
      <c r="G283" s="60" t="n">
        <v>24.5</v>
      </c>
      <c r="H283" s="60" t="n"/>
      <c r="I283" s="60" t="n"/>
      <c r="J283" s="60" t="n"/>
      <c r="K283" s="60" t="n">
        <v>24.5</v>
      </c>
      <c r="L283" s="60" t="inlineStr">
        <is>
          <t>环财农[2022]41号</t>
        </is>
      </c>
      <c r="M283" s="70" t="inlineStr">
        <is>
          <t>带领养殖户发展湖羊养殖，增加农户收入。</t>
        </is>
      </c>
      <c r="N283" s="70" t="inlineStr">
        <is>
          <t>培育养殖示范户，通过以奖代补的方式实施，带领养殖户发展湖羊养殖，增加农户收入。</t>
        </is>
      </c>
      <c r="O283" s="60" t="n">
        <v>1</v>
      </c>
      <c r="P283" s="60" t="n"/>
      <c r="Q283" s="60" t="n">
        <v>0.0016</v>
      </c>
      <c r="R283" s="60" t="n">
        <v>0.0016</v>
      </c>
      <c r="S283" s="60" t="n"/>
      <c r="T283" s="60" t="n">
        <v>0.0072</v>
      </c>
      <c r="U283" s="60" t="n">
        <v>0.0072</v>
      </c>
      <c r="V283" s="60" t="n"/>
      <c r="W283" s="60" t="inlineStr">
        <is>
          <t>畜牧局</t>
        </is>
      </c>
      <c r="X283" s="58" t="inlineStr">
        <is>
          <t>曹志鹏</t>
        </is>
      </c>
      <c r="Y283" s="60" t="inlineStr">
        <is>
          <t>山城乡</t>
        </is>
      </c>
      <c r="Z283" s="58" t="inlineStr">
        <is>
          <t>姚建平</t>
        </is>
      </c>
      <c r="AA283" s="58" t="inlineStr">
        <is>
          <t>环农领办发〔2022〕33号</t>
        </is>
      </c>
      <c r="AB283" s="58" t="inlineStr">
        <is>
          <t>县级资金</t>
        </is>
      </c>
    </row>
    <row r="284" ht="54" customHeight="1" s="295">
      <c r="A284" s="56" t="n"/>
      <c r="B284" s="60" t="inlineStr">
        <is>
          <t xml:space="preserve">提标户物化奖补项目                  </t>
        </is>
      </c>
      <c r="C284" s="60" t="inlineStr">
        <is>
          <t>新建</t>
        </is>
      </c>
      <c r="D284" s="58" t="inlineStr">
        <is>
          <t>2022.01-2022.12</t>
        </is>
      </c>
      <c r="E284" s="60" t="inlineStr">
        <is>
          <t>新峁村</t>
        </is>
      </c>
      <c r="F284" s="70" t="inlineStr">
        <is>
          <t>扶持1户发展为乡村振兴示范户，扶持12户发展为典型富裕户。</t>
        </is>
      </c>
      <c r="G284" s="60" t="n">
        <v>20</v>
      </c>
      <c r="H284" s="60" t="n"/>
      <c r="I284" s="60" t="n"/>
      <c r="J284" s="60" t="n"/>
      <c r="K284" s="60" t="n">
        <v>20</v>
      </c>
      <c r="L284" s="60" t="inlineStr">
        <is>
          <t>环财农[2022]41号</t>
        </is>
      </c>
      <c r="M284" s="70" t="inlineStr">
        <is>
          <t>带领养殖户发展湖羊养殖，增加农户收入。</t>
        </is>
      </c>
      <c r="N284" s="70" t="inlineStr">
        <is>
          <t>培育养殖示范户，通过以奖代补的方式实施，带领养殖户发展湖羊养殖，增加农户收入。</t>
        </is>
      </c>
      <c r="O284" s="60" t="n">
        <v>1</v>
      </c>
      <c r="P284" s="60" t="n"/>
      <c r="Q284" s="60" t="n">
        <v>0.0013</v>
      </c>
      <c r="R284" s="60" t="n">
        <v>0.0013</v>
      </c>
      <c r="S284" s="60" t="n"/>
      <c r="T284" s="60" t="n">
        <v>0.00585</v>
      </c>
      <c r="U284" s="60" t="n">
        <v>0.00585</v>
      </c>
      <c r="V284" s="60" t="n"/>
      <c r="W284" s="60" t="inlineStr">
        <is>
          <t>畜牧局</t>
        </is>
      </c>
      <c r="X284" s="58" t="inlineStr">
        <is>
          <t>曹志鹏</t>
        </is>
      </c>
      <c r="Y284" s="60" t="inlineStr">
        <is>
          <t>秦团庄乡</t>
        </is>
      </c>
      <c r="Z284" s="58" t="inlineStr">
        <is>
          <t>张浩洲</t>
        </is>
      </c>
      <c r="AA284" s="58" t="inlineStr">
        <is>
          <t>环农领办发〔2022〕33号</t>
        </is>
      </c>
      <c r="AB284" s="58" t="inlineStr">
        <is>
          <t>县级资金</t>
        </is>
      </c>
    </row>
    <row r="285" ht="54" customHeight="1" s="295">
      <c r="A285" s="56" t="n"/>
      <c r="B285" s="60" t="inlineStr">
        <is>
          <t xml:space="preserve">提标户物化奖补项目                  </t>
        </is>
      </c>
      <c r="C285" s="60" t="inlineStr">
        <is>
          <t>新建</t>
        </is>
      </c>
      <c r="D285" s="58" t="inlineStr">
        <is>
          <t>2022.01-2022.12</t>
        </is>
      </c>
      <c r="E285" s="60" t="inlineStr">
        <is>
          <t>坪子塬村</t>
        </is>
      </c>
      <c r="F285" s="70" t="inlineStr">
        <is>
          <t>扶持2户发展为乡村振兴示范户，扶持12发展为典型富裕户。</t>
        </is>
      </c>
      <c r="G285" s="60" t="n">
        <v>22</v>
      </c>
      <c r="H285" s="60" t="n"/>
      <c r="I285" s="60" t="n"/>
      <c r="J285" s="60" t="n"/>
      <c r="K285" s="60" t="n">
        <v>22</v>
      </c>
      <c r="L285" s="60" t="inlineStr">
        <is>
          <t>环财农[2022]41号</t>
        </is>
      </c>
      <c r="M285" s="70" t="inlineStr">
        <is>
          <t>带领养殖户发展湖羊养殖，增加农户收入。</t>
        </is>
      </c>
      <c r="N285" s="70" t="inlineStr">
        <is>
          <t>培育养殖示范户，通过以奖代补的方式实施，带领养殖户发展湖羊养殖，增加农户收入。</t>
        </is>
      </c>
      <c r="O285" s="60" t="n">
        <v>1</v>
      </c>
      <c r="P285" s="60" t="n"/>
      <c r="Q285" s="60" t="n">
        <v>0.0014</v>
      </c>
      <c r="R285" s="60" t="n">
        <v>0.0014</v>
      </c>
      <c r="S285" s="60" t="n"/>
      <c r="T285" s="60" t="n">
        <v>0.0063</v>
      </c>
      <c r="U285" s="60" t="n">
        <v>0.0063</v>
      </c>
      <c r="V285" s="60" t="n"/>
      <c r="W285" s="60" t="inlineStr">
        <is>
          <t>畜牧局</t>
        </is>
      </c>
      <c r="X285" s="58" t="inlineStr">
        <is>
          <t>曹志鹏</t>
        </is>
      </c>
      <c r="Y285" s="60" t="inlineStr">
        <is>
          <t>木钵镇</t>
        </is>
      </c>
      <c r="Z285" s="58" t="inlineStr">
        <is>
          <t>方显</t>
        </is>
      </c>
      <c r="AA285" s="58" t="inlineStr">
        <is>
          <t>环农领办发〔2022〕33号</t>
        </is>
      </c>
      <c r="AB285" s="58" t="inlineStr">
        <is>
          <t>县级资金</t>
        </is>
      </c>
    </row>
    <row r="286" ht="54" customHeight="1" s="295">
      <c r="A286" s="56" t="n"/>
      <c r="B286" s="60" t="inlineStr">
        <is>
          <t xml:space="preserve">提标户物化奖补项目                  </t>
        </is>
      </c>
      <c r="C286" s="60" t="inlineStr">
        <is>
          <t>新建</t>
        </is>
      </c>
      <c r="D286" s="58" t="inlineStr">
        <is>
          <t>2022.01-2022.12</t>
        </is>
      </c>
      <c r="E286" s="60" t="inlineStr">
        <is>
          <t>张湾村</t>
        </is>
      </c>
      <c r="F286" s="70" t="inlineStr">
        <is>
          <t>扶持9户发展为典型富裕户。</t>
        </is>
      </c>
      <c r="G286" s="60" t="n">
        <v>13.5</v>
      </c>
      <c r="H286" s="60" t="n"/>
      <c r="I286" s="60" t="n"/>
      <c r="J286" s="60" t="n"/>
      <c r="K286" s="60" t="n">
        <v>13.5</v>
      </c>
      <c r="L286" s="60" t="inlineStr">
        <is>
          <t>环财农[2022]41号</t>
        </is>
      </c>
      <c r="M286" s="70" t="inlineStr">
        <is>
          <t>带领养殖户发展湖羊养殖，增加农户收入。</t>
        </is>
      </c>
      <c r="N286" s="70" t="inlineStr">
        <is>
          <t>培育养殖示范户，通过以奖代补的方式实施，带领养殖户发展湖羊养殖，增加农户收入。</t>
        </is>
      </c>
      <c r="O286" s="60" t="n">
        <v>1</v>
      </c>
      <c r="P286" s="60" t="n"/>
      <c r="Q286" s="60" t="n">
        <v>0.0009</v>
      </c>
      <c r="R286" s="60" t="n">
        <v>0.0009</v>
      </c>
      <c r="S286" s="60" t="n"/>
      <c r="T286" s="60" t="n">
        <v>0.00405</v>
      </c>
      <c r="U286" s="60" t="n">
        <v>0.00405</v>
      </c>
      <c r="V286" s="60" t="n"/>
      <c r="W286" s="60" t="inlineStr">
        <is>
          <t>畜牧局</t>
        </is>
      </c>
      <c r="X286" s="58" t="inlineStr">
        <is>
          <t>曹志鹏</t>
        </is>
      </c>
      <c r="Y286" s="60" t="inlineStr">
        <is>
          <t>虎洞镇</t>
        </is>
      </c>
      <c r="Z286" s="58" t="inlineStr">
        <is>
          <t>梁海涛</t>
        </is>
      </c>
      <c r="AA286" s="58" t="inlineStr">
        <is>
          <t>环农领办发〔2022〕33号</t>
        </is>
      </c>
      <c r="AB286" s="58" t="inlineStr">
        <is>
          <t>县级资金</t>
        </is>
      </c>
    </row>
    <row r="287" ht="54" customHeight="1" s="295">
      <c r="A287" s="56" t="n"/>
      <c r="B287" s="60" t="inlineStr">
        <is>
          <t xml:space="preserve">提标户物化奖补项目                  </t>
        </is>
      </c>
      <c r="C287" s="60" t="inlineStr">
        <is>
          <t>新建</t>
        </is>
      </c>
      <c r="D287" s="58" t="inlineStr">
        <is>
          <t>2022.01-2022.12</t>
        </is>
      </c>
      <c r="E287" s="60" t="inlineStr">
        <is>
          <t>瓦崾岘村白塬村</t>
        </is>
      </c>
      <c r="F287" s="70" t="inlineStr">
        <is>
          <t>扶持2户发展为典型富裕户。</t>
        </is>
      </c>
      <c r="G287" s="60" t="n">
        <v>3</v>
      </c>
      <c r="H287" s="60" t="n"/>
      <c r="I287" s="60" t="n"/>
      <c r="J287" s="60" t="n"/>
      <c r="K287" s="60" t="n">
        <v>3</v>
      </c>
      <c r="L287" s="60" t="inlineStr">
        <is>
          <t>环财农[2022]41号</t>
        </is>
      </c>
      <c r="M287" s="70" t="inlineStr">
        <is>
          <t>带领养殖户发展湖羊养殖，增加农户收入。</t>
        </is>
      </c>
      <c r="N287" s="70" t="inlineStr">
        <is>
          <t>培育养殖示范户，通过以奖代补的方式实施，带领养殖户发展湖羊养殖，增加农户收入。</t>
        </is>
      </c>
      <c r="O287" s="60" t="n">
        <v>2</v>
      </c>
      <c r="P287" s="60" t="n"/>
      <c r="Q287" s="60" t="n">
        <v>0.0002</v>
      </c>
      <c r="R287" s="60" t="n">
        <v>0.0002</v>
      </c>
      <c r="S287" s="60" t="n"/>
      <c r="T287" s="60" t="n">
        <v>0.0009</v>
      </c>
      <c r="U287" s="60" t="n">
        <v>0.0009</v>
      </c>
      <c r="V287" s="60" t="n"/>
      <c r="W287" s="60" t="inlineStr">
        <is>
          <t>畜牧局</t>
        </is>
      </c>
      <c r="X287" s="58" t="inlineStr">
        <is>
          <t>曹志鹏</t>
        </is>
      </c>
      <c r="Y287" s="60" t="inlineStr">
        <is>
          <t>八珠乡</t>
        </is>
      </c>
      <c r="Z287" s="58" t="inlineStr">
        <is>
          <t>张彬彬</t>
        </is>
      </c>
      <c r="AA287" s="58" t="inlineStr">
        <is>
          <t>环农领办发〔2022〕33号</t>
        </is>
      </c>
      <c r="AB287" s="58" t="inlineStr">
        <is>
          <t>县级资金</t>
        </is>
      </c>
    </row>
    <row r="288" ht="54" customHeight="1" s="295">
      <c r="A288" s="56" t="n"/>
      <c r="B288" s="60" t="inlineStr">
        <is>
          <t xml:space="preserve">提标户物化奖补项目                  </t>
        </is>
      </c>
      <c r="C288" s="60" t="inlineStr">
        <is>
          <t>新建</t>
        </is>
      </c>
      <c r="D288" s="58" t="inlineStr">
        <is>
          <t>2022.01-2022.12</t>
        </is>
      </c>
      <c r="E288" s="60" t="inlineStr">
        <is>
          <t>王庄村</t>
        </is>
      </c>
      <c r="F288" s="70" t="inlineStr">
        <is>
          <t>扶持3户发展为典型富裕户。</t>
        </is>
      </c>
      <c r="G288" s="60" t="n">
        <v>4.5</v>
      </c>
      <c r="H288" s="60" t="n"/>
      <c r="I288" s="60" t="n"/>
      <c r="J288" s="60" t="n"/>
      <c r="K288" s="60" t="n">
        <v>4.5</v>
      </c>
      <c r="L288" s="60" t="inlineStr">
        <is>
          <t>环财农[2022]41号</t>
        </is>
      </c>
      <c r="M288" s="70" t="inlineStr">
        <is>
          <t>带领养殖户发展湖羊养殖，增加农户收入。</t>
        </is>
      </c>
      <c r="N288" s="70" t="inlineStr">
        <is>
          <t>培育养殖示范户，通过以奖代补的方式实施，带领养殖户发展湖羊养殖，增加农户收入。</t>
        </is>
      </c>
      <c r="O288" s="60" t="n">
        <v>1</v>
      </c>
      <c r="P288" s="60" t="n"/>
      <c r="Q288" s="60" t="n">
        <v>0.0003</v>
      </c>
      <c r="R288" s="60" t="n">
        <v>0.0003</v>
      </c>
      <c r="S288" s="60" t="n"/>
      <c r="T288" s="60" t="n">
        <v>0.00135</v>
      </c>
      <c r="U288" s="60" t="n">
        <v>0.00135</v>
      </c>
      <c r="V288" s="60" t="n"/>
      <c r="W288" s="60" t="inlineStr">
        <is>
          <t>畜牧局</t>
        </is>
      </c>
      <c r="X288" s="58" t="inlineStr">
        <is>
          <t>曹志鹏</t>
        </is>
      </c>
      <c r="Y288" s="60" t="inlineStr">
        <is>
          <t>王庄村</t>
        </is>
      </c>
      <c r="Z288" s="58" t="n"/>
      <c r="AA288" s="58" t="inlineStr">
        <is>
          <t>环农领办发〔2022〕33号</t>
        </is>
      </c>
      <c r="AB288" s="58" t="inlineStr">
        <is>
          <t>县级资金</t>
        </is>
      </c>
    </row>
    <row r="289" ht="54" customHeight="1" s="295">
      <c r="A289" s="56" t="n"/>
      <c r="B289" s="60" t="inlineStr">
        <is>
          <t xml:space="preserve">提标户物化奖补项目                  </t>
        </is>
      </c>
      <c r="C289" s="60" t="inlineStr">
        <is>
          <t>新建</t>
        </is>
      </c>
      <c r="D289" s="58" t="inlineStr">
        <is>
          <t>2022.01-2022.12</t>
        </is>
      </c>
      <c r="E289" s="60" t="inlineStr">
        <is>
          <t>闫塬村</t>
        </is>
      </c>
      <c r="F289" s="70" t="inlineStr">
        <is>
          <t>扶持3户发展为乡村振兴示范户，扶持12户发展为典型富裕户。</t>
        </is>
      </c>
      <c r="G289" s="60" t="n">
        <v>24</v>
      </c>
      <c r="H289" s="60" t="n"/>
      <c r="I289" s="60" t="n"/>
      <c r="J289" s="60" t="n"/>
      <c r="K289" s="60" t="n">
        <v>24</v>
      </c>
      <c r="L289" s="60" t="inlineStr">
        <is>
          <t>环财农[2022]41号</t>
        </is>
      </c>
      <c r="M289" s="70" t="inlineStr">
        <is>
          <t>带领养殖户发展湖羊养殖，增加农户收入。</t>
        </is>
      </c>
      <c r="N289" s="70" t="inlineStr">
        <is>
          <t>培育养殖示范户，通过以奖代补的方式实施，带领养殖户发展湖羊养殖，增加农户收入。</t>
        </is>
      </c>
      <c r="O289" s="60" t="n">
        <v>1</v>
      </c>
      <c r="P289" s="60" t="n"/>
      <c r="Q289" s="60" t="n">
        <v>0.0015</v>
      </c>
      <c r="R289" s="60" t="n">
        <v>0.0015</v>
      </c>
      <c r="S289" s="60" t="n"/>
      <c r="T289" s="60" t="n">
        <v>0.00675</v>
      </c>
      <c r="U289" s="60" t="n">
        <v>0.00675</v>
      </c>
      <c r="V289" s="60" t="n"/>
      <c r="W289" s="60" t="inlineStr">
        <is>
          <t>畜牧局</t>
        </is>
      </c>
      <c r="X289" s="58" t="inlineStr">
        <is>
          <t>曹志鹏</t>
        </is>
      </c>
      <c r="Y289" s="60" t="inlineStr">
        <is>
          <t>樊家川镇</t>
        </is>
      </c>
      <c r="Z289" s="58" t="inlineStr">
        <is>
          <t>王治峰</t>
        </is>
      </c>
      <c r="AA289" s="58" t="inlineStr">
        <is>
          <t>环农领办发〔2022〕33号</t>
        </is>
      </c>
      <c r="AB289" s="58" t="inlineStr">
        <is>
          <t>县级资金</t>
        </is>
      </c>
    </row>
    <row r="290" ht="54" customHeight="1" s="295">
      <c r="A290" s="56" t="n"/>
      <c r="B290" s="60" t="inlineStr">
        <is>
          <t xml:space="preserve">提标户物化奖补项目                  </t>
        </is>
      </c>
      <c r="C290" s="60" t="inlineStr">
        <is>
          <t>新建</t>
        </is>
      </c>
      <c r="D290" s="58" t="inlineStr">
        <is>
          <t>2022.01-2022.12</t>
        </is>
      </c>
      <c r="E290" s="60" t="inlineStr">
        <is>
          <t>西沟村</t>
        </is>
      </c>
      <c r="F290" s="70" t="inlineStr">
        <is>
          <t>扶持14户发展为典型富裕户。</t>
        </is>
      </c>
      <c r="G290" s="60" t="n">
        <v>21</v>
      </c>
      <c r="H290" s="60" t="n"/>
      <c r="I290" s="60" t="n"/>
      <c r="J290" s="60" t="n"/>
      <c r="K290" s="60" t="n">
        <v>21</v>
      </c>
      <c r="L290" s="60" t="inlineStr">
        <is>
          <t>环财农[2022]41号</t>
        </is>
      </c>
      <c r="M290" s="70" t="inlineStr">
        <is>
          <t>带领养殖户发展湖羊养殖，增加农户收入。</t>
        </is>
      </c>
      <c r="N290" s="70" t="inlineStr">
        <is>
          <t>培育养殖示范户，通过以奖代补的方式实施，带领养殖户发展湖羊养殖，增加农户收入。</t>
        </is>
      </c>
      <c r="O290" s="60" t="n">
        <v>1</v>
      </c>
      <c r="P290" s="60" t="n"/>
      <c r="Q290" s="60" t="n">
        <v>0.0014</v>
      </c>
      <c r="R290" s="60" t="n">
        <v>0.0014</v>
      </c>
      <c r="S290" s="60" t="n"/>
      <c r="T290" s="60" t="n">
        <v>0.0056</v>
      </c>
      <c r="U290" s="60" t="n">
        <v>0.0056</v>
      </c>
      <c r="V290" s="60" t="n"/>
      <c r="W290" s="60" t="inlineStr">
        <is>
          <t>畜牧局</t>
        </is>
      </c>
      <c r="X290" s="58" t="inlineStr">
        <is>
          <t>曹志鹏</t>
        </is>
      </c>
      <c r="Y290" s="60" t="inlineStr">
        <is>
          <t>西沟村</t>
        </is>
      </c>
      <c r="Z290" s="58" t="n"/>
      <c r="AA290" s="58" t="inlineStr">
        <is>
          <t>环农领办发〔2022〕33号</t>
        </is>
      </c>
      <c r="AB290" s="58" t="inlineStr">
        <is>
          <t>县级资金</t>
        </is>
      </c>
    </row>
    <row r="291" ht="47" customFormat="1" customHeight="1" s="5">
      <c r="A291" s="56" t="n"/>
      <c r="B291" s="56" t="inlineStr">
        <is>
          <t>脱贫户（含监测对象）草棚建设合计</t>
        </is>
      </c>
      <c r="C291" s="56" t="inlineStr">
        <is>
          <t>新建</t>
        </is>
      </c>
      <c r="D291" s="56" t="inlineStr">
        <is>
          <t>2022.01-2022.12</t>
        </is>
      </c>
      <c r="E291" s="56" t="inlineStr">
        <is>
          <t>车道等18个乡镇</t>
        </is>
      </c>
      <c r="F291" s="166" t="inlineStr">
        <is>
          <t>全县共扶持18个乡镇78个村173户脱贫户（含监测对象）每户新建草棚1座，每座补助7000元。产权归农户所有。</t>
        </is>
      </c>
      <c r="G291" s="56">
        <f>SUM(G292:G309)</f>
        <v/>
      </c>
      <c r="H291" s="56">
        <f>SUM(H292:H309)</f>
        <v/>
      </c>
      <c r="I291" s="56">
        <f>SUM(I292:I309)</f>
        <v/>
      </c>
      <c r="J291" s="56">
        <f>SUM(J292:J309)</f>
        <v/>
      </c>
      <c r="K291" s="56">
        <f>SUM(K292:K309)</f>
        <v/>
      </c>
      <c r="L291" s="124" t="n"/>
      <c r="M291" s="157" t="inlineStr">
        <is>
          <t>改善养殖配套设施，提高饲草利用率，提升养殖效益，增加养殖收入。</t>
        </is>
      </c>
      <c r="N291" s="157" t="inlineStr">
        <is>
          <t>改善养殖配套设施，提高饲草利用率，提升养殖效益，增加养殖收入。</t>
        </is>
      </c>
      <c r="O291" s="56" t="n">
        <v>78</v>
      </c>
      <c r="P291" s="56" t="n"/>
      <c r="Q291" s="309" t="n">
        <v>0.0173</v>
      </c>
      <c r="R291" s="309" t="n">
        <v>0.0173</v>
      </c>
      <c r="S291" s="309" t="n"/>
      <c r="T291" s="309" t="n">
        <v>0.0769</v>
      </c>
      <c r="U291" s="309" t="n">
        <v>0.0769</v>
      </c>
      <c r="V291" s="309" t="n"/>
      <c r="W291" s="56" t="inlineStr">
        <is>
          <t>畜牧局</t>
        </is>
      </c>
      <c r="X291" s="56" t="inlineStr">
        <is>
          <t>曹志鹏</t>
        </is>
      </c>
      <c r="Y291" s="56" t="inlineStr">
        <is>
          <t>车道等18个乡镇</t>
        </is>
      </c>
      <c r="Z291" s="56" t="n"/>
      <c r="AA291" s="56" t="n"/>
      <c r="AB291" s="58" t="n"/>
    </row>
    <row r="292" ht="43" customFormat="1" customHeight="1" s="5">
      <c r="A292" s="56" t="n"/>
      <c r="B292" s="167" t="inlineStr">
        <is>
          <t>脱贫户（含监测对象）草棚建设</t>
        </is>
      </c>
      <c r="C292" s="60" t="inlineStr">
        <is>
          <t>新建</t>
        </is>
      </c>
      <c r="D292" s="60" t="inlineStr">
        <is>
          <t>2022.01-2022.12</t>
        </is>
      </c>
      <c r="E292" s="60" t="inlineStr">
        <is>
          <t>车道镇</t>
        </is>
      </c>
      <c r="F292" s="142" t="inlineStr">
        <is>
          <t>扶持5个村12户新建草棚12座。其中双庙村7座，王西掌村1座，杨掌村2座，魏洼村1座，刘园子村1座。</t>
        </is>
      </c>
      <c r="G292" s="60" t="n">
        <v>8.4</v>
      </c>
      <c r="H292" s="119" t="n"/>
      <c r="I292" s="119" t="n"/>
      <c r="J292" s="119" t="n"/>
      <c r="K292" s="60" t="n">
        <v>8.4</v>
      </c>
      <c r="L292" s="60" t="inlineStr">
        <is>
          <t>环财农[2022]41号</t>
        </is>
      </c>
      <c r="M292" s="126" t="inlineStr">
        <is>
          <t>改善养殖配套设施，提高饲草利用率，提升养殖效益，增加养殖收入。</t>
        </is>
      </c>
      <c r="N292" s="126" t="inlineStr">
        <is>
          <t>改善养殖配套设施，提高饲草利用率，提升养殖效益，增加养殖收入。</t>
        </is>
      </c>
      <c r="O292" s="60" t="n">
        <v>5</v>
      </c>
      <c r="P292" s="60" t="n"/>
      <c r="Q292" s="308" t="n">
        <v>0.0012</v>
      </c>
      <c r="R292" s="308" t="n">
        <v>0.0012</v>
      </c>
      <c r="S292" s="308" t="n"/>
      <c r="T292" s="308" t="n">
        <v>0.0043</v>
      </c>
      <c r="U292" s="308" t="n">
        <v>0.0043</v>
      </c>
      <c r="V292" s="308" t="n"/>
      <c r="W292" s="60" t="inlineStr">
        <is>
          <t>畜牧局</t>
        </is>
      </c>
      <c r="X292" s="60" t="inlineStr">
        <is>
          <t>曹志鹏</t>
        </is>
      </c>
      <c r="Y292" s="60" t="inlineStr">
        <is>
          <t>车道镇</t>
        </is>
      </c>
      <c r="Z292" s="60" t="inlineStr">
        <is>
          <t>张会星</t>
        </is>
      </c>
      <c r="AA292" s="60" t="inlineStr">
        <is>
          <t>环农领办发〔2022〕33号</t>
        </is>
      </c>
      <c r="AB292" s="58" t="inlineStr">
        <is>
          <t>县级资金</t>
        </is>
      </c>
    </row>
    <row r="293" ht="51" customFormat="1" customHeight="1" s="5">
      <c r="A293" s="56" t="n"/>
      <c r="B293" s="167" t="inlineStr">
        <is>
          <t>脱贫户（含监测对象）草棚建设</t>
        </is>
      </c>
      <c r="C293" s="60" t="inlineStr">
        <is>
          <t>新建</t>
        </is>
      </c>
      <c r="D293" s="60" t="inlineStr">
        <is>
          <t>2022.01-2022.12</t>
        </is>
      </c>
      <c r="E293" s="60" t="inlineStr">
        <is>
          <t>耿湾乡</t>
        </is>
      </c>
      <c r="F293" s="142" t="inlineStr">
        <is>
          <t>扶持4个村26户新建草棚26座。其中郜庄村1座，四合原村11座，天桥村3座，万湾村11座。</t>
        </is>
      </c>
      <c r="G293" s="60" t="n">
        <v>18.2</v>
      </c>
      <c r="H293" s="119" t="n"/>
      <c r="I293" s="119" t="n"/>
      <c r="J293" s="119" t="n"/>
      <c r="K293" s="60" t="n">
        <v>18.2</v>
      </c>
      <c r="L293" s="60" t="inlineStr">
        <is>
          <t>环财农[2022]41号</t>
        </is>
      </c>
      <c r="M293" s="126" t="inlineStr">
        <is>
          <t>改善养殖配套设施，提高饲草利用率，提升养殖效益，增加养殖收入。</t>
        </is>
      </c>
      <c r="N293" s="126" t="inlineStr">
        <is>
          <t>改善养殖配套设施，提高饲草利用率，提升养殖效益，增加养殖收入。</t>
        </is>
      </c>
      <c r="O293" s="60" t="n">
        <v>4</v>
      </c>
      <c r="P293" s="60" t="n"/>
      <c r="Q293" s="308" t="n">
        <v>0.0026</v>
      </c>
      <c r="R293" s="308" t="n">
        <v>0.0026</v>
      </c>
      <c r="S293" s="308" t="n"/>
      <c r="T293" s="308" t="n">
        <v>0.0131</v>
      </c>
      <c r="U293" s="308" t="n">
        <v>0.0131</v>
      </c>
      <c r="V293" s="308" t="n"/>
      <c r="W293" s="60" t="inlineStr">
        <is>
          <t>畜牧局</t>
        </is>
      </c>
      <c r="X293" s="60" t="inlineStr">
        <is>
          <t>曹志鹏</t>
        </is>
      </c>
      <c r="Y293" s="60" t="inlineStr">
        <is>
          <t>耿湾乡</t>
        </is>
      </c>
      <c r="Z293" s="58" t="inlineStr">
        <is>
          <t>王秀丽</t>
        </is>
      </c>
      <c r="AA293" s="60" t="inlineStr">
        <is>
          <t>环农领办发〔2022〕33号</t>
        </is>
      </c>
      <c r="AB293" s="58" t="inlineStr">
        <is>
          <t>县级资金</t>
        </is>
      </c>
    </row>
    <row r="294" ht="72" customFormat="1" customHeight="1" s="5">
      <c r="A294" s="56" t="n"/>
      <c r="B294" s="167" t="inlineStr">
        <is>
          <t>脱贫户（含监测对象）草棚建设</t>
        </is>
      </c>
      <c r="C294" s="60" t="inlineStr">
        <is>
          <t>新建</t>
        </is>
      </c>
      <c r="D294" s="60" t="inlineStr">
        <is>
          <t>2022.01-2022.12</t>
        </is>
      </c>
      <c r="E294" s="60" t="inlineStr">
        <is>
          <t>合道镇</t>
        </is>
      </c>
      <c r="F294" s="142" t="inlineStr">
        <is>
          <t>扶持12个村29户新建草棚29座。其中常崾岘村1座，尚西坪村3座，辛坪村2座，赵台村2座，瓦天沟村5座，赵家塬村4座，寨子坪村2座，陈旗塬村2座，朱家塬村1座，梁坪村4座，唐台子村1座，何家坪村2座。</t>
        </is>
      </c>
      <c r="G294" s="60" t="n">
        <v>20.3</v>
      </c>
      <c r="H294" s="119" t="n"/>
      <c r="I294" s="119" t="n"/>
      <c r="J294" s="119" t="n"/>
      <c r="K294" s="60" t="n">
        <v>20.3</v>
      </c>
      <c r="L294" s="60" t="inlineStr">
        <is>
          <t>环财农[2022]41号</t>
        </is>
      </c>
      <c r="M294" s="126" t="inlineStr">
        <is>
          <t>改善养殖配套设施，提高饲草利用率，提升养殖效益，增加养殖收入。</t>
        </is>
      </c>
      <c r="N294" s="126" t="inlineStr">
        <is>
          <t>改善养殖配套设施，提高饲草利用率，提升养殖效益，增加养殖收入。</t>
        </is>
      </c>
      <c r="O294" s="60" t="n">
        <v>12</v>
      </c>
      <c r="P294" s="60" t="n"/>
      <c r="Q294" s="308" t="n">
        <v>0.0029</v>
      </c>
      <c r="R294" s="308" t="n">
        <v>0.0029</v>
      </c>
      <c r="S294" s="308" t="n"/>
      <c r="T294" s="308" t="n">
        <v>0.0126</v>
      </c>
      <c r="U294" s="308" t="n">
        <v>0.0126</v>
      </c>
      <c r="V294" s="308" t="n"/>
      <c r="W294" s="60" t="inlineStr">
        <is>
          <t>畜牧局</t>
        </is>
      </c>
      <c r="X294" s="60" t="inlineStr">
        <is>
          <t>曹志鹏</t>
        </is>
      </c>
      <c r="Y294" s="60" t="inlineStr">
        <is>
          <t>合道镇</t>
        </is>
      </c>
      <c r="Z294" s="58" t="inlineStr">
        <is>
          <t>王宝明</t>
        </is>
      </c>
      <c r="AA294" s="60" t="inlineStr">
        <is>
          <t>环农领办发〔2022〕33号</t>
        </is>
      </c>
      <c r="AB294" s="58" t="inlineStr">
        <is>
          <t>县级资金</t>
        </is>
      </c>
    </row>
    <row r="295" ht="54" customFormat="1" customHeight="1" s="5">
      <c r="A295" s="56" t="n"/>
      <c r="B295" s="167" t="inlineStr">
        <is>
          <t>脱贫户（含监测对象）草棚建设</t>
        </is>
      </c>
      <c r="C295" s="60" t="inlineStr">
        <is>
          <t>新建</t>
        </is>
      </c>
      <c r="D295" s="60" t="inlineStr">
        <is>
          <t>2022.01-2022.12</t>
        </is>
      </c>
      <c r="E295" s="60" t="inlineStr">
        <is>
          <t>洪德镇</t>
        </is>
      </c>
      <c r="F295" s="142" t="inlineStr">
        <is>
          <t>扶持7个村16户新建草棚16座。其中河连湾村3座，寇河村2座，李达掌村1座，李塬村7座，梁岔村1座，苗河村1座，张塬村1座。</t>
        </is>
      </c>
      <c r="G295" s="60" t="n">
        <v>11.2</v>
      </c>
      <c r="H295" s="119" t="n"/>
      <c r="I295" s="119" t="n"/>
      <c r="J295" s="119" t="n"/>
      <c r="K295" s="60" t="n">
        <v>11.2</v>
      </c>
      <c r="L295" s="60" t="inlineStr">
        <is>
          <t>环财农[2022]41号</t>
        </is>
      </c>
      <c r="M295" s="126" t="inlineStr">
        <is>
          <t>改善养殖配套设施，提高饲草利用率，提升养殖效益，增加养殖收入。</t>
        </is>
      </c>
      <c r="N295" s="126" t="inlineStr">
        <is>
          <t>改善养殖配套设施，提高饲草利用率，提升养殖效益，增加养殖收入。</t>
        </is>
      </c>
      <c r="O295" s="60" t="n">
        <v>7</v>
      </c>
      <c r="P295" s="60" t="n"/>
      <c r="Q295" s="308" t="n">
        <v>0.0016</v>
      </c>
      <c r="R295" s="308" t="n">
        <v>0.0016</v>
      </c>
      <c r="S295" s="308" t="n"/>
      <c r="T295" s="308" t="n">
        <v>0.0076</v>
      </c>
      <c r="U295" s="308" t="n">
        <v>0.0076</v>
      </c>
      <c r="V295" s="308" t="n"/>
      <c r="W295" s="60" t="inlineStr">
        <is>
          <t>畜牧局</t>
        </is>
      </c>
      <c r="X295" s="60" t="inlineStr">
        <is>
          <t>曹志鹏</t>
        </is>
      </c>
      <c r="Y295" s="60" t="inlineStr">
        <is>
          <t>洪德镇</t>
        </is>
      </c>
      <c r="Z295" s="83" t="inlineStr">
        <is>
          <t>王国伍</t>
        </is>
      </c>
      <c r="AA295" s="60" t="inlineStr">
        <is>
          <t>环农领办发〔2022〕33号</t>
        </is>
      </c>
      <c r="AB295" s="58" t="inlineStr">
        <is>
          <t>县级资金</t>
        </is>
      </c>
    </row>
    <row r="296" ht="54" customFormat="1" customHeight="1" s="5">
      <c r="A296" s="56" t="n"/>
      <c r="B296" s="167" t="inlineStr">
        <is>
          <t>脱贫户（含监测对象）草棚建设</t>
        </is>
      </c>
      <c r="C296" s="60" t="inlineStr">
        <is>
          <t>新建</t>
        </is>
      </c>
      <c r="D296" s="60" t="inlineStr">
        <is>
          <t>2022.01-2022.12</t>
        </is>
      </c>
      <c r="E296" s="60" t="inlineStr">
        <is>
          <t>环城镇</t>
        </is>
      </c>
      <c r="F296" s="142" t="inlineStr">
        <is>
          <t>扶持耿家沟村1户新建1座。</t>
        </is>
      </c>
      <c r="G296" s="60" t="n">
        <v>0.7</v>
      </c>
      <c r="H296" s="119" t="n"/>
      <c r="I296" s="119" t="n"/>
      <c r="J296" s="119" t="n"/>
      <c r="K296" s="60" t="n">
        <v>0.7</v>
      </c>
      <c r="L296" s="60" t="inlineStr">
        <is>
          <t>环财农[2022]41号</t>
        </is>
      </c>
      <c r="M296" s="126" t="inlineStr">
        <is>
          <t>改善养殖配套设施，提高饲草利用率，提升养殖效益，增加养殖收入。</t>
        </is>
      </c>
      <c r="N296" s="126" t="inlineStr">
        <is>
          <t>改善养殖配套设施，提高饲草利用率，提升养殖效益，增加养殖收入。</t>
        </is>
      </c>
      <c r="O296" s="60" t="n">
        <v>1</v>
      </c>
      <c r="P296" s="60" t="n"/>
      <c r="Q296" s="308" t="n">
        <v>0.0001</v>
      </c>
      <c r="R296" s="308" t="n">
        <v>0.0001</v>
      </c>
      <c r="S296" s="308" t="n"/>
      <c r="T296" s="308" t="n">
        <v>0.0004</v>
      </c>
      <c r="U296" s="308" t="n">
        <v>0.0004</v>
      </c>
      <c r="V296" s="308" t="n"/>
      <c r="W296" s="60" t="inlineStr">
        <is>
          <t>畜牧局</t>
        </is>
      </c>
      <c r="X296" s="60" t="inlineStr">
        <is>
          <t>曹志鹏</t>
        </is>
      </c>
      <c r="Y296" s="60" t="inlineStr">
        <is>
          <t>环城镇</t>
        </is>
      </c>
      <c r="Z296" s="58" t="inlineStr">
        <is>
          <t>白俊虎</t>
        </is>
      </c>
      <c r="AA296" s="60" t="inlineStr">
        <is>
          <t>环农领办发〔2022〕33号</t>
        </is>
      </c>
      <c r="AB296" s="58" t="inlineStr">
        <is>
          <t>县级资金</t>
        </is>
      </c>
    </row>
    <row r="297" ht="54" customFormat="1" customHeight="1" s="5">
      <c r="A297" s="56" t="n"/>
      <c r="B297" s="167" t="inlineStr">
        <is>
          <t>脱贫户（含监测对象）草棚建设</t>
        </is>
      </c>
      <c r="C297" s="60" t="inlineStr">
        <is>
          <t>新建</t>
        </is>
      </c>
      <c r="D297" s="60" t="inlineStr">
        <is>
          <t>2022.01-2022.12</t>
        </is>
      </c>
      <c r="E297" s="60" t="inlineStr">
        <is>
          <t>八珠乡</t>
        </is>
      </c>
      <c r="F297" s="142" t="inlineStr">
        <is>
          <t>扶持3个村5户新建草棚5座。其中冯家湾2座，湫坝沟村1座，白塬村2座。</t>
        </is>
      </c>
      <c r="G297" s="60" t="n">
        <v>3.5</v>
      </c>
      <c r="H297" s="119" t="n"/>
      <c r="I297" s="119" t="n"/>
      <c r="J297" s="119" t="n"/>
      <c r="K297" s="60" t="n">
        <v>3.5</v>
      </c>
      <c r="L297" s="60" t="inlineStr">
        <is>
          <t>环财农[2022]41号</t>
        </is>
      </c>
      <c r="M297" s="126" t="inlineStr">
        <is>
          <t>改善养殖配套设施，提高饲草利用率，提升养殖效益，增加养殖收入。</t>
        </is>
      </c>
      <c r="N297" s="126" t="inlineStr">
        <is>
          <t>改善养殖配套设施，提高饲草利用率，提升养殖效益，增加养殖收入。</t>
        </is>
      </c>
      <c r="O297" s="60" t="n">
        <v>3</v>
      </c>
      <c r="P297" s="60" t="n"/>
      <c r="Q297" s="308" t="n">
        <v>0.0005</v>
      </c>
      <c r="R297" s="308" t="n">
        <v>0.0005</v>
      </c>
      <c r="S297" s="308" t="n"/>
      <c r="T297" s="308" t="n">
        <v>0.0027</v>
      </c>
      <c r="U297" s="308" t="n">
        <v>0.0027</v>
      </c>
      <c r="V297" s="308" t="n"/>
      <c r="W297" s="60" t="inlineStr">
        <is>
          <t>畜牧局</t>
        </is>
      </c>
      <c r="X297" s="60" t="inlineStr">
        <is>
          <t>曹志鹏</t>
        </is>
      </c>
      <c r="Y297" s="60" t="inlineStr">
        <is>
          <t>八珠乡</t>
        </is>
      </c>
      <c r="Z297" s="58" t="inlineStr">
        <is>
          <t>张彬彬</t>
        </is>
      </c>
      <c r="AA297" s="60" t="inlineStr">
        <is>
          <t>环农领办发〔2022〕33号</t>
        </is>
      </c>
      <c r="AB297" s="58" t="inlineStr">
        <is>
          <t>县级资金</t>
        </is>
      </c>
    </row>
    <row r="298" ht="54" customFormat="1" customHeight="1" s="5">
      <c r="A298" s="56" t="n"/>
      <c r="B298" s="167" t="inlineStr">
        <is>
          <t>脱贫户（含监测对象）草棚建设</t>
        </is>
      </c>
      <c r="C298" s="60" t="inlineStr">
        <is>
          <t>新建</t>
        </is>
      </c>
      <c r="D298" s="60" t="inlineStr">
        <is>
          <t>2022.01-2022.12</t>
        </is>
      </c>
      <c r="E298" s="60" t="inlineStr">
        <is>
          <t>樊家川乡</t>
        </is>
      </c>
      <c r="F298" s="142" t="inlineStr">
        <is>
          <t>扶持3个村6户新建草棚6座。其中闫塬村1座，慕家河村1座，马骏滩村4座。</t>
        </is>
      </c>
      <c r="G298" s="60" t="n">
        <v>4.2</v>
      </c>
      <c r="H298" s="119" t="n"/>
      <c r="I298" s="119" t="n"/>
      <c r="J298" s="119" t="n"/>
      <c r="K298" s="60" t="n">
        <v>4.2</v>
      </c>
      <c r="L298" s="60" t="inlineStr">
        <is>
          <t>环财农[2022]41号</t>
        </is>
      </c>
      <c r="M298" s="126" t="inlineStr">
        <is>
          <t>改善养殖配套设施，提高饲草利用率，提升养殖效益，增加养殖收入。</t>
        </is>
      </c>
      <c r="N298" s="126" t="inlineStr">
        <is>
          <t>改善养殖配套设施，提高饲草利用率，提升养殖效益，增加养殖收入。</t>
        </is>
      </c>
      <c r="O298" s="60" t="n">
        <v>3</v>
      </c>
      <c r="P298" s="60" t="n"/>
      <c r="Q298" s="308" t="n">
        <v>0.0005999999999999999</v>
      </c>
      <c r="R298" s="308" t="n">
        <v>0.0005999999999999999</v>
      </c>
      <c r="S298" s="308" t="n"/>
      <c r="T298" s="308" t="n">
        <v>0.003</v>
      </c>
      <c r="U298" s="308" t="n">
        <v>0.003</v>
      </c>
      <c r="V298" s="308" t="n"/>
      <c r="W298" s="60" t="inlineStr">
        <is>
          <t>畜牧局</t>
        </is>
      </c>
      <c r="X298" s="60" t="inlineStr">
        <is>
          <t>曹志鹏</t>
        </is>
      </c>
      <c r="Y298" s="60" t="inlineStr">
        <is>
          <t>樊家川镇</t>
        </is>
      </c>
      <c r="Z298" s="58" t="inlineStr">
        <is>
          <t>王治峰</t>
        </is>
      </c>
      <c r="AA298" s="60" t="inlineStr">
        <is>
          <t>环农领办发〔2022〕33号</t>
        </is>
      </c>
      <c r="AB298" s="58" t="inlineStr">
        <is>
          <t>县级资金</t>
        </is>
      </c>
    </row>
    <row r="299" ht="51" customFormat="1" customHeight="1" s="5">
      <c r="A299" s="56" t="n"/>
      <c r="B299" s="167" t="inlineStr">
        <is>
          <t>脱贫户（含监测对象）草棚建设</t>
        </is>
      </c>
      <c r="C299" s="60" t="inlineStr">
        <is>
          <t>新建</t>
        </is>
      </c>
      <c r="D299" s="60" t="inlineStr">
        <is>
          <t>2022.01-2022.12</t>
        </is>
      </c>
      <c r="E299" s="60" t="inlineStr">
        <is>
          <t>虎洞镇</t>
        </is>
      </c>
      <c r="F299" s="142" t="inlineStr">
        <is>
          <t>扶持3个村3户新建草棚3座。其中砂井子村1户1座，常兆台村1户1座，半个城村1户1座。</t>
        </is>
      </c>
      <c r="G299" s="60" t="n">
        <v>2.1</v>
      </c>
      <c r="H299" s="119" t="n"/>
      <c r="I299" s="119" t="n"/>
      <c r="J299" s="119" t="n"/>
      <c r="K299" s="60" t="n">
        <v>2.1</v>
      </c>
      <c r="L299" s="60" t="inlineStr">
        <is>
          <t>环财农[2022]41号</t>
        </is>
      </c>
      <c r="M299" s="126" t="inlineStr">
        <is>
          <t>改善养殖配套设施，提高饲草利用率，提升养殖效益，增加养殖收入。</t>
        </is>
      </c>
      <c r="N299" s="126" t="inlineStr">
        <is>
          <t>改善养殖配套设施，提高饲草利用率，提升养殖效益，增加养殖收入。</t>
        </is>
      </c>
      <c r="O299" s="60" t="n">
        <v>3</v>
      </c>
      <c r="P299" s="60" t="n"/>
      <c r="Q299" s="308" t="n">
        <v>0.0003</v>
      </c>
      <c r="R299" s="308" t="n">
        <v>0.0003</v>
      </c>
      <c r="S299" s="308" t="n"/>
      <c r="T299" s="308" t="n">
        <v>0.0009</v>
      </c>
      <c r="U299" s="308" t="n">
        <v>0.0009</v>
      </c>
      <c r="V299" s="308" t="n"/>
      <c r="W299" s="60" t="inlineStr">
        <is>
          <t>畜牧局</t>
        </is>
      </c>
      <c r="X299" s="60" t="inlineStr">
        <is>
          <t>曹志鹏</t>
        </is>
      </c>
      <c r="Y299" s="60" t="inlineStr">
        <is>
          <t>虎洞镇</t>
        </is>
      </c>
      <c r="Z299" s="58" t="inlineStr">
        <is>
          <t>梁海涛</t>
        </is>
      </c>
      <c r="AA299" s="60" t="inlineStr">
        <is>
          <t>环农领办发〔2022〕33号</t>
        </is>
      </c>
      <c r="AB299" s="58" t="inlineStr">
        <is>
          <t>县级资金</t>
        </is>
      </c>
    </row>
    <row r="300" ht="48" customFormat="1" customHeight="1" s="5">
      <c r="A300" s="56" t="n"/>
      <c r="B300" s="167" t="inlineStr">
        <is>
          <t>脱贫户（含监测对象）草棚建设</t>
        </is>
      </c>
      <c r="C300" s="60" t="inlineStr">
        <is>
          <t>新建</t>
        </is>
      </c>
      <c r="D300" s="60" t="inlineStr">
        <is>
          <t>2022.01-2022.12</t>
        </is>
      </c>
      <c r="E300" s="60" t="inlineStr">
        <is>
          <t>芦家湾乡</t>
        </is>
      </c>
      <c r="F300" s="142" t="inlineStr">
        <is>
          <t>扶持6个村10户新建草棚10座。其中大堡条村1座，桃李湾村2座，庙儿掌村1座，杨新庄村1座，井川村2座，盘龙村3座。</t>
        </is>
      </c>
      <c r="G300" s="60" t="n">
        <v>7</v>
      </c>
      <c r="H300" s="119" t="n"/>
      <c r="I300" s="119" t="n"/>
      <c r="J300" s="119" t="n"/>
      <c r="K300" s="60" t="n">
        <v>7</v>
      </c>
      <c r="L300" s="60" t="inlineStr">
        <is>
          <t>环财农[2022]41号</t>
        </is>
      </c>
      <c r="M300" s="126" t="inlineStr">
        <is>
          <t>改善养殖配套设施，提高饲草利用率，提升养殖效益，增加养殖收入。</t>
        </is>
      </c>
      <c r="N300" s="126" t="inlineStr">
        <is>
          <t>改善养殖配套设施，提高饲草利用率，提升养殖效益，增加养殖收入。</t>
        </is>
      </c>
      <c r="O300" s="60" t="n">
        <v>6</v>
      </c>
      <c r="P300" s="60" t="n"/>
      <c r="Q300" s="308" t="n">
        <v>0.001</v>
      </c>
      <c r="R300" s="308" t="n">
        <v>0.001</v>
      </c>
      <c r="S300" s="308" t="n"/>
      <c r="T300" s="308" t="n">
        <v>0.0039</v>
      </c>
      <c r="U300" s="308" t="n">
        <v>0.0039</v>
      </c>
      <c r="V300" s="308" t="n"/>
      <c r="W300" s="60" t="inlineStr">
        <is>
          <t>畜牧局</t>
        </is>
      </c>
      <c r="X300" s="60" t="inlineStr">
        <is>
          <t>曹志鹏</t>
        </is>
      </c>
      <c r="Y300" s="60" t="inlineStr">
        <is>
          <t>芦家湾乡</t>
        </is>
      </c>
      <c r="Z300" s="58" t="inlineStr">
        <is>
          <t>马鹏飞</t>
        </is>
      </c>
      <c r="AA300" s="60" t="inlineStr">
        <is>
          <t>环农领办发〔2022〕33号</t>
        </is>
      </c>
      <c r="AB300" s="58" t="inlineStr">
        <is>
          <t>县级资金</t>
        </is>
      </c>
    </row>
    <row r="301" ht="48" customFormat="1" customHeight="1" s="5">
      <c r="A301" s="56" t="n"/>
      <c r="B301" s="167" t="inlineStr">
        <is>
          <t>脱贫户（含监测对象）草棚建设</t>
        </is>
      </c>
      <c r="C301" s="60" t="inlineStr">
        <is>
          <t>新建</t>
        </is>
      </c>
      <c r="D301" s="60" t="inlineStr">
        <is>
          <t>2022.01-2022.12</t>
        </is>
      </c>
      <c r="E301" s="60" t="inlineStr">
        <is>
          <t>罗山川乡</t>
        </is>
      </c>
      <c r="F301" s="142" t="inlineStr">
        <is>
          <t>扶持4个村7户新建草棚7座。其中兰家掌村2户2座，龙柏山村1户1座，大树塬村3户3座，山水湾村1户1座。</t>
        </is>
      </c>
      <c r="G301" s="60" t="n">
        <v>4.9</v>
      </c>
      <c r="H301" s="119" t="n"/>
      <c r="I301" s="119" t="n"/>
      <c r="J301" s="119" t="n"/>
      <c r="K301" s="60" t="n">
        <v>4.9</v>
      </c>
      <c r="L301" s="60" t="inlineStr">
        <is>
          <t>环财农[2022]41号</t>
        </is>
      </c>
      <c r="M301" s="126" t="inlineStr">
        <is>
          <t>改善养殖配套设施，提高饲草利用率，提升养殖效益，增加养殖收入。</t>
        </is>
      </c>
      <c r="N301" s="126" t="inlineStr">
        <is>
          <t>改善养殖配套设施，提高饲草利用率，提升养殖效益，增加养殖收入。</t>
        </is>
      </c>
      <c r="O301" s="60" t="n">
        <v>4</v>
      </c>
      <c r="P301" s="60" t="n"/>
      <c r="Q301" s="308" t="n">
        <v>0.0007</v>
      </c>
      <c r="R301" s="308" t="n">
        <v>0.0007</v>
      </c>
      <c r="S301" s="308" t="n"/>
      <c r="T301" s="308" t="n">
        <v>0.0022</v>
      </c>
      <c r="U301" s="308" t="n">
        <v>0.0022</v>
      </c>
      <c r="V301" s="308" t="n"/>
      <c r="W301" s="60" t="inlineStr">
        <is>
          <t>畜牧局</t>
        </is>
      </c>
      <c r="X301" s="60" t="inlineStr">
        <is>
          <t>曹志鹏</t>
        </is>
      </c>
      <c r="Y301" s="60" t="inlineStr">
        <is>
          <t>罗山川乡</t>
        </is>
      </c>
      <c r="Z301" s="58" t="inlineStr">
        <is>
          <t>李怀文</t>
        </is>
      </c>
      <c r="AA301" s="60" t="inlineStr">
        <is>
          <t>环农领办发〔2022〕33号</t>
        </is>
      </c>
      <c r="AB301" s="58" t="inlineStr">
        <is>
          <t>县级资金</t>
        </is>
      </c>
    </row>
    <row r="302" ht="48" customFormat="1" customHeight="1" s="5">
      <c r="A302" s="56" t="n"/>
      <c r="B302" s="167" t="inlineStr">
        <is>
          <t>脱贫户（含监测对象）草棚建设</t>
        </is>
      </c>
      <c r="C302" s="60" t="inlineStr">
        <is>
          <t>新建</t>
        </is>
      </c>
      <c r="D302" s="60" t="inlineStr">
        <is>
          <t>2022.01-2022.12</t>
        </is>
      </c>
      <c r="E302" s="60" t="inlineStr">
        <is>
          <t>毛井镇</t>
        </is>
      </c>
      <c r="F302" s="142" t="inlineStr">
        <is>
          <t>扶持8个村18户新建草棚18座。其中砖城子村4座，杨东掌村1座，施家滩村1座，乔崾岘村3座，黄寨柯村3座，高家洼村1座，丁连掌村2座，大户掌村3座。</t>
        </is>
      </c>
      <c r="G302" s="60" t="n">
        <v>12.6</v>
      </c>
      <c r="H302" s="119" t="n"/>
      <c r="I302" s="119" t="n"/>
      <c r="J302" s="119" t="n"/>
      <c r="K302" s="60" t="n">
        <v>12.6</v>
      </c>
      <c r="L302" s="60" t="inlineStr">
        <is>
          <t>环财农[2022]41号</t>
        </is>
      </c>
      <c r="M302" s="126" t="inlineStr">
        <is>
          <t>改善养殖配套设施，提高饲草利用率，提升养殖效益，增加养殖收入。</t>
        </is>
      </c>
      <c r="N302" s="126" t="inlineStr">
        <is>
          <t>改善养殖配套设施，提高饲草利用率，提升养殖效益，增加养殖收入。</t>
        </is>
      </c>
      <c r="O302" s="60" t="n">
        <v>8</v>
      </c>
      <c r="P302" s="60" t="n"/>
      <c r="Q302" s="308" t="n">
        <v>0.0018</v>
      </c>
      <c r="R302" s="308" t="n">
        <v>0.0018</v>
      </c>
      <c r="S302" s="308" t="n"/>
      <c r="T302" s="308" t="n">
        <v>0.0078</v>
      </c>
      <c r="U302" s="308" t="n">
        <v>0.0078</v>
      </c>
      <c r="V302" s="308" t="n"/>
      <c r="W302" s="60" t="inlineStr">
        <is>
          <t>畜牧局</t>
        </is>
      </c>
      <c r="X302" s="60" t="inlineStr">
        <is>
          <t>曹志鹏</t>
        </is>
      </c>
      <c r="Y302" s="60" t="inlineStr">
        <is>
          <t>毛井镇</t>
        </is>
      </c>
      <c r="Z302" s="58" t="inlineStr">
        <is>
          <t>梁立群</t>
        </is>
      </c>
      <c r="AA302" s="60" t="inlineStr">
        <is>
          <t>环农领办发〔2022〕33号</t>
        </is>
      </c>
      <c r="AB302" s="58" t="inlineStr">
        <is>
          <t>县级资金</t>
        </is>
      </c>
    </row>
    <row r="303" ht="48" customFormat="1" customHeight="1" s="5">
      <c r="A303" s="56" t="n"/>
      <c r="B303" s="167" t="inlineStr">
        <is>
          <t>脱贫户（含监测对象）草棚建设</t>
        </is>
      </c>
      <c r="C303" s="60" t="inlineStr">
        <is>
          <t>新建</t>
        </is>
      </c>
      <c r="D303" s="60" t="inlineStr">
        <is>
          <t>2022.01-2022.12</t>
        </is>
      </c>
      <c r="E303" s="60" t="inlineStr">
        <is>
          <t>木钵镇</t>
        </is>
      </c>
      <c r="F303" s="142" t="inlineStr">
        <is>
          <t>扶持5个村8户新建草棚8座。其中白家掌村1座，井儿岔村2座，郭西掌村2座，曹旗村1座，白家掌村2座。</t>
        </is>
      </c>
      <c r="G303" s="60" t="n">
        <v>5.6</v>
      </c>
      <c r="H303" s="119" t="n"/>
      <c r="I303" s="119" t="n"/>
      <c r="J303" s="119" t="n"/>
      <c r="K303" s="60" t="n">
        <v>5.6</v>
      </c>
      <c r="L303" s="60" t="inlineStr">
        <is>
          <t>环财农[2022]41号</t>
        </is>
      </c>
      <c r="M303" s="126" t="inlineStr">
        <is>
          <t>改善养殖配套设施，提高饲草利用率，提升养殖效益，增加养殖收入。</t>
        </is>
      </c>
      <c r="N303" s="126" t="inlineStr">
        <is>
          <t>改善养殖配套设施，提高饲草利用率，提升养殖效益，增加养殖收入。</t>
        </is>
      </c>
      <c r="O303" s="60" t="n">
        <v>5</v>
      </c>
      <c r="P303" s="60" t="n"/>
      <c r="Q303" s="308" t="n">
        <v>0.0008</v>
      </c>
      <c r="R303" s="308" t="n">
        <v>0.0008</v>
      </c>
      <c r="S303" s="308" t="n"/>
      <c r="T303" s="308" t="n">
        <v>0.0034</v>
      </c>
      <c r="U303" s="308" t="n">
        <v>0.0034</v>
      </c>
      <c r="V303" s="308" t="n"/>
      <c r="W303" s="60" t="inlineStr">
        <is>
          <t>畜牧局</t>
        </is>
      </c>
      <c r="X303" s="60" t="inlineStr">
        <is>
          <t>曹志鹏</t>
        </is>
      </c>
      <c r="Y303" s="60" t="inlineStr">
        <is>
          <t>木钵镇</t>
        </is>
      </c>
      <c r="Z303" s="83" t="inlineStr">
        <is>
          <t>方显</t>
        </is>
      </c>
      <c r="AA303" s="60" t="inlineStr">
        <is>
          <t>环农领办发〔2022〕33号</t>
        </is>
      </c>
      <c r="AB303" s="58" t="inlineStr">
        <is>
          <t>县级资金</t>
        </is>
      </c>
    </row>
    <row r="304" ht="48" customFormat="1" customHeight="1" s="5">
      <c r="A304" s="56" t="n"/>
      <c r="B304" s="167" t="inlineStr">
        <is>
          <t>脱贫户（含监测对象）草棚建设</t>
        </is>
      </c>
      <c r="C304" s="60" t="inlineStr">
        <is>
          <t>新建</t>
        </is>
      </c>
      <c r="D304" s="60" t="inlineStr">
        <is>
          <t>2022.01-2022.12</t>
        </is>
      </c>
      <c r="E304" s="60" t="inlineStr">
        <is>
          <t>南湫乡</t>
        </is>
      </c>
      <c r="F304" s="142" t="inlineStr">
        <is>
          <t>扶持2个村6户新建草棚6座。其中岳后渠村2座，花儿山村4座。</t>
        </is>
      </c>
      <c r="G304" s="60" t="n">
        <v>4.2</v>
      </c>
      <c r="H304" s="119" t="n"/>
      <c r="I304" s="119" t="n"/>
      <c r="J304" s="119" t="n"/>
      <c r="K304" s="60" t="n">
        <v>4.2</v>
      </c>
      <c r="L304" s="60" t="inlineStr">
        <is>
          <t>环财农[2022]41号</t>
        </is>
      </c>
      <c r="M304" s="126" t="inlineStr">
        <is>
          <t>改善养殖配套设施，提高饲草利用率，提升养殖效益，增加养殖收入。</t>
        </is>
      </c>
      <c r="N304" s="126" t="inlineStr">
        <is>
          <t>改善养殖配套设施，提高饲草利用率，提升养殖效益，增加养殖收入。</t>
        </is>
      </c>
      <c r="O304" s="60" t="n">
        <v>2</v>
      </c>
      <c r="P304" s="60" t="n"/>
      <c r="Q304" s="308" t="n">
        <v>0.0005999999999999999</v>
      </c>
      <c r="R304" s="308" t="n">
        <v>0.0005999999999999999</v>
      </c>
      <c r="S304" s="308" t="n"/>
      <c r="T304" s="308" t="n">
        <v>0.0033</v>
      </c>
      <c r="U304" s="308" t="n">
        <v>0.0033</v>
      </c>
      <c r="V304" s="308" t="n"/>
      <c r="W304" s="60" t="inlineStr">
        <is>
          <t>畜牧局</t>
        </is>
      </c>
      <c r="X304" s="60" t="inlineStr">
        <is>
          <t>曹志鹏</t>
        </is>
      </c>
      <c r="Y304" s="60" t="inlineStr">
        <is>
          <t>南湫乡</t>
        </is>
      </c>
      <c r="Z304" s="58" t="inlineStr">
        <is>
          <t>杜志远</t>
        </is>
      </c>
      <c r="AA304" s="60" t="inlineStr">
        <is>
          <t>环农领办发〔2022〕33号</t>
        </is>
      </c>
      <c r="AB304" s="58" t="inlineStr">
        <is>
          <t>县级资金</t>
        </is>
      </c>
    </row>
    <row r="305" ht="48" customFormat="1" customHeight="1" s="5">
      <c r="A305" s="56" t="n"/>
      <c r="B305" s="167" t="inlineStr">
        <is>
          <t>脱贫户（含监测对象）草棚建设</t>
        </is>
      </c>
      <c r="C305" s="60" t="inlineStr">
        <is>
          <t>新建</t>
        </is>
      </c>
      <c r="D305" s="60" t="inlineStr">
        <is>
          <t>2022.01-2022.12</t>
        </is>
      </c>
      <c r="E305" s="60" t="inlineStr">
        <is>
          <t>秦团庄乡</t>
        </is>
      </c>
      <c r="F305" s="142" t="inlineStr">
        <is>
          <t>扶持王团庄村1户新建1座。</t>
        </is>
      </c>
      <c r="G305" s="60" t="n">
        <v>0.7</v>
      </c>
      <c r="H305" s="119" t="n"/>
      <c r="I305" s="119" t="n"/>
      <c r="J305" s="119" t="n"/>
      <c r="K305" s="60" t="n">
        <v>0.7</v>
      </c>
      <c r="L305" s="60" t="inlineStr">
        <is>
          <t>环财农[2022]41号</t>
        </is>
      </c>
      <c r="M305" s="126" t="inlineStr">
        <is>
          <t>改善养殖配套设施，提高饲草利用率，提升养殖效益，增加养殖收入。</t>
        </is>
      </c>
      <c r="N305" s="126" t="inlineStr">
        <is>
          <t>改善养殖配套设施，提高饲草利用率，提升养殖效益，增加养殖收入。</t>
        </is>
      </c>
      <c r="O305" s="60" t="n">
        <v>1</v>
      </c>
      <c r="P305" s="60" t="n"/>
      <c r="Q305" s="308" t="n">
        <v>0.0001</v>
      </c>
      <c r="R305" s="308" t="n">
        <v>0.0001</v>
      </c>
      <c r="S305" s="308" t="n"/>
      <c r="T305" s="308" t="n">
        <v>0.0005</v>
      </c>
      <c r="U305" s="308" t="n">
        <v>0.0005</v>
      </c>
      <c r="V305" s="308" t="n"/>
      <c r="W305" s="60" t="inlineStr">
        <is>
          <t>畜牧局</t>
        </is>
      </c>
      <c r="X305" s="60" t="inlineStr">
        <is>
          <t>曹志鹏</t>
        </is>
      </c>
      <c r="Y305" s="60" t="inlineStr">
        <is>
          <t>秦团庄乡</t>
        </is>
      </c>
      <c r="Z305" s="58" t="inlineStr">
        <is>
          <t>张浩洲</t>
        </is>
      </c>
      <c r="AA305" s="60" t="inlineStr">
        <is>
          <t>环农领办发〔2022〕33号</t>
        </is>
      </c>
      <c r="AB305" s="58" t="inlineStr">
        <is>
          <t>县级资金</t>
        </is>
      </c>
    </row>
    <row r="306" ht="45" customFormat="1" customHeight="1" s="5">
      <c r="A306" s="56" t="n"/>
      <c r="B306" s="167" t="inlineStr">
        <is>
          <t>脱贫户（含监测对象）草棚建设</t>
        </is>
      </c>
      <c r="C306" s="60" t="inlineStr">
        <is>
          <t>新建</t>
        </is>
      </c>
      <c r="D306" s="60" t="inlineStr">
        <is>
          <t>2022.01-2022.12</t>
        </is>
      </c>
      <c r="E306" s="60" t="inlineStr">
        <is>
          <t>山城乡</t>
        </is>
      </c>
      <c r="F306" s="142" t="inlineStr">
        <is>
          <t>扶持山城堡村1户新建1座。</t>
        </is>
      </c>
      <c r="G306" s="60" t="n">
        <v>0.7</v>
      </c>
      <c r="H306" s="119" t="n"/>
      <c r="I306" s="119" t="n"/>
      <c r="J306" s="119" t="n"/>
      <c r="K306" s="60" t="n">
        <v>0.7</v>
      </c>
      <c r="L306" s="60" t="inlineStr">
        <is>
          <t>环财农[2022]41号</t>
        </is>
      </c>
      <c r="M306" s="126" t="inlineStr">
        <is>
          <t>改善养殖配套设施，提高饲草利用率，提升养殖效益，增加养殖收入。</t>
        </is>
      </c>
      <c r="N306" s="126" t="inlineStr">
        <is>
          <t>改善养殖配套设施，提高饲草利用率，提升养殖效益，增加养殖收入。</t>
        </is>
      </c>
      <c r="O306" s="60" t="n">
        <v>1</v>
      </c>
      <c r="P306" s="60" t="n"/>
      <c r="Q306" s="308" t="n">
        <v>0.0001</v>
      </c>
      <c r="R306" s="308" t="n">
        <v>0.0001</v>
      </c>
      <c r="S306" s="308" t="n"/>
      <c r="T306" s="308" t="n">
        <v>0.0005</v>
      </c>
      <c r="U306" s="308" t="n">
        <v>0.0005</v>
      </c>
      <c r="V306" s="308" t="n"/>
      <c r="W306" s="60" t="inlineStr">
        <is>
          <t>畜牧局</t>
        </is>
      </c>
      <c r="X306" s="60" t="inlineStr">
        <is>
          <t>曹志鹏</t>
        </is>
      </c>
      <c r="Y306" s="60" t="inlineStr">
        <is>
          <t>山城乡</t>
        </is>
      </c>
      <c r="Z306" s="58" t="inlineStr">
        <is>
          <t>姚建平</t>
        </is>
      </c>
      <c r="AA306" s="60" t="inlineStr">
        <is>
          <t>环农领办发〔2022〕33号</t>
        </is>
      </c>
      <c r="AB306" s="58" t="inlineStr">
        <is>
          <t>县级资金</t>
        </is>
      </c>
    </row>
    <row r="307" ht="45" customFormat="1" customHeight="1" s="5">
      <c r="A307" s="56" t="n"/>
      <c r="B307" s="167" t="inlineStr">
        <is>
          <t>脱贫户（含监测对象）草棚建设</t>
        </is>
      </c>
      <c r="C307" s="60" t="inlineStr">
        <is>
          <t>新建</t>
        </is>
      </c>
      <c r="D307" s="60" t="inlineStr">
        <is>
          <t>2022.01-2022.12</t>
        </is>
      </c>
      <c r="E307" s="60" t="inlineStr">
        <is>
          <t>天池乡</t>
        </is>
      </c>
      <c r="F307" s="142" t="inlineStr">
        <is>
          <t>扶持5个村12户新建草棚12座。其中曹李川村3座，大庄台村2座，四合掌村2座，天池村3座，苏北岔村2座。</t>
        </is>
      </c>
      <c r="G307" s="60" t="n">
        <v>8.4</v>
      </c>
      <c r="H307" s="119" t="n"/>
      <c r="I307" s="119" t="n"/>
      <c r="J307" s="119" t="n"/>
      <c r="K307" s="60" t="n">
        <v>8.4</v>
      </c>
      <c r="L307" s="60" t="inlineStr">
        <is>
          <t>环财农[2022]41号</t>
        </is>
      </c>
      <c r="M307" s="126" t="inlineStr">
        <is>
          <t>改善养殖配套设施，提高饲草利用率，提升养殖效益，增加养殖收入。</t>
        </is>
      </c>
      <c r="N307" s="126" t="inlineStr">
        <is>
          <t>改善养殖配套设施，提高饲草利用率，提升养殖效益，增加养殖收入。</t>
        </is>
      </c>
      <c r="O307" s="60" t="n">
        <v>5</v>
      </c>
      <c r="P307" s="60" t="n"/>
      <c r="Q307" s="308" t="n">
        <v>0.0012</v>
      </c>
      <c r="R307" s="308" t="n">
        <v>0.0012</v>
      </c>
      <c r="S307" s="308" t="n"/>
      <c r="T307" s="308" t="n">
        <v>0.0054</v>
      </c>
      <c r="U307" s="308" t="n">
        <v>0.0054</v>
      </c>
      <c r="V307" s="308" t="n"/>
      <c r="W307" s="60" t="inlineStr">
        <is>
          <t>畜牧局</t>
        </is>
      </c>
      <c r="X307" s="60" t="inlineStr">
        <is>
          <t>曹志鹏</t>
        </is>
      </c>
      <c r="Y307" s="60" t="inlineStr">
        <is>
          <t>天池乡</t>
        </is>
      </c>
      <c r="Z307" s="58" t="inlineStr">
        <is>
          <t>刘震</t>
        </is>
      </c>
      <c r="AA307" s="60" t="inlineStr">
        <is>
          <t>环农领办发〔2022〕33号</t>
        </is>
      </c>
      <c r="AB307" s="58" t="inlineStr">
        <is>
          <t>县级资金</t>
        </is>
      </c>
    </row>
    <row r="308" ht="45" customFormat="1" customHeight="1" s="5">
      <c r="A308" s="56" t="n"/>
      <c r="B308" s="167" t="inlineStr">
        <is>
          <t>脱贫户（含监测对象）草棚建设</t>
        </is>
      </c>
      <c r="C308" s="60" t="inlineStr">
        <is>
          <t>新建</t>
        </is>
      </c>
      <c r="D308" s="60" t="inlineStr">
        <is>
          <t>2022.01-2022.12</t>
        </is>
      </c>
      <c r="E308" s="60" t="inlineStr">
        <is>
          <t>小南沟乡</t>
        </is>
      </c>
      <c r="F308" s="142" t="inlineStr">
        <is>
          <t>扶持3个村4户新建草棚4座。其中燕麦掌村2座，汪天子村1座，杨胡套子村1座。</t>
        </is>
      </c>
      <c r="G308" s="60" t="n">
        <v>2.8</v>
      </c>
      <c r="H308" s="119" t="n"/>
      <c r="I308" s="119" t="n"/>
      <c r="J308" s="119" t="n"/>
      <c r="K308" s="60" t="n">
        <v>2.8</v>
      </c>
      <c r="L308" s="60" t="inlineStr">
        <is>
          <t>环财农[2022]41号</t>
        </is>
      </c>
      <c r="M308" s="126" t="inlineStr">
        <is>
          <t>改善养殖配套设施，提高饲草利用率，提升养殖效益，增加养殖收入。</t>
        </is>
      </c>
      <c r="N308" s="126" t="inlineStr">
        <is>
          <t>改善养殖配套设施，提高饲草利用率，提升养殖效益，增加养殖收入。</t>
        </is>
      </c>
      <c r="O308" s="60" t="n">
        <v>3</v>
      </c>
      <c r="P308" s="60" t="n"/>
      <c r="Q308" s="308" t="n">
        <v>0.0004</v>
      </c>
      <c r="R308" s="308" t="n">
        <v>0.0004</v>
      </c>
      <c r="S308" s="308" t="n"/>
      <c r="T308" s="308" t="n">
        <v>0.002</v>
      </c>
      <c r="U308" s="308" t="n">
        <v>0.002</v>
      </c>
      <c r="V308" s="308" t="n"/>
      <c r="W308" s="60" t="inlineStr">
        <is>
          <t>畜牧局</t>
        </is>
      </c>
      <c r="X308" s="60" t="inlineStr">
        <is>
          <t>曹志鹏</t>
        </is>
      </c>
      <c r="Y308" s="60" t="inlineStr">
        <is>
          <t>小南沟乡</t>
        </is>
      </c>
      <c r="Z308" s="58" t="inlineStr">
        <is>
          <t>任新育</t>
        </is>
      </c>
      <c r="AA308" s="60" t="inlineStr">
        <is>
          <t>环农领办发〔2022〕33号</t>
        </is>
      </c>
      <c r="AB308" s="58" t="inlineStr">
        <is>
          <t>县级资金</t>
        </is>
      </c>
    </row>
    <row r="309" ht="45" customFormat="1" customHeight="1" s="5">
      <c r="A309" s="56" t="n"/>
      <c r="B309" s="167" t="inlineStr">
        <is>
          <t>脱贫户（含监测对象）草棚建设</t>
        </is>
      </c>
      <c r="C309" s="60" t="inlineStr">
        <is>
          <t>新建</t>
        </is>
      </c>
      <c r="D309" s="60" t="inlineStr">
        <is>
          <t>2022.01-2022.12</t>
        </is>
      </c>
      <c r="E309" s="60" t="inlineStr">
        <is>
          <t>演武乡</t>
        </is>
      </c>
      <c r="F309" s="142" t="inlineStr">
        <is>
          <t>扶持5个村8户新建草棚8座。其中刘家坪村1座，杨家洼村1座，黄山村2座，走马硷村2座，路家塬村2座。</t>
        </is>
      </c>
      <c r="G309" s="60" t="n">
        <v>5.6</v>
      </c>
      <c r="H309" s="119" t="n"/>
      <c r="I309" s="119" t="n"/>
      <c r="J309" s="119" t="n"/>
      <c r="K309" s="60" t="n">
        <v>5.6</v>
      </c>
      <c r="L309" s="60" t="inlineStr">
        <is>
          <t>环财农[2022]41号</t>
        </is>
      </c>
      <c r="M309" s="126" t="inlineStr">
        <is>
          <t>改善养殖配套设施，提高饲草利用率，提升养殖效益，增加养殖收入。</t>
        </is>
      </c>
      <c r="N309" s="126" t="inlineStr">
        <is>
          <t>改善养殖配套设施，提高饲草利用率，提升养殖效益，增加养殖收入。</t>
        </is>
      </c>
      <c r="O309" s="60" t="n">
        <v>5</v>
      </c>
      <c r="P309" s="60" t="n"/>
      <c r="Q309" s="308" t="n">
        <v>0.0008</v>
      </c>
      <c r="R309" s="308" t="n">
        <v>0.0008</v>
      </c>
      <c r="S309" s="308" t="n"/>
      <c r="T309" s="308" t="n">
        <v>0.0033</v>
      </c>
      <c r="U309" s="308" t="n">
        <v>0.0033</v>
      </c>
      <c r="V309" s="308" t="n"/>
      <c r="W309" s="60" t="inlineStr">
        <is>
          <t>畜牧局</t>
        </is>
      </c>
      <c r="X309" s="60" t="inlineStr">
        <is>
          <t>曹志鹏</t>
        </is>
      </c>
      <c r="Y309" s="60" t="inlineStr">
        <is>
          <t>演武乡</t>
        </is>
      </c>
      <c r="Z309" s="58" t="inlineStr">
        <is>
          <t>杨永杰</t>
        </is>
      </c>
      <c r="AA309" s="60" t="inlineStr">
        <is>
          <t>环农领办发〔2022〕33号</t>
        </is>
      </c>
      <c r="AB309" s="58" t="inlineStr">
        <is>
          <t>县级资金</t>
        </is>
      </c>
    </row>
    <row r="310" ht="45" customFormat="1" customHeight="1" s="5">
      <c r="A310" s="56" t="n"/>
      <c r="B310" s="85" t="inlineStr">
        <is>
          <t>曲子镇强村带弱村示范户羊棚建设</t>
        </is>
      </c>
      <c r="C310" s="85" t="inlineStr">
        <is>
          <t>新建</t>
        </is>
      </c>
      <c r="D310" s="60" t="inlineStr">
        <is>
          <t>2022.01-2022.12</t>
        </is>
      </c>
      <c r="E310" s="85" t="inlineStr">
        <is>
          <t>曲子镇</t>
        </is>
      </c>
      <c r="F310" s="222" t="inlineStr">
        <is>
          <t>扶持湖羊养殖户建设高架羊棚60座，其中：许家塬村3户3座，宋家塬村14户14座，小庄子村10户10座，楼房子村15户15座，高李湾村3户3座，马家河村3户3座，金村寺村3户3座，金盆掌村3户3座，油坊塬村3户3座，董家塬村3户3座，每座补助4万元。</t>
        </is>
      </c>
      <c r="G310" s="85" t="n">
        <v>240</v>
      </c>
      <c r="H310" s="121" t="n">
        <v>240</v>
      </c>
      <c r="I310" s="121" t="n"/>
      <c r="J310" s="121" t="n"/>
      <c r="K310" s="121" t="n"/>
      <c r="L310" s="121" t="inlineStr">
        <is>
          <t>甘财建[2022]77号</t>
        </is>
      </c>
      <c r="M310" s="127" t="inlineStr">
        <is>
          <t>培育壮大湖羊养殖产业，增加农户收入，助推产业振兴。</t>
        </is>
      </c>
      <c r="N310" s="70" t="inlineStr">
        <is>
          <t>加强基础设施建设，提高饲草利用率，增加养殖户收益，进一步完善“企、社、户”三方利益联结机制。</t>
        </is>
      </c>
      <c r="O310" s="85" t="n">
        <v>10</v>
      </c>
      <c r="P310" s="85" t="n"/>
      <c r="Q310" s="129" t="n">
        <v>0.006</v>
      </c>
      <c r="R310" s="129" t="n"/>
      <c r="S310" s="129" t="n"/>
      <c r="T310" s="129" t="n">
        <v>0.027</v>
      </c>
      <c r="U310" s="129" t="n"/>
      <c r="V310" s="129" t="n"/>
      <c r="W310" s="85" t="inlineStr">
        <is>
          <t>畜牧局</t>
        </is>
      </c>
      <c r="X310" s="85" t="inlineStr">
        <is>
          <t>曹志鹏</t>
        </is>
      </c>
      <c r="Y310" s="60" t="inlineStr">
        <is>
          <t>曲子镇</t>
        </is>
      </c>
      <c r="Z310" s="58" t="inlineStr">
        <is>
          <t>段斌杰</t>
        </is>
      </c>
      <c r="AA310" s="58" t="inlineStr">
        <is>
          <t>环农领办发〔2022〕36号</t>
        </is>
      </c>
      <c r="AB310" s="58" t="inlineStr">
        <is>
          <t>五批整合</t>
        </is>
      </c>
    </row>
    <row r="311" ht="39" customHeight="1" s="295">
      <c r="A311" s="56" t="n"/>
      <c r="B311" s="50" t="inlineStr">
        <is>
          <t>2.饲草产业</t>
        </is>
      </c>
      <c r="C311" s="122" t="n"/>
      <c r="D311" s="122" t="n"/>
      <c r="E311" s="123" t="n"/>
      <c r="F311" s="71" t="n"/>
      <c r="G311" s="72">
        <f>G312+G333+G354+G375+G396+G416+G435</f>
        <v/>
      </c>
      <c r="H311" s="72">
        <f>H312+H333+H354+H375+H396+H416+H435</f>
        <v/>
      </c>
      <c r="I311" s="72">
        <f>I312+I333+I354+I375+I396+I416+I435</f>
        <v/>
      </c>
      <c r="J311" s="72">
        <f>J312+J333+J354+J375+J396+J416+J435</f>
        <v/>
      </c>
      <c r="K311" s="72">
        <f>K312+K333+K354+K375+K396+K416+K435</f>
        <v/>
      </c>
      <c r="L311" s="79" t="n"/>
      <c r="M311" s="87" t="n"/>
      <c r="N311" s="87" t="n"/>
      <c r="O311" s="79" t="n"/>
      <c r="P311" s="79" t="n"/>
      <c r="Q311" s="79" t="n"/>
      <c r="R311" s="79" t="n"/>
      <c r="S311" s="79" t="n"/>
      <c r="T311" s="79" t="n"/>
      <c r="U311" s="79" t="n"/>
      <c r="V311" s="79" t="n"/>
      <c r="W311" s="90" t="n"/>
      <c r="X311" s="79" t="n"/>
      <c r="Y311" s="79" t="n"/>
      <c r="Z311" s="79" t="n"/>
      <c r="AA311" s="79" t="n"/>
      <c r="AB311" s="79" t="n"/>
    </row>
    <row r="312" ht="80" customHeight="1" s="295">
      <c r="A312" s="56" t="n"/>
      <c r="B312" s="56" t="inlineStr">
        <is>
          <t>大燕麦种植
合计</t>
        </is>
      </c>
      <c r="C312" s="56" t="inlineStr">
        <is>
          <t>新建</t>
        </is>
      </c>
      <c r="D312" s="34" t="inlineStr">
        <is>
          <t>2022.01-2022.12</t>
        </is>
      </c>
      <c r="E312" s="56" t="inlineStr">
        <is>
          <t>车道镇等20个乡镇</t>
        </is>
      </c>
      <c r="F312" s="69" t="inlineStr">
        <is>
          <t>扶持242个村10031户脱贫户（含监测对象）种植大燕麦15万亩、籽种统一采购、每亩按10kg供应。</t>
        </is>
      </c>
      <c r="G312" s="56" t="n">
        <v>675</v>
      </c>
      <c r="H312" s="56" t="n">
        <v>675</v>
      </c>
      <c r="I312" s="34" t="n"/>
      <c r="J312" s="34" t="n"/>
      <c r="K312" s="34" t="n"/>
      <c r="L312" s="79" t="n"/>
      <c r="M312" s="69" t="inlineStr">
        <is>
          <t>培育壮大草畜产业，增加农户收入，助推产业振兴。</t>
        </is>
      </c>
      <c r="N312" s="69" t="inlineStr">
        <is>
          <t>引导农户种植商品草、订单草和自用草，降低养殖成本，保障饲草供给，增加农户收入，进一步完善“企、社、户”三方利益联结机制。</t>
        </is>
      </c>
      <c r="O312" s="56">
        <f>SUM(O313:O332)</f>
        <v/>
      </c>
      <c r="P312" s="34" t="n">
        <v>34</v>
      </c>
      <c r="Q312" s="56">
        <f>R312+S312</f>
        <v/>
      </c>
      <c r="R312" s="56" t="n">
        <v>1.0031</v>
      </c>
      <c r="S312" s="34" t="n"/>
      <c r="T312" s="56">
        <f>U312+V312</f>
        <v/>
      </c>
      <c r="U312" s="56" t="n">
        <v>4.1288</v>
      </c>
      <c r="V312" s="34" t="n"/>
      <c r="W312" s="56" t="inlineStr">
        <is>
          <t>畜牧局</t>
        </is>
      </c>
      <c r="X312" s="34" t="inlineStr">
        <is>
          <t>曹志鹏</t>
        </is>
      </c>
      <c r="Y312" s="56" t="inlineStr">
        <is>
          <t>各乡镇</t>
        </is>
      </c>
      <c r="Z312" s="34" t="n"/>
      <c r="AA312" s="34" t="n"/>
      <c r="AB312" s="34" t="n"/>
    </row>
    <row r="313" ht="94" customHeight="1" s="295">
      <c r="A313" s="56" t="n"/>
      <c r="B313" s="60" t="inlineStr">
        <is>
          <t>大燕麦草种植</t>
        </is>
      </c>
      <c r="C313" s="60" t="inlineStr">
        <is>
          <t>新建</t>
        </is>
      </c>
      <c r="D313" s="58" t="inlineStr">
        <is>
          <t>2022.01-2022.12</t>
        </is>
      </c>
      <c r="E313" s="60" t="inlineStr">
        <is>
          <t>木钵镇</t>
        </is>
      </c>
      <c r="F313" s="70" t="inlineStr">
        <is>
          <t>种植大燕麦1665亩，其中：白家掌村40户153亩、曹旗村10户69亩、邓寨子村10户78亩、高楼塬村8户86亩、郭西掌村37户192亩、韩洼子村10户80亩、井儿岔村10户70亩、刘家塬村10户72亩、罗家沟村20户152亩、木钵街村10户62亩、坪子塬村50户220亩、水坝滩村10户102亩、周湾村5户49亩、殷家桥村10户80亩、关营村3户40亩、高寨村8户80亩、二合塬村8户80亩。</t>
        </is>
      </c>
      <c r="G313" s="60" t="n">
        <v>7.4925</v>
      </c>
      <c r="H313" s="60" t="n">
        <v>7.4925</v>
      </c>
      <c r="I313" s="58" t="n"/>
      <c r="J313" s="58" t="n"/>
      <c r="K313" s="58" t="n"/>
      <c r="L313" s="58" t="inlineStr">
        <is>
          <t>甘财扶贫〔2021〕26号</t>
        </is>
      </c>
      <c r="M313" s="70" t="inlineStr">
        <is>
          <t>培育壮大草畜产业，增加农户收入，助推产业振兴。</t>
        </is>
      </c>
      <c r="N313" s="70" t="inlineStr">
        <is>
          <t>引导农户种植商品草、订单草和自用草，降低养殖成本，保障饲草供给，增加农户收入，进一步完善“企、社、户”三方利益联结机制。</t>
        </is>
      </c>
      <c r="O313" s="60" t="n">
        <v>17</v>
      </c>
      <c r="P313" s="58" t="n"/>
      <c r="Q313" s="60">
        <f>R313+S313</f>
        <v/>
      </c>
      <c r="R313" s="60" t="n">
        <v>0.0259</v>
      </c>
      <c r="S313" s="58" t="n"/>
      <c r="T313" s="60">
        <f>U313+V313</f>
        <v/>
      </c>
      <c r="U313" s="60" t="n">
        <v>0.1179</v>
      </c>
      <c r="V313" s="58" t="n"/>
      <c r="W313" s="60" t="inlineStr">
        <is>
          <t>畜牧局</t>
        </is>
      </c>
      <c r="X313" s="58" t="inlineStr">
        <is>
          <t>曹志鹏</t>
        </is>
      </c>
      <c r="Y313" s="60" t="inlineStr">
        <is>
          <t>木钵镇</t>
        </is>
      </c>
      <c r="Z313" s="83" t="inlineStr">
        <is>
          <t>方显</t>
        </is>
      </c>
      <c r="AA313" s="58" t="inlineStr">
        <is>
          <t>环农领办发〔2022〕3号</t>
        </is>
      </c>
      <c r="AB313" s="58" t="inlineStr">
        <is>
          <t>中提前批</t>
        </is>
      </c>
    </row>
    <row r="314" ht="89" customHeight="1" s="295">
      <c r="A314" s="56" t="n"/>
      <c r="B314" s="60" t="inlineStr">
        <is>
          <t>大燕麦草种植</t>
        </is>
      </c>
      <c r="C314" s="60" t="inlineStr">
        <is>
          <t>新建</t>
        </is>
      </c>
      <c r="D314" s="58" t="inlineStr">
        <is>
          <t>2022.01-2022.12</t>
        </is>
      </c>
      <c r="E314" s="60" t="inlineStr">
        <is>
          <t>八珠乡</t>
        </is>
      </c>
      <c r="F314" s="70" t="inlineStr">
        <is>
          <t>种植大燕麦2799亩，其中：八珠塬24户124亩、曹塬村28户259亩、瓦崾岘村33户184亩、杏树沟村45户347亩、塔儿咀村15户153亩、马连掌村78户747亩、冯家湾村47户256亩、苟塬村9户17.5亩、湫坝沟村67户370亩、白塬村71户341亩。</t>
        </is>
      </c>
      <c r="G314" s="60" t="n">
        <v>12.5955</v>
      </c>
      <c r="H314" s="60" t="n">
        <v>12.5955</v>
      </c>
      <c r="I314" s="58" t="n"/>
      <c r="J314" s="58" t="n"/>
      <c r="K314" s="58" t="n"/>
      <c r="L314" s="58" t="inlineStr">
        <is>
          <t>甘财扶贫〔2021〕26号</t>
        </is>
      </c>
      <c r="M314" s="70" t="inlineStr">
        <is>
          <t>培育壮大草畜产业，增加农户收入，助推产业振兴。</t>
        </is>
      </c>
      <c r="N314" s="70" t="inlineStr">
        <is>
          <t>引导农户种植商品草、订单草和自用草，降低养殖成本，保障饲草供给，增加农户收入，进一步完善“企、社、户”三方利益联结机制。</t>
        </is>
      </c>
      <c r="O314" s="60" t="n">
        <v>10</v>
      </c>
      <c r="P314" s="58" t="n"/>
      <c r="Q314" s="60">
        <f>R314+S314</f>
        <v/>
      </c>
      <c r="R314" s="60" t="n">
        <v>0.0417</v>
      </c>
      <c r="S314" s="58" t="n"/>
      <c r="T314" s="60">
        <f>U314+V314</f>
        <v/>
      </c>
      <c r="U314" s="60" t="n">
        <v>0.1932</v>
      </c>
      <c r="V314" s="58" t="n"/>
      <c r="W314" s="60" t="inlineStr">
        <is>
          <t>畜牧局</t>
        </is>
      </c>
      <c r="X314" s="58" t="inlineStr">
        <is>
          <t>曹志鹏</t>
        </is>
      </c>
      <c r="Y314" s="60" t="inlineStr">
        <is>
          <t>八珠乡</t>
        </is>
      </c>
      <c r="Z314" s="58" t="inlineStr">
        <is>
          <t>张彬彬</t>
        </is>
      </c>
      <c r="AA314" s="58" t="inlineStr">
        <is>
          <t>环农领办发〔2022〕3号</t>
        </is>
      </c>
      <c r="AB314" s="58" t="inlineStr">
        <is>
          <t>中提前批</t>
        </is>
      </c>
    </row>
    <row r="315" ht="92" customHeight="1" s="295">
      <c r="A315" s="56" t="n"/>
      <c r="B315" s="60" t="inlineStr">
        <is>
          <t>大燕麦草种植</t>
        </is>
      </c>
      <c r="C315" s="60" t="inlineStr">
        <is>
          <t>新建</t>
        </is>
      </c>
      <c r="D315" s="58" t="inlineStr">
        <is>
          <t>2022.01-2022.12</t>
        </is>
      </c>
      <c r="E315" s="60" t="inlineStr">
        <is>
          <t>车道镇</t>
        </is>
      </c>
      <c r="F315" s="70" t="inlineStr">
        <is>
          <t>种植大燕麦10070亩，其中：苦水掌村98户1100亩、双庙村50户200亩、王西掌村102户240亩、吊渠村40户560亩、三角城村58户480亩、杨掌村56户1020亩、万安村85户1020亩、陈掌村62户1000亩、红台村20户300亩、樱桃掌村70户1400亩、安掌村30户340亩、代掌村85户310亩、刘渠村42户1600亩、刘园子村24户500亩。</t>
        </is>
      </c>
      <c r="G315" s="60" t="n">
        <v>45.315</v>
      </c>
      <c r="H315" s="60" t="n">
        <v>45.315</v>
      </c>
      <c r="I315" s="58" t="n"/>
      <c r="J315" s="58" t="n"/>
      <c r="K315" s="58" t="n"/>
      <c r="L315" s="58" t="inlineStr">
        <is>
          <t>甘财扶贫〔2021〕26号</t>
        </is>
      </c>
      <c r="M315" s="70" t="inlineStr">
        <is>
          <t>培育壮大草畜产业，增加农户收入，助推产业振兴。</t>
        </is>
      </c>
      <c r="N315" s="70" t="inlineStr">
        <is>
          <t>引导农户种植商品草、订单草和自用草，降低养殖成本，保障饲草供给，增加农户收入，进一步完善“企、社、户”三方利益联结机制。</t>
        </is>
      </c>
      <c r="O315" s="60" t="n">
        <v>13</v>
      </c>
      <c r="P315" s="58" t="n"/>
      <c r="Q315" s="60">
        <f>R315+S315</f>
        <v/>
      </c>
      <c r="R315" s="60" t="n">
        <v>0.0822</v>
      </c>
      <c r="S315" s="58" t="n"/>
      <c r="T315" s="60">
        <f>U315+V315</f>
        <v/>
      </c>
      <c r="U315" s="60" t="n">
        <v>0.3288</v>
      </c>
      <c r="V315" s="58" t="n"/>
      <c r="W315" s="60" t="inlineStr">
        <is>
          <t>畜牧局</t>
        </is>
      </c>
      <c r="X315" s="58" t="inlineStr">
        <is>
          <t>曹志鹏</t>
        </is>
      </c>
      <c r="Y315" s="60" t="inlineStr">
        <is>
          <t>车道镇</t>
        </is>
      </c>
      <c r="Z315" s="60" t="inlineStr">
        <is>
          <t>张会星</t>
        </is>
      </c>
      <c r="AA315" s="58" t="inlineStr">
        <is>
          <t>环农领办发〔2022〕3号</t>
        </is>
      </c>
      <c r="AB315" s="58" t="inlineStr">
        <is>
          <t>中提前批</t>
        </is>
      </c>
    </row>
    <row r="316" ht="74" customHeight="1" s="295">
      <c r="A316" s="56" t="n"/>
      <c r="B316" s="60" t="inlineStr">
        <is>
          <t>大燕麦草种植</t>
        </is>
      </c>
      <c r="C316" s="60" t="inlineStr">
        <is>
          <t>新建</t>
        </is>
      </c>
      <c r="D316" s="58" t="inlineStr">
        <is>
          <t>2022.01-2022.12</t>
        </is>
      </c>
      <c r="E316" s="60" t="inlineStr">
        <is>
          <t>樊家川镇</t>
        </is>
      </c>
      <c r="F316" s="70" t="inlineStr">
        <is>
          <t>种植大燕麦2728亩，其中：慕家河村20户200亩、樊家川村49户200亩、马驿沟村28户400亩、郝集村60户300亩、长城村105户450亩、闫塬村50户350亩、李崾岘村76户468亩、马骏滩村65户360亩。</t>
        </is>
      </c>
      <c r="G316" s="60" t="n">
        <v>12.276</v>
      </c>
      <c r="H316" s="60" t="n">
        <v>12.276</v>
      </c>
      <c r="I316" s="58" t="n"/>
      <c r="J316" s="58" t="n"/>
      <c r="K316" s="58" t="n"/>
      <c r="L316" s="58" t="inlineStr">
        <is>
          <t>甘财扶贫〔2021〕26号</t>
        </is>
      </c>
      <c r="M316" s="70" t="inlineStr">
        <is>
          <t>培育壮大草畜产业，增加农户收入，助推产业振兴。</t>
        </is>
      </c>
      <c r="N316" s="70" t="inlineStr">
        <is>
          <t>引导农户种植商品草、订单草和自用草，降低养殖成本，保障饲草供给，增加农户收入，进一步完善“企、社、户”三方利益联结机制。</t>
        </is>
      </c>
      <c r="O316" s="60" t="n">
        <v>8</v>
      </c>
      <c r="P316" s="58" t="n"/>
      <c r="Q316" s="60">
        <f>R316+S316</f>
        <v/>
      </c>
      <c r="R316" s="60" t="n">
        <v>0.0453</v>
      </c>
      <c r="S316" s="58" t="n"/>
      <c r="T316" s="60">
        <f>U316+V316</f>
        <v/>
      </c>
      <c r="U316" s="60" t="n">
        <v>0.2363</v>
      </c>
      <c r="V316" s="58" t="n"/>
      <c r="W316" s="60" t="inlineStr">
        <is>
          <t>畜牧局</t>
        </is>
      </c>
      <c r="X316" s="58" t="inlineStr">
        <is>
          <t>曹志鹏</t>
        </is>
      </c>
      <c r="Y316" s="60" t="inlineStr">
        <is>
          <t>樊家川镇</t>
        </is>
      </c>
      <c r="Z316" s="58" t="inlineStr">
        <is>
          <t>王治峰</t>
        </is>
      </c>
      <c r="AA316" s="58" t="inlineStr">
        <is>
          <t>环农领办发〔2022〕3号</t>
        </is>
      </c>
      <c r="AB316" s="58" t="inlineStr">
        <is>
          <t>中提前批</t>
        </is>
      </c>
    </row>
    <row r="317" ht="91" customHeight="1" s="295">
      <c r="A317" s="56" t="n"/>
      <c r="B317" s="60" t="inlineStr">
        <is>
          <t>大燕麦草种植</t>
        </is>
      </c>
      <c r="C317" s="60" t="inlineStr">
        <is>
          <t>新建</t>
        </is>
      </c>
      <c r="D317" s="58" t="inlineStr">
        <is>
          <t>2022.01-2022.12</t>
        </is>
      </c>
      <c r="E317" s="60" t="inlineStr">
        <is>
          <t>耿湾乡</t>
        </is>
      </c>
      <c r="F317" s="70" t="inlineStr">
        <is>
          <t>种植大燕麦3240亩，其中：早流渠村10户100亩、耿河村20户200亩、四合原村30户150亩、桃树掌村30户100亩、韩老庄村15户120亩、天桥村10户80亩、许掌村40户240亩、万湾村100户600亩、张台村12户240亩、黑城岔村20户160亩、郜庄村25户400亩、郝东掌村15户450亩、潘掌村40户400亩。</t>
        </is>
      </c>
      <c r="G317" s="60" t="n">
        <v>14.58</v>
      </c>
      <c r="H317" s="60" t="n">
        <v>14.58</v>
      </c>
      <c r="I317" s="58" t="n"/>
      <c r="J317" s="58" t="n"/>
      <c r="K317" s="58" t="n"/>
      <c r="L317" s="58" t="inlineStr">
        <is>
          <t>甘财扶贫〔2021〕26号</t>
        </is>
      </c>
      <c r="M317" s="70" t="inlineStr">
        <is>
          <t>培育壮大草畜产业，增加农户收入，助推产业振兴。</t>
        </is>
      </c>
      <c r="N317" s="70" t="inlineStr">
        <is>
          <t>引导农户种植商品草、订单草和自用草，降低养殖成本，保障饲草供给，增加农户收入，进一步完善“企、社、户”三方利益联结机制。</t>
        </is>
      </c>
      <c r="O317" s="60" t="n">
        <v>13</v>
      </c>
      <c r="P317" s="58" t="n"/>
      <c r="Q317" s="60">
        <f>R317+S317</f>
        <v/>
      </c>
      <c r="R317" s="60" t="n">
        <v>0.0367</v>
      </c>
      <c r="S317" s="58" t="n"/>
      <c r="T317" s="60">
        <f>U317+V317</f>
        <v/>
      </c>
      <c r="U317" s="60" t="n">
        <v>0.1468</v>
      </c>
      <c r="V317" s="58" t="n"/>
      <c r="W317" s="60" t="inlineStr">
        <is>
          <t>畜牧局</t>
        </is>
      </c>
      <c r="X317" s="58" t="inlineStr">
        <is>
          <t>曹志鹏</t>
        </is>
      </c>
      <c r="Y317" s="60" t="inlineStr">
        <is>
          <t>耿湾乡</t>
        </is>
      </c>
      <c r="Z317" s="58" t="inlineStr">
        <is>
          <t>王秀丽</t>
        </is>
      </c>
      <c r="AA317" s="58" t="inlineStr">
        <is>
          <t>环农领办发〔2022〕3号</t>
        </is>
      </c>
      <c r="AB317" s="58" t="inlineStr">
        <is>
          <t>中提前批</t>
        </is>
      </c>
    </row>
    <row r="318" ht="90" customHeight="1" s="295">
      <c r="A318" s="56" t="n"/>
      <c r="B318" s="60" t="inlineStr">
        <is>
          <t>大燕麦草种植</t>
        </is>
      </c>
      <c r="C318" s="60" t="inlineStr">
        <is>
          <t>新建</t>
        </is>
      </c>
      <c r="D318" s="58" t="inlineStr">
        <is>
          <t>2022.01-2022.12</t>
        </is>
      </c>
      <c r="E318" s="60" t="inlineStr">
        <is>
          <t>洪德镇</t>
        </is>
      </c>
      <c r="F318" s="70" t="inlineStr">
        <is>
          <t>种植大燕麦2632亩，其中：丁阳渠子村30户200亩、河连湾村30户210亩、洪德街村27户152亩、寇河村28户150亩、李达掌村20户140亩、李塬村30户150亩、梁岔村35户150亩、马塬村35户160亩、苗河村35户150亩、苏长沟村35户120亩、私盐路村60户300亩、新集子村32户450亩、张崾岘村30户200亩、赵洼村35户100亩、</t>
        </is>
      </c>
      <c r="G318" s="60" t="n">
        <v>11.844</v>
      </c>
      <c r="H318" s="60" t="n">
        <v>11.844</v>
      </c>
      <c r="I318" s="58" t="n"/>
      <c r="J318" s="58" t="n"/>
      <c r="K318" s="58" t="n"/>
      <c r="L318" s="58" t="inlineStr">
        <is>
          <t>甘财扶贫〔2021〕26号</t>
        </is>
      </c>
      <c r="M318" s="70" t="inlineStr">
        <is>
          <t>培育壮大草畜产业，增加农户收入，助推产业振兴。</t>
        </is>
      </c>
      <c r="N318" s="70" t="inlineStr">
        <is>
          <t>引导农户种植商品草、订单草和自用草，降低养殖成本，保障饲草供给，增加农户收入，进一步完善“企、社、户”三方利益联结机制。</t>
        </is>
      </c>
      <c r="O318" s="60" t="n">
        <v>17</v>
      </c>
      <c r="P318" s="58" t="n"/>
      <c r="Q318" s="60">
        <f>R318+S318</f>
        <v/>
      </c>
      <c r="R318" s="60" t="n">
        <v>0.0462</v>
      </c>
      <c r="S318" s="58" t="n"/>
      <c r="T318" s="60">
        <f>U318+V318</f>
        <v/>
      </c>
      <c r="U318" s="60" t="n">
        <v>0.1848</v>
      </c>
      <c r="V318" s="58" t="n"/>
      <c r="W318" s="60" t="inlineStr">
        <is>
          <t>畜牧局</t>
        </is>
      </c>
      <c r="X318" s="58" t="inlineStr">
        <is>
          <t>曹志鹏</t>
        </is>
      </c>
      <c r="Y318" s="60" t="inlineStr">
        <is>
          <t>洪德镇</t>
        </is>
      </c>
      <c r="Z318" s="83" t="inlineStr">
        <is>
          <t>王国伍</t>
        </is>
      </c>
      <c r="AA318" s="58" t="inlineStr">
        <is>
          <t>环农领办发〔2022〕3号</t>
        </is>
      </c>
      <c r="AB318" s="58" t="inlineStr">
        <is>
          <t>中提前批</t>
        </is>
      </c>
    </row>
    <row r="319" ht="77" customHeight="1" s="295">
      <c r="A319" s="56" t="n"/>
      <c r="B319" s="60" t="inlineStr">
        <is>
          <t>大燕麦草种植</t>
        </is>
      </c>
      <c r="C319" s="60" t="inlineStr">
        <is>
          <t>新建</t>
        </is>
      </c>
      <c r="D319" s="58" t="inlineStr">
        <is>
          <t>2022.01-2022.12</t>
        </is>
      </c>
      <c r="E319" s="60" t="inlineStr">
        <is>
          <t>虎洞镇</t>
        </is>
      </c>
      <c r="F319" s="70" t="inlineStr">
        <is>
          <t>种植大燕麦5184亩，其中：半个城村35户500亩、常兆台村45户566亩、贾驿村60户900亩、刘解掌村60户878亩、砂井子村30户150亩、魏家河村31户180亩、张大掌村43户600亩、金庄塬村55户460亩、张家湾村60户750亩、高庙湾村40户200亩。</t>
        </is>
      </c>
      <c r="G319" s="60" t="n">
        <v>23.328</v>
      </c>
      <c r="H319" s="60" t="n">
        <v>23.328</v>
      </c>
      <c r="I319" s="58" t="n"/>
      <c r="J319" s="58" t="n"/>
      <c r="K319" s="58" t="n"/>
      <c r="L319" s="58" t="inlineStr">
        <is>
          <t>甘财扶贫〔2021〕26号</t>
        </is>
      </c>
      <c r="M319" s="70" t="inlineStr">
        <is>
          <t>培育壮大草畜产业，增加农户收入，助推产业振兴。</t>
        </is>
      </c>
      <c r="N319" s="70" t="inlineStr">
        <is>
          <t>引导农户种植商品草、订单草和自用草，降低养殖成本，保障饲草供给，增加农户收入，进一步完善“企、社、户”三方利益联结机制。</t>
        </is>
      </c>
      <c r="O319" s="60" t="n">
        <v>10</v>
      </c>
      <c r="P319" s="58" t="n"/>
      <c r="Q319" s="60">
        <f>R319+S319</f>
        <v/>
      </c>
      <c r="R319" s="60" t="n">
        <v>0.0459</v>
      </c>
      <c r="S319" s="58" t="n"/>
      <c r="T319" s="60">
        <f>U319+V319</f>
        <v/>
      </c>
      <c r="U319" s="60" t="n">
        <v>0.03009</v>
      </c>
      <c r="V319" s="58" t="n"/>
      <c r="W319" s="60" t="inlineStr">
        <is>
          <t>畜牧局</t>
        </is>
      </c>
      <c r="X319" s="58" t="inlineStr">
        <is>
          <t>曹志鹏</t>
        </is>
      </c>
      <c r="Y319" s="60" t="inlineStr">
        <is>
          <t>虎洞镇</t>
        </is>
      </c>
      <c r="Z319" s="58" t="inlineStr">
        <is>
          <t>梁海涛</t>
        </is>
      </c>
      <c r="AA319" s="58" t="inlineStr">
        <is>
          <t>环农领办发〔2022〕3号</t>
        </is>
      </c>
      <c r="AB319" s="58" t="inlineStr">
        <is>
          <t>中提前批</t>
        </is>
      </c>
    </row>
    <row r="320" ht="111" customHeight="1" s="295">
      <c r="A320" s="56" t="n"/>
      <c r="B320" s="60" t="inlineStr">
        <is>
          <t>大燕麦草种植</t>
        </is>
      </c>
      <c r="C320" s="60" t="inlineStr">
        <is>
          <t>新建</t>
        </is>
      </c>
      <c r="D320" s="58" t="inlineStr">
        <is>
          <t>2022.01-2022.12</t>
        </is>
      </c>
      <c r="E320" s="60" t="inlineStr">
        <is>
          <t>环城镇</t>
        </is>
      </c>
      <c r="F320" s="70" t="inlineStr">
        <is>
          <t>种植大燕麦1437亩，其中：龚淌村22户96亩、唐塬村6户24亩、北郭塬村6户35亩、陈汤塬村12户55亩、城东塬村4户12亩、耿家沟村9户126亩、红星村4户28亩、马坊塬村8户29亩、漫塬村11户50亩、宁老庄村19户185亩、冉旗寨村19户179亩、十八里村1户5亩、西川村6户38亩、肖川村17户90亩、杨庙掌村17户150亩、张淌村5户28亩、周塬村3户10亩、赵小掌村27户125亩、高龚塬村24户101亩、五里屯村1户1亩、鸳鸯沟村5户26亩、白草原村2户7亩、张滩滩村11户37亩。</t>
        </is>
      </c>
      <c r="G320" s="60" t="n">
        <v>6.4665</v>
      </c>
      <c r="H320" s="60" t="n">
        <v>6.4665</v>
      </c>
      <c r="I320" s="58" t="n"/>
      <c r="J320" s="58" t="n"/>
      <c r="K320" s="58" t="n"/>
      <c r="L320" s="58" t="inlineStr">
        <is>
          <t>甘财扶贫〔2021〕26号</t>
        </is>
      </c>
      <c r="M320" s="70" t="inlineStr">
        <is>
          <t>培育壮大草畜产业，增加农户收入，助推产业振兴。</t>
        </is>
      </c>
      <c r="N320" s="70" t="inlineStr">
        <is>
          <t>引导农户种植商品草、订单草和自用草，降低养殖成本，保障饲草供给，增加农户收入，进一步完善“企、社、户”三方利益联结机制。</t>
        </is>
      </c>
      <c r="O320" s="60" t="n">
        <v>2</v>
      </c>
      <c r="P320" s="58" t="n">
        <v>21</v>
      </c>
      <c r="Q320" s="60">
        <f>R320+S320</f>
        <v/>
      </c>
      <c r="R320" s="60" t="n">
        <v>0.0239</v>
      </c>
      <c r="S320" s="58" t="n"/>
      <c r="T320" s="60">
        <f>U320+V320</f>
        <v/>
      </c>
      <c r="U320" s="60" t="n">
        <v>0.103</v>
      </c>
      <c r="V320" s="58" t="n"/>
      <c r="W320" s="60" t="inlineStr">
        <is>
          <t>畜牧局</t>
        </is>
      </c>
      <c r="X320" s="58" t="inlineStr">
        <is>
          <t>曹志鹏</t>
        </is>
      </c>
      <c r="Y320" s="60" t="inlineStr">
        <is>
          <t>环城镇</t>
        </is>
      </c>
      <c r="Z320" s="58" t="inlineStr">
        <is>
          <t>白俊虎</t>
        </is>
      </c>
      <c r="AA320" s="58" t="inlineStr">
        <is>
          <t>环农领办发〔2022〕3号</t>
        </is>
      </c>
      <c r="AB320" s="58" t="inlineStr">
        <is>
          <t>中提前批</t>
        </is>
      </c>
    </row>
    <row r="321" ht="78" customHeight="1" s="295">
      <c r="A321" s="56" t="n"/>
      <c r="B321" s="60" t="inlineStr">
        <is>
          <t>大燕麦草种植</t>
        </is>
      </c>
      <c r="C321" s="60" t="inlineStr">
        <is>
          <t>新建</t>
        </is>
      </c>
      <c r="D321" s="58" t="inlineStr">
        <is>
          <t>2022.01-2022.12</t>
        </is>
      </c>
      <c r="E321" s="60" t="inlineStr">
        <is>
          <t>秦团庄乡</t>
        </is>
      </c>
      <c r="F321" s="70" t="inlineStr">
        <is>
          <t>种植大燕麦12600亩，其中：贾塬村60户1500亩、秦团庄村119户1700亩、新集子村76户1700亩、新峁村85户1500亩、白塬畔村52户1600亩、大天子村54户1500亩、王团庄村63户1500亩、南掌堡子村54户1600亩。</t>
        </is>
      </c>
      <c r="G321" s="60" t="n">
        <v>56.7</v>
      </c>
      <c r="H321" s="60" t="n">
        <v>56.7</v>
      </c>
      <c r="I321" s="58" t="n"/>
      <c r="J321" s="58" t="n"/>
      <c r="K321" s="58" t="n"/>
      <c r="L321" s="58" t="inlineStr">
        <is>
          <t>甘财扶贫〔2021〕26号</t>
        </is>
      </c>
      <c r="M321" s="70" t="inlineStr">
        <is>
          <t>培育壮大草畜产业，增加农户收入，助推产业振兴。</t>
        </is>
      </c>
      <c r="N321" s="70" t="inlineStr">
        <is>
          <t>引导农户种植商品草、订单草和自用草，降低养殖成本，保障饲草供给，增加农户收入，进一步完善“企、社、户”三方利益联结机制。</t>
        </is>
      </c>
      <c r="O321" s="60" t="n">
        <v>8</v>
      </c>
      <c r="P321" s="58" t="n"/>
      <c r="Q321" s="60">
        <f>R321+S321</f>
        <v/>
      </c>
      <c r="R321" s="60" t="n">
        <v>0.0563</v>
      </c>
      <c r="S321" s="58" t="n"/>
      <c r="T321" s="60">
        <f>U321+V321</f>
        <v/>
      </c>
      <c r="U321" s="60" t="n">
        <v>0.1402</v>
      </c>
      <c r="V321" s="58" t="n"/>
      <c r="W321" s="60" t="inlineStr">
        <is>
          <t>畜牧局</t>
        </is>
      </c>
      <c r="X321" s="58" t="inlineStr">
        <is>
          <t>曹志鹏</t>
        </is>
      </c>
      <c r="Y321" s="60" t="inlineStr">
        <is>
          <t>秦团庄乡</t>
        </is>
      </c>
      <c r="Z321" s="58" t="inlineStr">
        <is>
          <t>张浩洲</t>
        </is>
      </c>
      <c r="AA321" s="58" t="inlineStr">
        <is>
          <t>环农领办发〔2022〕3号</t>
        </is>
      </c>
      <c r="AB321" s="58" t="inlineStr">
        <is>
          <t>中提前批</t>
        </is>
      </c>
    </row>
    <row r="322" ht="78" customHeight="1" s="295">
      <c r="A322" s="56" t="n"/>
      <c r="B322" s="60" t="inlineStr">
        <is>
          <t>大燕麦草种植</t>
        </is>
      </c>
      <c r="C322" s="60" t="inlineStr">
        <is>
          <t>新建</t>
        </is>
      </c>
      <c r="D322" s="58" t="inlineStr">
        <is>
          <t>2022.01-2022.12</t>
        </is>
      </c>
      <c r="E322" s="60" t="inlineStr">
        <is>
          <t>甜水镇</t>
        </is>
      </c>
      <c r="F322" s="70" t="inlineStr">
        <is>
          <t>种植大燕麦13024 亩，其中：甜水街村38户482亩、张铁村76户1520亩、鲁掌村63户1258亩、何塬村65户1648亩、邱滩村30户577亩、赵掌村43户860亩、高崾岘村85户1955亩、狼儿滩村62户2545亩、大良洼村63户2022亩、七里墩村10户157亩。</t>
        </is>
      </c>
      <c r="G322" s="60" t="n">
        <v>58.608</v>
      </c>
      <c r="H322" s="60" t="n">
        <v>58.608</v>
      </c>
      <c r="I322" s="58" t="n"/>
      <c r="J322" s="58" t="n"/>
      <c r="K322" s="58" t="n"/>
      <c r="L322" s="58" t="inlineStr">
        <is>
          <t>甘财扶贫〔2021〕26号</t>
        </is>
      </c>
      <c r="M322" s="70" t="inlineStr">
        <is>
          <t>培育壮大草畜产业，增加农户收入，助推产业振兴。</t>
        </is>
      </c>
      <c r="N322" s="70" t="inlineStr">
        <is>
          <t>引导农户种植商品草、订单草和自用草，降低养殖成本，保障饲草供给，增加农户收入，进一步完善“企、社、户”三方利益联结机制。</t>
        </is>
      </c>
      <c r="O322" s="60" t="n">
        <v>10</v>
      </c>
      <c r="P322" s="58" t="n"/>
      <c r="Q322" s="60">
        <f>R322+S322</f>
        <v/>
      </c>
      <c r="R322" s="60" t="n">
        <v>0.0535</v>
      </c>
      <c r="S322" s="58" t="n"/>
      <c r="T322" s="60">
        <f>U322+V322</f>
        <v/>
      </c>
      <c r="U322" s="60" t="n">
        <v>0.2479</v>
      </c>
      <c r="V322" s="58" t="n"/>
      <c r="W322" s="60" t="inlineStr">
        <is>
          <t>畜牧局</t>
        </is>
      </c>
      <c r="X322" s="58" t="inlineStr">
        <is>
          <t>曹志鹏</t>
        </is>
      </c>
      <c r="Y322" s="60" t="inlineStr">
        <is>
          <t>甜水镇</t>
        </is>
      </c>
      <c r="Z322" s="58" t="inlineStr">
        <is>
          <t>拓研新</t>
        </is>
      </c>
      <c r="AA322" s="58" t="inlineStr">
        <is>
          <t>环农领办发〔2022〕3号</t>
        </is>
      </c>
      <c r="AB322" s="58" t="inlineStr">
        <is>
          <t>中提前批</t>
        </is>
      </c>
    </row>
    <row r="323" ht="97" customHeight="1" s="295">
      <c r="A323" s="56" t="n"/>
      <c r="B323" s="60" t="inlineStr">
        <is>
          <t>大燕麦草种植</t>
        </is>
      </c>
      <c r="C323" s="60" t="inlineStr">
        <is>
          <t>新建</t>
        </is>
      </c>
      <c r="D323" s="58" t="inlineStr">
        <is>
          <t>2022.01-2022.12</t>
        </is>
      </c>
      <c r="E323" s="60" t="inlineStr">
        <is>
          <t>合道镇</t>
        </is>
      </c>
      <c r="F323" s="70" t="inlineStr">
        <is>
          <t>种植大燕麦3399亩，其中：朱家塬30户60亩、赵家塬村34户132亩、沈家岭村81户465亩、瓦天沟村61户308亩、何家坪村30户118亩、唐台子村53户210亩、梁坪村15户45亩、陶洼子村21户62亩、陈旗塬村21户124亩、辛坪村33户125亩、赵台村95户617亩、杨坪沟村66户370亩、常崾岘村7户54亩、寨子坪村48户330亩、红崖洼村10户32亩、大路洼村38户277亩、尚西坪村17户70亩。</t>
        </is>
      </c>
      <c r="G323" s="60" t="n">
        <v>15.2955</v>
      </c>
      <c r="H323" s="60" t="n">
        <v>15.2955</v>
      </c>
      <c r="I323" s="58" t="n"/>
      <c r="J323" s="58" t="n"/>
      <c r="K323" s="58" t="n"/>
      <c r="L323" s="58" t="inlineStr">
        <is>
          <t>甘财扶贫〔2021〕26号</t>
        </is>
      </c>
      <c r="M323" s="70" t="inlineStr">
        <is>
          <t>培育壮大草畜产业，增加农户收入，助推产业振兴。</t>
        </is>
      </c>
      <c r="N323" s="70" t="inlineStr">
        <is>
          <t>引导农户种植商品草、订单草和自用草，降低养殖成本，保障饲草供给，增加农户收入，进一步完善“企、社、户”三方利益联结机制。</t>
        </is>
      </c>
      <c r="O323" s="60" t="n">
        <v>17</v>
      </c>
      <c r="P323" s="58" t="n"/>
      <c r="Q323" s="60">
        <f>R323+S323</f>
        <v/>
      </c>
      <c r="R323" s="60" t="n">
        <v>0.066</v>
      </c>
      <c r="S323" s="58" t="n"/>
      <c r="T323" s="60">
        <f>U323+V323</f>
        <v/>
      </c>
      <c r="U323" s="60" t="n">
        <v>0.297</v>
      </c>
      <c r="V323" s="58" t="n"/>
      <c r="W323" s="60" t="inlineStr">
        <is>
          <t>畜牧局</t>
        </is>
      </c>
      <c r="X323" s="58" t="inlineStr">
        <is>
          <t>曹志鹏</t>
        </is>
      </c>
      <c r="Y323" s="60" t="inlineStr">
        <is>
          <t>合道镇</t>
        </is>
      </c>
      <c r="Z323" s="58" t="inlineStr">
        <is>
          <t>王宝明</t>
        </is>
      </c>
      <c r="AA323" s="58" t="inlineStr">
        <is>
          <t>环农领办发〔2022〕3号</t>
        </is>
      </c>
      <c r="AB323" s="58" t="inlineStr">
        <is>
          <t>中提前批</t>
        </is>
      </c>
    </row>
    <row r="324" ht="73" customHeight="1" s="295">
      <c r="A324" s="56" t="n"/>
      <c r="B324" s="60" t="inlineStr">
        <is>
          <t>大燕麦草种植</t>
        </is>
      </c>
      <c r="C324" s="60" t="inlineStr">
        <is>
          <t>新建</t>
        </is>
      </c>
      <c r="D324" s="58" t="inlineStr">
        <is>
          <t>2022.01-2022.12</t>
        </is>
      </c>
      <c r="E324" s="60" t="inlineStr">
        <is>
          <t>芦家湾乡</t>
        </is>
      </c>
      <c r="F324" s="70" t="inlineStr">
        <is>
          <t>种植大燕麦13791亩，其中：杨兴庄村89户1200亩、花儿掌村89户2978亩、庙儿掌村87户940亩、井川村65户720亩、宋家掌村28户268亩、桃李湾村70户600亩、王庄村156户3865亩、大堡条村68户720亩、盘龙村124户1636亩、小堡条村74户864亩。</t>
        </is>
      </c>
      <c r="G324" s="60" t="n">
        <v>62.0595</v>
      </c>
      <c r="H324" s="60" t="n">
        <v>62.0595</v>
      </c>
      <c r="I324" s="58" t="n"/>
      <c r="J324" s="58" t="n"/>
      <c r="K324" s="58" t="n"/>
      <c r="L324" s="58" t="inlineStr">
        <is>
          <t>甘财扶贫〔2021〕26号</t>
        </is>
      </c>
      <c r="M324" s="70" t="inlineStr">
        <is>
          <t>培育壮大草畜产业，增加农户收入，助推产业振兴。</t>
        </is>
      </c>
      <c r="N324" s="70" t="inlineStr">
        <is>
          <t>引导农户种植商品草、订单草和自用草，降低养殖成本，保障饲草供给，增加农户收入，进一步完善“企、社、户”三方利益联结机制。</t>
        </is>
      </c>
      <c r="O324" s="60" t="n">
        <v>10</v>
      </c>
      <c r="P324" s="58" t="n"/>
      <c r="Q324" s="60">
        <f>R324+S324</f>
        <v/>
      </c>
      <c r="R324" s="60" t="n">
        <v>0.08500000000000001</v>
      </c>
      <c r="S324" s="58" t="n"/>
      <c r="T324" s="60">
        <f>U324+V324</f>
        <v/>
      </c>
      <c r="U324" s="60" t="n">
        <v>0.3655</v>
      </c>
      <c r="V324" s="58" t="n"/>
      <c r="W324" s="60" t="inlineStr">
        <is>
          <t>畜牧局</t>
        </is>
      </c>
      <c r="X324" s="58" t="inlineStr">
        <is>
          <t>曹志鹏</t>
        </is>
      </c>
      <c r="Y324" s="60" t="inlineStr">
        <is>
          <t>芦家湾乡</t>
        </is>
      </c>
      <c r="Z324" s="58" t="inlineStr">
        <is>
          <t>马鹏飞</t>
        </is>
      </c>
      <c r="AA324" s="58" t="inlineStr">
        <is>
          <t>环农领办发〔2022〕3号</t>
        </is>
      </c>
      <c r="AB324" s="58" t="inlineStr">
        <is>
          <t>中提前批</t>
        </is>
      </c>
    </row>
    <row r="325" ht="73" customHeight="1" s="295">
      <c r="A325" s="56" t="n"/>
      <c r="B325" s="60" t="inlineStr">
        <is>
          <t>大燕麦草种植</t>
        </is>
      </c>
      <c r="C325" s="60" t="inlineStr">
        <is>
          <t>新建</t>
        </is>
      </c>
      <c r="D325" s="58" t="inlineStr">
        <is>
          <t>2022.01-2022.12</t>
        </is>
      </c>
      <c r="E325" s="60" t="inlineStr">
        <is>
          <t>罗山川乡</t>
        </is>
      </c>
      <c r="F325" s="70" t="inlineStr">
        <is>
          <t>种植大燕麦3883亩，其中：西阳洼村68户340亩、苇芝城村61户595亩、龙柏山村38户558亩、兰家掌村85户865亩、大树塬村20户210亩、陈渠子村95户760亩、山水湾村26户195亩、光明村34户360亩。</t>
        </is>
      </c>
      <c r="G325" s="60" t="n">
        <v>17.4735</v>
      </c>
      <c r="H325" s="60" t="n">
        <v>17.4735</v>
      </c>
      <c r="I325" s="58" t="n"/>
      <c r="J325" s="58" t="n"/>
      <c r="K325" s="58" t="n"/>
      <c r="L325" s="58" t="inlineStr">
        <is>
          <t>甘财扶贫〔2021〕26号</t>
        </is>
      </c>
      <c r="M325" s="70" t="inlineStr">
        <is>
          <t>培育壮大草畜产业，增加农户收入，助推产业振兴。</t>
        </is>
      </c>
      <c r="N325" s="70" t="inlineStr">
        <is>
          <t>引导农户种植商品草、订单草和自用草，降低养殖成本，保障饲草供给，增加农户收入，进一步完善“企、社、户”三方利益联结机制。</t>
        </is>
      </c>
      <c r="O325" s="60" t="n">
        <v>8</v>
      </c>
      <c r="P325" s="58" t="n"/>
      <c r="Q325" s="60">
        <f>R325+S325</f>
        <v/>
      </c>
      <c r="R325" s="60" t="n">
        <v>0.0427</v>
      </c>
      <c r="S325" s="58" t="n"/>
      <c r="T325" s="60">
        <f>U325+V325</f>
        <v/>
      </c>
      <c r="U325" s="60" t="n">
        <v>0.1552</v>
      </c>
      <c r="V325" s="58" t="n"/>
      <c r="W325" s="60" t="inlineStr">
        <is>
          <t>畜牧局</t>
        </is>
      </c>
      <c r="X325" s="58" t="inlineStr">
        <is>
          <t>曹志鹏</t>
        </is>
      </c>
      <c r="Y325" s="60" t="inlineStr">
        <is>
          <t>罗山川乡</t>
        </is>
      </c>
      <c r="Z325" s="58" t="inlineStr">
        <is>
          <t>李怀文</t>
        </is>
      </c>
      <c r="AA325" s="58" t="inlineStr">
        <is>
          <t>环农领办发〔2022〕3号</t>
        </is>
      </c>
      <c r="AB325" s="58" t="inlineStr">
        <is>
          <t>中提前批</t>
        </is>
      </c>
    </row>
    <row r="326" ht="87" customHeight="1" s="295">
      <c r="A326" s="56" t="n"/>
      <c r="B326" s="60" t="inlineStr">
        <is>
          <t>大燕麦草种植</t>
        </is>
      </c>
      <c r="C326" s="60" t="inlineStr">
        <is>
          <t>新建</t>
        </is>
      </c>
      <c r="D326" s="58" t="inlineStr">
        <is>
          <t>2022.01-2022.12</t>
        </is>
      </c>
      <c r="E326" s="60" t="inlineStr">
        <is>
          <t>毛井镇</t>
        </is>
      </c>
      <c r="F326" s="70" t="inlineStr">
        <is>
          <t>种植大燕麦27491亩，其中：二条俭村48户1200亩、砖城子村68户1800亩、山西掌村66户1800亩、杨东掌村66户1800亩、红糜湾村7户180亩、施家滩村69户1800亩、乔崾岘村72户1800亩、黄寨柯村120户3000亩、高家洼村42户1055亩、丁连掌村165户4116亩、大户掌村108户2700亩、红土咀村120户3000亩、马淌村130户3240亩、</t>
        </is>
      </c>
      <c r="G326" s="60" t="n">
        <v>123.7095</v>
      </c>
      <c r="H326" s="60" t="n">
        <v>123.7095</v>
      </c>
      <c r="I326" s="58" t="n"/>
      <c r="J326" s="58" t="n"/>
      <c r="K326" s="58" t="n"/>
      <c r="L326" s="58" t="inlineStr">
        <is>
          <t>甘财扶贫〔2021〕26号</t>
        </is>
      </c>
      <c r="M326" s="70" t="inlineStr">
        <is>
          <t>培育壮大草畜产业，增加农户收入，助推产业振兴。</t>
        </is>
      </c>
      <c r="N326" s="70" t="inlineStr">
        <is>
          <t>引导农户种植商品草、订单草和自用草，降低养殖成本，保障饲草供给，增加农户收入，进一步完善“企、社、户”三方利益联结机制。</t>
        </is>
      </c>
      <c r="O326" s="60" t="n">
        <v>13</v>
      </c>
      <c r="P326" s="58" t="n"/>
      <c r="Q326" s="60">
        <f>R326+S326</f>
        <v/>
      </c>
      <c r="R326" s="60" t="n">
        <v>0.1081</v>
      </c>
      <c r="S326" s="58" t="n"/>
      <c r="T326" s="60">
        <f>U326+V326</f>
        <v/>
      </c>
      <c r="U326" s="60" t="n">
        <v>0.4865</v>
      </c>
      <c r="V326" s="58" t="n"/>
      <c r="W326" s="60" t="inlineStr">
        <is>
          <t>畜牧局</t>
        </is>
      </c>
      <c r="X326" s="58" t="inlineStr">
        <is>
          <t>曹志鹏</t>
        </is>
      </c>
      <c r="Y326" s="60" t="inlineStr">
        <is>
          <t>毛井镇</t>
        </is>
      </c>
      <c r="Z326" s="58" t="inlineStr">
        <is>
          <t>梁立群</t>
        </is>
      </c>
      <c r="AA326" s="58" t="inlineStr">
        <is>
          <t>环农领办发〔2022〕3号</t>
        </is>
      </c>
      <c r="AB326" s="58" t="inlineStr">
        <is>
          <t>中提前批</t>
        </is>
      </c>
    </row>
    <row r="327" ht="76" customHeight="1" s="295">
      <c r="A327" s="56" t="n"/>
      <c r="B327" s="60" t="inlineStr">
        <is>
          <t>大燕麦草种植</t>
        </is>
      </c>
      <c r="C327" s="60" t="inlineStr">
        <is>
          <t>新建</t>
        </is>
      </c>
      <c r="D327" s="58" t="inlineStr">
        <is>
          <t>2022.01-2022.12</t>
        </is>
      </c>
      <c r="E327" s="60" t="inlineStr">
        <is>
          <t>南湫乡</t>
        </is>
      </c>
      <c r="F327" s="70" t="inlineStr">
        <is>
          <t>扶持7个村脱贫户412户15665亩，其中：其中党家洼村57户2015亩、代家洼村53户2000亩、洪涝池村102户3100亩、岳后渠村75户2500亩、花儿山村49户2300亩、杨兴堡村36户750亩、双井子村40户3000亩。</t>
        </is>
      </c>
      <c r="G327" s="60" t="n">
        <v>70.49250000000001</v>
      </c>
      <c r="H327" s="60" t="n">
        <v>70.49250000000001</v>
      </c>
      <c r="I327" s="58" t="n"/>
      <c r="J327" s="58" t="n"/>
      <c r="K327" s="58" t="n"/>
      <c r="L327" s="58" t="inlineStr">
        <is>
          <t>甘财扶贫〔2021〕26号</t>
        </is>
      </c>
      <c r="M327" s="70" t="inlineStr">
        <is>
          <t>培育壮大草畜产业，增加农户收入，助推产业振兴。</t>
        </is>
      </c>
      <c r="N327" s="70" t="inlineStr">
        <is>
          <t>引导农户种植商品草、订单草和自用草，降低养殖成本，保障饲草供给，增加农户收入，进一步完善“企、社、户”三方利益联结机制。</t>
        </is>
      </c>
      <c r="O327" s="60" t="n">
        <v>7</v>
      </c>
      <c r="P327" s="58" t="n"/>
      <c r="Q327" s="60">
        <f>R327+S327</f>
        <v/>
      </c>
      <c r="R327" s="60" t="n">
        <v>0.0412</v>
      </c>
      <c r="S327" s="58" t="n"/>
      <c r="T327" s="60">
        <f>U327+V327</f>
        <v/>
      </c>
      <c r="U327" s="60" t="n">
        <v>0.2256</v>
      </c>
      <c r="V327" s="58" t="n"/>
      <c r="W327" s="60" t="inlineStr">
        <is>
          <t>畜牧局</t>
        </is>
      </c>
      <c r="X327" s="58" t="inlineStr">
        <is>
          <t>曹志鹏</t>
        </is>
      </c>
      <c r="Y327" s="60" t="inlineStr">
        <is>
          <t>南湫乡</t>
        </is>
      </c>
      <c r="Z327" s="58" t="inlineStr">
        <is>
          <t>杜志远</t>
        </is>
      </c>
      <c r="AA327" s="58" t="inlineStr">
        <is>
          <t>环农领办发〔2022〕3号</t>
        </is>
      </c>
      <c r="AB327" s="58" t="inlineStr">
        <is>
          <t>中提前批</t>
        </is>
      </c>
    </row>
    <row r="328" ht="76" customHeight="1" s="295">
      <c r="A328" s="56" t="n"/>
      <c r="B328" s="60" t="inlineStr">
        <is>
          <t>大燕麦草种植</t>
        </is>
      </c>
      <c r="C328" s="60" t="inlineStr">
        <is>
          <t>新建</t>
        </is>
      </c>
      <c r="D328" s="58" t="inlineStr">
        <is>
          <t>2022.01-2022.12</t>
        </is>
      </c>
      <c r="E328" s="60" t="inlineStr">
        <is>
          <t>曲子镇</t>
        </is>
      </c>
      <c r="F328" s="70" t="inlineStr">
        <is>
          <t>种植大燕麦620亩，其中：马家河村10户20亩、五里桥村2户10亩、刘旗村2户40亩、高李湾3户30亩、楼房子村30户100亩、西沟村40户200亩、许家塬村6户70亩、金村寺村10户30亩、油坊塬村5户20亩、金盆掌村4户30亩、小庄子村4户40亩、董家塬村7户30亩。</t>
        </is>
      </c>
      <c r="G328" s="60" t="n">
        <v>2.79</v>
      </c>
      <c r="H328" s="60" t="n">
        <v>2.79</v>
      </c>
      <c r="I328" s="58" t="n"/>
      <c r="J328" s="58" t="n"/>
      <c r="K328" s="58" t="n"/>
      <c r="L328" s="58" t="inlineStr">
        <is>
          <t>甘财扶贫〔2021〕26号</t>
        </is>
      </c>
      <c r="M328" s="70" t="inlineStr">
        <is>
          <t>培育壮大草畜产业，增加农户收入，助推产业振兴。</t>
        </is>
      </c>
      <c r="N328" s="70" t="inlineStr">
        <is>
          <t>引导农户种植商品草、订单草和自用草，降低养殖成本，保障饲草供给，增加农户收入，进一步完善“企、社、户”三方利益联结机制。</t>
        </is>
      </c>
      <c r="O328" s="60" t="n">
        <v>1</v>
      </c>
      <c r="P328" s="58" t="n">
        <v>13</v>
      </c>
      <c r="Q328" s="60">
        <f>R328+S328</f>
        <v/>
      </c>
      <c r="R328" s="60" t="n">
        <v>0.0123</v>
      </c>
      <c r="S328" s="58" t="n"/>
      <c r="T328" s="60">
        <f>U328+V328</f>
        <v/>
      </c>
      <c r="U328" s="60" t="n">
        <v>0.0492</v>
      </c>
      <c r="V328" s="58" t="n"/>
      <c r="W328" s="60" t="inlineStr">
        <is>
          <t>畜牧局</t>
        </is>
      </c>
      <c r="X328" s="58" t="inlineStr">
        <is>
          <t>曹志鹏</t>
        </is>
      </c>
      <c r="Y328" s="60" t="inlineStr">
        <is>
          <t>曲子镇</t>
        </is>
      </c>
      <c r="Z328" s="58" t="inlineStr">
        <is>
          <t>段斌杰</t>
        </is>
      </c>
      <c r="AA328" s="58" t="inlineStr">
        <is>
          <t>环农领办发〔2022〕3号</t>
        </is>
      </c>
      <c r="AB328" s="58" t="inlineStr">
        <is>
          <t>中提前批</t>
        </is>
      </c>
    </row>
    <row r="329" ht="76" customHeight="1" s="295">
      <c r="A329" s="56" t="n"/>
      <c r="B329" s="60" t="inlineStr">
        <is>
          <t>大燕麦草种植</t>
        </is>
      </c>
      <c r="C329" s="60" t="inlineStr">
        <is>
          <t>新建</t>
        </is>
      </c>
      <c r="D329" s="58" t="inlineStr">
        <is>
          <t>2022.01-2022.12</t>
        </is>
      </c>
      <c r="E329" s="60" t="inlineStr">
        <is>
          <t>山城乡</t>
        </is>
      </c>
      <c r="F329" s="70" t="inlineStr">
        <is>
          <t>种植大燕麦5445亩，其中：山城堡村40户200亩、八里铺村75户750亩、薛塬村93户2000亩、王山口子村31户470亩、寨柯40户250亩、冯家沟村41户625亩、郝掌村54户700亩、赵庄村33户250亩、谢庄村20户200亩。</t>
        </is>
      </c>
      <c r="G329" s="60" t="n">
        <v>24.5025</v>
      </c>
      <c r="H329" s="60" t="n">
        <v>24.5025</v>
      </c>
      <c r="I329" s="58" t="n"/>
      <c r="J329" s="58" t="n"/>
      <c r="K329" s="58" t="n"/>
      <c r="L329" s="58" t="inlineStr">
        <is>
          <t>甘财扶贫〔2021〕26号</t>
        </is>
      </c>
      <c r="M329" s="70" t="inlineStr">
        <is>
          <t>培育壮大草畜产业，增加农户收入，助推产业振兴。</t>
        </is>
      </c>
      <c r="N329" s="70" t="inlineStr">
        <is>
          <t>引导农户种植商品草、订单草和自用草，降低养殖成本，保障饲草供给，增加农户收入，进一步完善“企、社、户”三方利益联结机制。</t>
        </is>
      </c>
      <c r="O329" s="60" t="n">
        <v>9</v>
      </c>
      <c r="P329" s="58" t="n"/>
      <c r="Q329" s="60">
        <f>R329+S329</f>
        <v/>
      </c>
      <c r="R329" s="60" t="n">
        <v>0.0427</v>
      </c>
      <c r="S329" s="58" t="n"/>
      <c r="T329" s="60">
        <f>U329+V329</f>
        <v/>
      </c>
      <c r="U329" s="60" t="n">
        <v>0.2298</v>
      </c>
      <c r="V329" s="58" t="n"/>
      <c r="W329" s="60" t="inlineStr">
        <is>
          <t>畜牧局</t>
        </is>
      </c>
      <c r="X329" s="58" t="inlineStr">
        <is>
          <t>曹志鹏</t>
        </is>
      </c>
      <c r="Y329" s="60" t="inlineStr">
        <is>
          <t>山城乡</t>
        </is>
      </c>
      <c r="Z329" s="58" t="inlineStr">
        <is>
          <t>姚建平</t>
        </is>
      </c>
      <c r="AA329" s="58" t="inlineStr">
        <is>
          <t>环农领办发〔2022〕3号</t>
        </is>
      </c>
      <c r="AB329" s="58" t="inlineStr">
        <is>
          <t>中提前批</t>
        </is>
      </c>
    </row>
    <row r="330" ht="82" customHeight="1" s="295">
      <c r="A330" s="56" t="n"/>
      <c r="B330" s="60" t="inlineStr">
        <is>
          <t>大燕麦草种植</t>
        </is>
      </c>
      <c r="C330" s="60" t="inlineStr">
        <is>
          <t>新建</t>
        </is>
      </c>
      <c r="D330" s="58" t="inlineStr">
        <is>
          <t>2022.01-2022.12</t>
        </is>
      </c>
      <c r="E330" s="60" t="inlineStr">
        <is>
          <t>天池乡</t>
        </is>
      </c>
      <c r="F330" s="70" t="inlineStr">
        <is>
          <t>种植大燕麦3000亩，其中：鲜岔村20户190亩、喜家坪村20户240亩、老庄湾村30户210亩、曹李川村20户240亩、天池村10户240亩、殷屈河村10户135亩、潘老庄村30户220亩、碾盘岭村20户210亩、吴城子村13户220亩、苏北岔村30户190亩、四合掌村30户250亩、大庄台村20户240亩、张邓塬村35户220亩、梁家河村10户195亩。</t>
        </is>
      </c>
      <c r="G330" s="60" t="n">
        <v>13.5</v>
      </c>
      <c r="H330" s="60" t="n">
        <v>13.5</v>
      </c>
      <c r="I330" s="58" t="n"/>
      <c r="J330" s="58" t="n"/>
      <c r="K330" s="58" t="n"/>
      <c r="L330" s="58" t="inlineStr">
        <is>
          <t>甘财扶贫〔2021〕26号</t>
        </is>
      </c>
      <c r="M330" s="70" t="inlineStr">
        <is>
          <t>培育壮大草畜产业，增加农户收入，助推产业振兴。</t>
        </is>
      </c>
      <c r="N330" s="70" t="inlineStr">
        <is>
          <t>引导农户种植商品草、订单草和自用草，降低养殖成本，保障饲草供给，增加农户收入，进一步完善“企、社、户”三方利益联结机制。</t>
        </is>
      </c>
      <c r="O330" s="60" t="n">
        <v>14</v>
      </c>
      <c r="P330" s="58" t="n"/>
      <c r="Q330" s="60">
        <f>R330+S330</f>
        <v/>
      </c>
      <c r="R330" s="60" t="n">
        <v>0.0298</v>
      </c>
      <c r="S330" s="58" t="n"/>
      <c r="T330" s="60">
        <f>U330+V330</f>
        <v/>
      </c>
      <c r="U330" s="60" t="n">
        <v>0.1192</v>
      </c>
      <c r="V330" s="58" t="n"/>
      <c r="W330" s="60" t="inlineStr">
        <is>
          <t>畜牧局</t>
        </is>
      </c>
      <c r="X330" s="58" t="inlineStr">
        <is>
          <t>曹志鹏</t>
        </is>
      </c>
      <c r="Y330" s="60" t="inlineStr">
        <is>
          <t>天池乡</t>
        </is>
      </c>
      <c r="Z330" s="58" t="inlineStr">
        <is>
          <t>刘震</t>
        </is>
      </c>
      <c r="AA330" s="58" t="inlineStr">
        <is>
          <t>环农领办发〔2022〕3号</t>
        </is>
      </c>
      <c r="AB330" s="58" t="inlineStr">
        <is>
          <t>中提前批</t>
        </is>
      </c>
    </row>
    <row r="331" ht="82" customHeight="1" s="295">
      <c r="A331" s="56" t="n"/>
      <c r="B331" s="60" t="inlineStr">
        <is>
          <t>大燕麦草种植</t>
        </is>
      </c>
      <c r="C331" s="60" t="inlineStr">
        <is>
          <t>新建</t>
        </is>
      </c>
      <c r="D331" s="58" t="inlineStr">
        <is>
          <t>2022.01-2022.12</t>
        </is>
      </c>
      <c r="E331" s="60" t="inlineStr">
        <is>
          <t>小南沟乡</t>
        </is>
      </c>
      <c r="F331" s="70" t="inlineStr">
        <is>
          <t>种植大燕麦18500亩，其中：小南沟村50户1000亩、许掌村60户1000亩、陈掌村50户1000亩、李塬村70户1400亩、汪天子村50户2300亩、李上山村70户1300亩、粉子山村70户1500亩、丁寨柯村60户1000亩、杨胡套子村70户1200亩、连川村55户1500亩、天子渠村30户800亩、燕麦掌村80户4500亩。</t>
        </is>
      </c>
      <c r="G331" s="60" t="n">
        <v>83.25</v>
      </c>
      <c r="H331" s="60" t="n">
        <v>83.25</v>
      </c>
      <c r="I331" s="58" t="n"/>
      <c r="J331" s="58" t="n"/>
      <c r="K331" s="58" t="n"/>
      <c r="L331" s="58" t="inlineStr">
        <is>
          <t>甘财扶贫〔2021〕26号</t>
        </is>
      </c>
      <c r="M331" s="70" t="inlineStr">
        <is>
          <t>培育壮大草畜产业，增加农户收入，助推产业振兴。</t>
        </is>
      </c>
      <c r="N331" s="70" t="inlineStr">
        <is>
          <t>引导农户种植商品草、订单草和自用草，降低养殖成本，保障饲草供给，增加农户收入，进一步完善“企、社、户”三方利益联结机制。</t>
        </is>
      </c>
      <c r="O331" s="60" t="n">
        <v>12</v>
      </c>
      <c r="P331" s="58" t="n"/>
      <c r="Q331" s="60">
        <f>R331+S331</f>
        <v/>
      </c>
      <c r="R331" s="60" t="n">
        <v>0.07149999999999999</v>
      </c>
      <c r="S331" s="58" t="n"/>
      <c r="T331" s="60">
        <f>U331+V331</f>
        <v/>
      </c>
      <c r="U331" s="60" t="n">
        <v>0.287</v>
      </c>
      <c r="V331" s="58" t="n"/>
      <c r="W331" s="60" t="inlineStr">
        <is>
          <t>畜牧局</t>
        </is>
      </c>
      <c r="X331" s="58" t="inlineStr">
        <is>
          <t>曹志鹏</t>
        </is>
      </c>
      <c r="Y331" s="60" t="inlineStr">
        <is>
          <t>小南沟乡</t>
        </is>
      </c>
      <c r="Z331" s="58" t="inlineStr">
        <is>
          <t>任新育</t>
        </is>
      </c>
      <c r="AA331" s="58" t="inlineStr">
        <is>
          <t>环农领办发〔2022〕3号</t>
        </is>
      </c>
      <c r="AB331" s="58" t="inlineStr">
        <is>
          <t>中提前批</t>
        </is>
      </c>
    </row>
    <row r="332" ht="76" customHeight="1" s="295">
      <c r="A332" s="56" t="n"/>
      <c r="B332" s="60" t="inlineStr">
        <is>
          <t>大燕麦草种植</t>
        </is>
      </c>
      <c r="C332" s="60" t="inlineStr">
        <is>
          <t>新建</t>
        </is>
      </c>
      <c r="D332" s="58" t="inlineStr">
        <is>
          <t>2022.01-2022.12</t>
        </is>
      </c>
      <c r="E332" s="60" t="inlineStr">
        <is>
          <t>演武乡</t>
        </is>
      </c>
      <c r="F332" s="70" t="inlineStr">
        <is>
          <t>种植大燕麦2827亩，其中：曳郭咀村24户207亩、杨家洼村48户360亩、佛岔村72户320亩、黑泉河村80户480亩、刘坪村32户280亩、黄山村48户180亩、路家塬村88户400亩、吴家塬村50户360亩、走马硷村20户240亩。</t>
        </is>
      </c>
      <c r="G332" s="60" t="n">
        <v>12.7215</v>
      </c>
      <c r="H332" s="60" t="n">
        <v>12.7215</v>
      </c>
      <c r="I332" s="58" t="n"/>
      <c r="J332" s="58" t="n"/>
      <c r="K332" s="58" t="n"/>
      <c r="L332" s="58" t="inlineStr">
        <is>
          <t>甘财扶贫〔2021〕26号</t>
        </is>
      </c>
      <c r="M332" s="70" t="inlineStr">
        <is>
          <t>培育壮大草畜产业，增加农户收入，助推产业振兴。</t>
        </is>
      </c>
      <c r="N332" s="70" t="inlineStr">
        <is>
          <t>引导农户种植商品草、订单草和自用草，降低养殖成本，保障饲草供给，增加农户收入，进一步完善“企、社、户”三方利益联结机制。</t>
        </is>
      </c>
      <c r="O332" s="60" t="n">
        <v>9</v>
      </c>
      <c r="P332" s="58" t="n"/>
      <c r="Q332" s="60">
        <f>R332+S332</f>
        <v/>
      </c>
      <c r="R332" s="60" t="n">
        <v>0.0462</v>
      </c>
      <c r="S332" s="58" t="n"/>
      <c r="T332" s="60">
        <f>U332+V332</f>
        <v/>
      </c>
      <c r="U332" s="60" t="n">
        <v>0.1848</v>
      </c>
      <c r="V332" s="58" t="n"/>
      <c r="W332" s="60" t="inlineStr">
        <is>
          <t>畜牧局</t>
        </is>
      </c>
      <c r="X332" s="58" t="inlineStr">
        <is>
          <t>曹志鹏</t>
        </is>
      </c>
      <c r="Y332" s="60" t="inlineStr">
        <is>
          <t>演武乡</t>
        </is>
      </c>
      <c r="Z332" s="58" t="inlineStr">
        <is>
          <t>杨永杰</t>
        </is>
      </c>
      <c r="AA332" s="58" t="inlineStr">
        <is>
          <t>环农领办发〔2022〕3号</t>
        </is>
      </c>
      <c r="AB332" s="58" t="inlineStr">
        <is>
          <t>中提前批</t>
        </is>
      </c>
    </row>
    <row r="333" ht="76" customHeight="1" s="295">
      <c r="A333" s="56" t="n"/>
      <c r="B333" s="85" t="inlineStr">
        <is>
          <t>一般农户大燕麦种植合计</t>
        </is>
      </c>
      <c r="C333" s="85" t="inlineStr">
        <is>
          <t>新建</t>
        </is>
      </c>
      <c r="D333" s="85" t="inlineStr">
        <is>
          <t>2022.01-2022.12</t>
        </is>
      </c>
      <c r="E333" s="85" t="inlineStr">
        <is>
          <t>20个乡镇</t>
        </is>
      </c>
      <c r="F333" s="222" t="inlineStr">
        <is>
          <t>扶持全县20个乡镇11875户一般户种植大燕麦15万亩，籽种统一采购，每亩按10kg免费供应。</t>
        </is>
      </c>
      <c r="G333" s="85" t="n">
        <v>675</v>
      </c>
      <c r="H333" s="121" t="n">
        <v>675</v>
      </c>
      <c r="I333" s="121" t="n"/>
      <c r="J333" s="121" t="n"/>
      <c r="K333" s="121" t="n"/>
      <c r="L333" s="34" t="n"/>
      <c r="M333" s="127" t="inlineStr">
        <is>
          <t>培育壮大草畜产业，增加农户收入，助推产业振兴。</t>
        </is>
      </c>
      <c r="N333" s="127" t="n"/>
      <c r="O333" s="85" t="n">
        <v>241</v>
      </c>
      <c r="P333" s="85" t="n"/>
      <c r="Q333" s="85" t="n">
        <v>1.1875</v>
      </c>
      <c r="R333" s="85" t="n"/>
      <c r="S333" s="85" t="n">
        <v>1.1875</v>
      </c>
      <c r="T333" s="85" t="n">
        <v>5.2552</v>
      </c>
      <c r="U333" s="85" t="n"/>
      <c r="V333" s="85" t="n">
        <v>5.2552</v>
      </c>
      <c r="W333" s="85" t="inlineStr">
        <is>
          <t>畜牧局</t>
        </is>
      </c>
      <c r="X333" s="85" t="inlineStr">
        <is>
          <t>曹志鹏</t>
        </is>
      </c>
      <c r="Y333" s="85" t="inlineStr">
        <is>
          <t>各乡镇</t>
        </is>
      </c>
      <c r="Z333" s="133" t="n"/>
      <c r="AA333" s="58" t="n"/>
      <c r="AB333" s="58" t="n"/>
    </row>
    <row r="334" ht="76" customHeight="1" s="295">
      <c r="A334" s="56" t="n"/>
      <c r="B334" s="67" t="inlineStr">
        <is>
          <t>大燕麦草种植</t>
        </is>
      </c>
      <c r="C334" s="67" t="inlineStr">
        <is>
          <t>新建</t>
        </is>
      </c>
      <c r="D334" s="67" t="inlineStr">
        <is>
          <t>2022.01-2022.12</t>
        </is>
      </c>
      <c r="E334" s="67" t="inlineStr">
        <is>
          <t>木钵镇</t>
        </is>
      </c>
      <c r="F334" s="130" t="inlineStr">
        <is>
          <t>种植大燕麦1877亩，其中：白家掌村50户213亩，曹旗村10户84亩，邓寨子村10户68亩，高楼塬村10户102亩，郭西掌村50户209亩，韩洼子村30户100亩，井儿岔村10户65亩，刘家塬村20户68亩，罗家沟村32户128亩，木钵街村10户63亩，坪子塬村61户230亩，水坝滩村15户103亩，周湾村9户74亩，殷家桥村20户120亩，关营村10户60亩，高寨村15户95亩，二合塬村20户95亩。</t>
        </is>
      </c>
      <c r="G334" s="67" t="n">
        <v>8.4465</v>
      </c>
      <c r="H334" s="67" t="n">
        <v>8.4465</v>
      </c>
      <c r="I334" s="131" t="n"/>
      <c r="J334" s="131" t="n"/>
      <c r="K334" s="131" t="n"/>
      <c r="L334" s="34" t="inlineStr">
        <is>
          <t>甘财建[2022]77号</t>
        </is>
      </c>
      <c r="M334" s="132" t="inlineStr">
        <is>
          <t>培育壮大草畜产业，增加农户收入，助推产业振兴。</t>
        </is>
      </c>
      <c r="N334" s="70" t="inlineStr">
        <is>
          <t>引导农户种植商品草、订单草和自用草，降低养殖成本，保障饲草供给，增加农户收入，进一步完善“企、社、户”三方利益联结机制。</t>
        </is>
      </c>
      <c r="O334" s="67" t="n">
        <v>17</v>
      </c>
      <c r="P334" s="67" t="n"/>
      <c r="Q334" s="67" t="n">
        <v>0.0382</v>
      </c>
      <c r="R334" s="67" t="n"/>
      <c r="S334" s="67" t="n">
        <v>0.0382</v>
      </c>
      <c r="T334" s="67" t="n">
        <v>0.1719</v>
      </c>
      <c r="U334" s="67" t="n"/>
      <c r="V334" s="67" t="n">
        <v>0.1719</v>
      </c>
      <c r="W334" s="67" t="inlineStr">
        <is>
          <t>畜牧局</t>
        </is>
      </c>
      <c r="X334" s="67" t="inlineStr">
        <is>
          <t>曹志鹏</t>
        </is>
      </c>
      <c r="Y334" s="67" t="inlineStr">
        <is>
          <t>木钵镇</t>
        </is>
      </c>
      <c r="Z334" s="83" t="inlineStr">
        <is>
          <t>方显</t>
        </is>
      </c>
      <c r="AA334" s="58" t="inlineStr">
        <is>
          <t>环农领办发〔2022〕36号</t>
        </is>
      </c>
      <c r="AB334" s="58" t="inlineStr">
        <is>
          <t>五批整合</t>
        </is>
      </c>
    </row>
    <row r="335" ht="76" customHeight="1" s="295">
      <c r="A335" s="56" t="n"/>
      <c r="B335" s="67" t="inlineStr">
        <is>
          <t>大燕麦草种植</t>
        </is>
      </c>
      <c r="C335" s="67" t="inlineStr">
        <is>
          <t>新建</t>
        </is>
      </c>
      <c r="D335" s="67" t="inlineStr">
        <is>
          <t>2022.01-2022.12</t>
        </is>
      </c>
      <c r="E335" s="67" t="inlineStr">
        <is>
          <t>八珠乡</t>
        </is>
      </c>
      <c r="F335" s="130" t="inlineStr">
        <is>
          <t>种植大燕麦1519亩，其中：曹塬村28户256亩,瓦崾岘村14户62亩,杏树沟村36户345亩,马连掌村34户292亩,冯家湾村38户188亩,湫坝沟村37户277亩,白塬村22户99亩。</t>
        </is>
      </c>
      <c r="G335" s="67" t="n">
        <v>6.8355</v>
      </c>
      <c r="H335" s="67" t="n">
        <v>6.8355</v>
      </c>
      <c r="I335" s="131" t="n"/>
      <c r="J335" s="131" t="n"/>
      <c r="K335" s="131" t="n"/>
      <c r="L335" s="34" t="inlineStr">
        <is>
          <t>甘财建[2022]77号</t>
        </is>
      </c>
      <c r="M335" s="132" t="inlineStr">
        <is>
          <t>培育壮大草畜产业，增加农户收入，助推产业振兴。</t>
        </is>
      </c>
      <c r="N335" s="70" t="inlineStr">
        <is>
          <t>引导农户种植商品草、订单草和自用草，降低养殖成本，保障饲草供给，增加农户收入，进一步完善“企、社、户”三方利益联结机制。</t>
        </is>
      </c>
      <c r="O335" s="67" t="n">
        <v>10</v>
      </c>
      <c r="P335" s="67" t="n"/>
      <c r="Q335" s="67" t="n">
        <v>0.0209</v>
      </c>
      <c r="R335" s="67" t="n"/>
      <c r="S335" s="67" t="n">
        <v>0.0209</v>
      </c>
      <c r="T335" s="67" t="n">
        <v>0.1519</v>
      </c>
      <c r="U335" s="67" t="n"/>
      <c r="V335" s="67" t="n">
        <v>0.1519</v>
      </c>
      <c r="W335" s="67" t="inlineStr">
        <is>
          <t>畜牧局</t>
        </is>
      </c>
      <c r="X335" s="67" t="inlineStr">
        <is>
          <t>曹志鹏</t>
        </is>
      </c>
      <c r="Y335" s="67" t="inlineStr">
        <is>
          <t>八珠乡</t>
        </is>
      </c>
      <c r="Z335" s="58" t="inlineStr">
        <is>
          <t>张彬彬</t>
        </is>
      </c>
      <c r="AA335" s="58" t="inlineStr">
        <is>
          <t>环农领办发〔2022〕36号</t>
        </is>
      </c>
      <c r="AB335" s="58" t="inlineStr">
        <is>
          <t>五批整合</t>
        </is>
      </c>
    </row>
    <row r="336" ht="76" customHeight="1" s="295">
      <c r="A336" s="56" t="n"/>
      <c r="B336" s="67" t="inlineStr">
        <is>
          <t>大燕麦草种植</t>
        </is>
      </c>
      <c r="C336" s="67" t="inlineStr">
        <is>
          <t>新建</t>
        </is>
      </c>
      <c r="D336" s="67" t="inlineStr">
        <is>
          <t>2022.01-2022.12</t>
        </is>
      </c>
      <c r="E336" s="67" t="inlineStr">
        <is>
          <t>车道镇</t>
        </is>
      </c>
      <c r="F336" s="130" t="inlineStr">
        <is>
          <t>种植大燕麦18330亩，其中：苦水掌村69户770亩，双庙村77户350亩，王西掌村165户560亩，吊渠村88户1220亩，三角城村102户1120亩，杨掌村101户2190亩，万安村177户2100亩，陈掌村43户700亩，红台村42户700亩，樱桃掌村190户3100亩，安掌村67户770亩，代掌村190户700亩，刘渠村96户3000亩，刘园子村52户1050亩。</t>
        </is>
      </c>
      <c r="G336" s="67" t="n">
        <v>82.485</v>
      </c>
      <c r="H336" s="67" t="n">
        <v>82.485</v>
      </c>
      <c r="I336" s="131" t="n"/>
      <c r="J336" s="131" t="n"/>
      <c r="K336" s="131" t="n"/>
      <c r="L336" s="34" t="inlineStr">
        <is>
          <t>甘财建[2022]77号</t>
        </is>
      </c>
      <c r="M336" s="132" t="inlineStr">
        <is>
          <t>培育壮大草畜产业，增加农户收入，助推产业振兴。</t>
        </is>
      </c>
      <c r="N336" s="70" t="inlineStr">
        <is>
          <t>引导农户种植商品草、订单草和自用草，降低养殖成本，保障饲草供给，增加农户收入，进一步完善“企、社、户”三方利益联结机制。</t>
        </is>
      </c>
      <c r="O336" s="67" t="n">
        <v>13</v>
      </c>
      <c r="P336" s="67" t="n"/>
      <c r="Q336" s="67" t="n">
        <v>0.1459</v>
      </c>
      <c r="R336" s="67" t="n"/>
      <c r="S336" s="67" t="n">
        <v>0.1459</v>
      </c>
      <c r="T336" s="67" t="n">
        <v>0.5836</v>
      </c>
      <c r="U336" s="67" t="n"/>
      <c r="V336" s="67" t="n">
        <v>0.5836</v>
      </c>
      <c r="W336" s="67" t="inlineStr">
        <is>
          <t>畜牧局</t>
        </is>
      </c>
      <c r="X336" s="67" t="inlineStr">
        <is>
          <t>曹志鹏</t>
        </is>
      </c>
      <c r="Y336" s="60" t="inlineStr">
        <is>
          <t>车道镇</t>
        </is>
      </c>
      <c r="Z336" s="60" t="inlineStr">
        <is>
          <t>张会星</t>
        </is>
      </c>
      <c r="AA336" s="58" t="inlineStr">
        <is>
          <t>环农领办发〔2022〕36号</t>
        </is>
      </c>
      <c r="AB336" s="58" t="inlineStr">
        <is>
          <t>五批整合</t>
        </is>
      </c>
    </row>
    <row r="337" ht="76" customHeight="1" s="295">
      <c r="A337" s="56" t="n"/>
      <c r="B337" s="67" t="inlineStr">
        <is>
          <t>大燕麦草种植</t>
        </is>
      </c>
      <c r="C337" s="67" t="inlineStr">
        <is>
          <t>新建</t>
        </is>
      </c>
      <c r="D337" s="67" t="inlineStr">
        <is>
          <t>2022.01-2022.12</t>
        </is>
      </c>
      <c r="E337" s="67" t="inlineStr">
        <is>
          <t>樊家川镇</t>
        </is>
      </c>
      <c r="F337" s="130" t="inlineStr">
        <is>
          <t>种植大燕麦1506亩，其中：慕家河村20户200亩，樊家川村49户200亩，马驿沟村27户400亩，郝集村32户200亩，长城村15户150亩，闫塬村21户130亩，李崾岘村14户86亩，马骏滩村23户140亩。</t>
        </is>
      </c>
      <c r="G337" s="67" t="n">
        <v>6.777</v>
      </c>
      <c r="H337" s="67" t="n">
        <v>6.777</v>
      </c>
      <c r="I337" s="131" t="n"/>
      <c r="J337" s="131" t="n"/>
      <c r="K337" s="131" t="n"/>
      <c r="L337" s="34" t="inlineStr">
        <is>
          <t>甘财建[2022]77号</t>
        </is>
      </c>
      <c r="M337" s="132" t="inlineStr">
        <is>
          <t>培育壮大草畜产业，增加农户收入，助推产业振兴。</t>
        </is>
      </c>
      <c r="N337" s="70" t="inlineStr">
        <is>
          <t>引导农户种植商品草、订单草和自用草，降低养殖成本，保障饲草供给，增加农户收入，进一步完善“企、社、户”三方利益联结机制。</t>
        </is>
      </c>
      <c r="O337" s="67" t="n">
        <v>8</v>
      </c>
      <c r="P337" s="67" t="n"/>
      <c r="Q337" s="67" t="n">
        <v>0.0201</v>
      </c>
      <c r="R337" s="67" t="n"/>
      <c r="S337" s="67" t="n">
        <v>0.0201</v>
      </c>
      <c r="T337" s="67" t="n">
        <v>0.0959</v>
      </c>
      <c r="U337" s="67" t="n"/>
      <c r="V337" s="67" t="n">
        <v>0.0959</v>
      </c>
      <c r="W337" s="67" t="inlineStr">
        <is>
          <t>畜牧局</t>
        </is>
      </c>
      <c r="X337" s="67" t="inlineStr">
        <is>
          <t>曹志鹏</t>
        </is>
      </c>
      <c r="Y337" s="60" t="inlineStr">
        <is>
          <t>樊家川镇</t>
        </is>
      </c>
      <c r="Z337" s="58" t="inlineStr">
        <is>
          <t>王治峰</t>
        </is>
      </c>
      <c r="AA337" s="58" t="inlineStr">
        <is>
          <t>环农领办发〔2022〕36号</t>
        </is>
      </c>
      <c r="AB337" s="58" t="inlineStr">
        <is>
          <t>五批整合</t>
        </is>
      </c>
    </row>
    <row r="338" ht="76" customHeight="1" s="295">
      <c r="A338" s="56" t="n"/>
      <c r="B338" s="67" t="inlineStr">
        <is>
          <t>大燕麦草种植</t>
        </is>
      </c>
      <c r="C338" s="67" t="inlineStr">
        <is>
          <t>新建</t>
        </is>
      </c>
      <c r="D338" s="67" t="inlineStr">
        <is>
          <t>2022.01-2022.12</t>
        </is>
      </c>
      <c r="E338" s="67" t="inlineStr">
        <is>
          <t>耿湾乡</t>
        </is>
      </c>
      <c r="F338" s="130" t="inlineStr">
        <is>
          <t>种植大燕麦8360亩，其中：早流渠村20户300亩，耿河村30户300亩，四合原村60户250亩，桃树掌村50户200亩，韩老庄村35户280亩，天桥村47户320亩，许掌村80户560亩，万湾村250户1400亩，张台村28户760亩，黑城岔村74户540亩，郜庄村50户800亩，郝东掌村35户1050亩，潘掌村111户1600亩。</t>
        </is>
      </c>
      <c r="G338" s="67" t="n">
        <v>37.62</v>
      </c>
      <c r="H338" s="67" t="n">
        <v>37.62</v>
      </c>
      <c r="I338" s="131" t="n"/>
      <c r="J338" s="131" t="n"/>
      <c r="K338" s="131" t="n"/>
      <c r="L338" s="34" t="inlineStr">
        <is>
          <t>甘财建[2022]77号</t>
        </is>
      </c>
      <c r="M338" s="132" t="inlineStr">
        <is>
          <t>培育壮大草畜产业，增加农户收入，助推产业振兴。</t>
        </is>
      </c>
      <c r="N338" s="70" t="inlineStr">
        <is>
          <t>引导农户种植商品草、订单草和自用草，降低养殖成本，保障饲草供给，增加农户收入，进一步完善“企、社、户”三方利益联结机制。</t>
        </is>
      </c>
      <c r="O338" s="67" t="n">
        <v>13</v>
      </c>
      <c r="P338" s="67" t="n"/>
      <c r="Q338" s="67" t="n">
        <v>0.08699999999999999</v>
      </c>
      <c r="R338" s="67" t="n"/>
      <c r="S338" s="67" t="n">
        <v>0.08699999999999999</v>
      </c>
      <c r="T338" s="67" t="n">
        <v>0.348</v>
      </c>
      <c r="U338" s="67" t="n"/>
      <c r="V338" s="67" t="n">
        <v>0.348</v>
      </c>
      <c r="W338" s="67" t="inlineStr">
        <is>
          <t>畜牧局</t>
        </is>
      </c>
      <c r="X338" s="67" t="inlineStr">
        <is>
          <t>曹志鹏</t>
        </is>
      </c>
      <c r="Y338" s="60" t="inlineStr">
        <is>
          <t>耿湾乡</t>
        </is>
      </c>
      <c r="Z338" s="58" t="inlineStr">
        <is>
          <t>王秀丽</t>
        </is>
      </c>
      <c r="AA338" s="58" t="inlineStr">
        <is>
          <t>环农领办发〔2022〕36号</t>
        </is>
      </c>
      <c r="AB338" s="58" t="inlineStr">
        <is>
          <t>五批整合</t>
        </is>
      </c>
    </row>
    <row r="339" ht="76" customHeight="1" s="295">
      <c r="A339" s="56" t="n"/>
      <c r="B339" s="67" t="inlineStr">
        <is>
          <t>大燕麦草种植</t>
        </is>
      </c>
      <c r="C339" s="67" t="inlineStr">
        <is>
          <t>新建</t>
        </is>
      </c>
      <c r="D339" s="67" t="inlineStr">
        <is>
          <t>2022.01-2022.12</t>
        </is>
      </c>
      <c r="E339" s="67" t="inlineStr">
        <is>
          <t>洪德镇</t>
        </is>
      </c>
      <c r="F339" s="130" t="inlineStr">
        <is>
          <t>种植大燕麦6806亩，其中：丁阳渠子村72户300亩，耿塬畔村8户50亩，河连湾村66户572亩，洪德街村62户348亩，寇河村70户350亩，李达掌村58户406亩，李塬村73户350亩，梁岔村88户350亩，马塬村77户400亩，苗河村77户350亩，苏长沟村76户280亩，私盐路村150户700亩，新集子村93户1050亩，许旗村50户300亩，张崾岘村54户300亩，张塬村14户500亩，赵洼村75户200亩。</t>
        </is>
      </c>
      <c r="G339" s="67" t="n">
        <v>30.627</v>
      </c>
      <c r="H339" s="67" t="n">
        <v>30.627</v>
      </c>
      <c r="I339" s="131" t="n"/>
      <c r="J339" s="131" t="n"/>
      <c r="K339" s="131" t="n"/>
      <c r="L339" s="34" t="inlineStr">
        <is>
          <t>甘财建[2022]77号</t>
        </is>
      </c>
      <c r="M339" s="132" t="inlineStr">
        <is>
          <t>培育壮大草畜产业，增加农户收入，助推产业振兴。</t>
        </is>
      </c>
      <c r="N339" s="70" t="inlineStr">
        <is>
          <t>引导农户种植商品草、订单草和自用草，降低养殖成本，保障饲草供给，增加农户收入，进一步完善“企、社、户”三方利益联结机制。</t>
        </is>
      </c>
      <c r="O339" s="67" t="n">
        <v>17</v>
      </c>
      <c r="P339" s="67" t="n"/>
      <c r="Q339" s="67" t="n">
        <v>0.1163</v>
      </c>
      <c r="R339" s="67" t="n"/>
      <c r="S339" s="67" t="n">
        <v>0.1163</v>
      </c>
      <c r="T339" s="67" t="n">
        <v>0.5570000000000001</v>
      </c>
      <c r="U339" s="67" t="n"/>
      <c r="V339" s="67" t="n">
        <v>0.5570000000000001</v>
      </c>
      <c r="W339" s="67" t="inlineStr">
        <is>
          <t>畜牧局</t>
        </is>
      </c>
      <c r="X339" s="67" t="inlineStr">
        <is>
          <t>曹志鹏</t>
        </is>
      </c>
      <c r="Y339" s="60" t="inlineStr">
        <is>
          <t>洪德镇</t>
        </is>
      </c>
      <c r="Z339" s="83" t="inlineStr">
        <is>
          <t>王国伍</t>
        </is>
      </c>
      <c r="AA339" s="58" t="inlineStr">
        <is>
          <t>环农领办发〔2022〕36号</t>
        </is>
      </c>
      <c r="AB339" s="58" t="inlineStr">
        <is>
          <t>五批整合</t>
        </is>
      </c>
    </row>
    <row r="340" ht="76" customHeight="1" s="295">
      <c r="A340" s="56" t="n"/>
      <c r="B340" s="67" t="inlineStr">
        <is>
          <t>大燕麦草种植</t>
        </is>
      </c>
      <c r="C340" s="67" t="inlineStr">
        <is>
          <t>新建</t>
        </is>
      </c>
      <c r="D340" s="67" t="inlineStr">
        <is>
          <t>2022.01-2022.12</t>
        </is>
      </c>
      <c r="E340" s="67" t="inlineStr">
        <is>
          <t>虎洞镇</t>
        </is>
      </c>
      <c r="F340" s="130" t="inlineStr">
        <is>
          <t>种植大燕麦5247亩，其中：半个城村35户500亩，常兆台村45户566亩，贾驿村60户900亩，刘解掌村60户878亩，砂井子村30户150亩，魏家河村31户180亩，张大掌村43户600亩，金庄塬村55户460亩，张家湾村60户750亩，高庙湾村45户263亩。</t>
        </is>
      </c>
      <c r="G340" s="67" t="n">
        <v>23.6115</v>
      </c>
      <c r="H340" s="67" t="n">
        <v>23.6115</v>
      </c>
      <c r="I340" s="131" t="n"/>
      <c r="J340" s="131" t="n"/>
      <c r="K340" s="131" t="n"/>
      <c r="L340" s="34" t="inlineStr">
        <is>
          <t>甘财建[2022]77号</t>
        </is>
      </c>
      <c r="M340" s="132" t="inlineStr">
        <is>
          <t>培育壮大草畜产业，增加农户收入，助推产业振兴。</t>
        </is>
      </c>
      <c r="N340" s="70" t="inlineStr">
        <is>
          <t>引导农户种植商品草、订单草和自用草，降低养殖成本，保障饲草供给，增加农户收入，进一步完善“企、社、户”三方利益联结机制。</t>
        </is>
      </c>
      <c r="O340" s="67" t="n">
        <v>10</v>
      </c>
      <c r="P340" s="67" t="n"/>
      <c r="Q340" s="67" t="n">
        <v>0.0464</v>
      </c>
      <c r="R340" s="67" t="n"/>
      <c r="S340" s="67" t="n">
        <v>0.0464</v>
      </c>
      <c r="T340" s="67" t="n">
        <v>0.1972</v>
      </c>
      <c r="U340" s="67" t="n"/>
      <c r="V340" s="67" t="n">
        <v>0.1972</v>
      </c>
      <c r="W340" s="67" t="inlineStr">
        <is>
          <t>畜牧局</t>
        </is>
      </c>
      <c r="X340" s="67" t="inlineStr">
        <is>
          <t>曹志鹏</t>
        </is>
      </c>
      <c r="Y340" s="60" t="inlineStr">
        <is>
          <t>虎洞镇</t>
        </is>
      </c>
      <c r="Z340" s="58" t="inlineStr">
        <is>
          <t>梁海涛</t>
        </is>
      </c>
      <c r="AA340" s="58" t="inlineStr">
        <is>
          <t>环农领办发〔2022〕36号</t>
        </is>
      </c>
      <c r="AB340" s="58" t="inlineStr">
        <is>
          <t>五批整合</t>
        </is>
      </c>
    </row>
    <row r="341" ht="76" customHeight="1" s="295">
      <c r="A341" s="56" t="n"/>
      <c r="B341" s="67" t="inlineStr">
        <is>
          <t>大燕麦草种植</t>
        </is>
      </c>
      <c r="C341" s="67" t="inlineStr">
        <is>
          <t>新建</t>
        </is>
      </c>
      <c r="D341" s="67" t="inlineStr">
        <is>
          <t>2022.01-2022.12</t>
        </is>
      </c>
      <c r="E341" s="67" t="inlineStr">
        <is>
          <t>环城镇</t>
        </is>
      </c>
      <c r="F341" s="130" t="inlineStr">
        <is>
          <t>种植大燕麦6122亩，其中：龚淌村85户404亩，唐塬村14户56亩，北郭塬村30户165亩，陈汤塬村105户495亩，城东塬村8户77亩，耿家沟村5户60亩，红星村2户21亩，马坊塬村11户40亩，漫塬村74户381亩，宁老庄村61户619亩，冉旗寨村45户321亩，十八里村9户45亩，西川村51户744亩，肖川村113户510亩，杨庙掌村101户680亩，张淌村22户157亩，周塬村12户25亩，赵小掌村14户66亩，高龚塬村141户624亩，五里屯村18户46亩，鸳鸯沟村43户283亩，白草塬村7户23亩，张滩滩村64户280亩。</t>
        </is>
      </c>
      <c r="G341" s="67" t="n">
        <v>27.549</v>
      </c>
      <c r="H341" s="67" t="n">
        <v>27.549</v>
      </c>
      <c r="I341" s="131" t="n"/>
      <c r="J341" s="131" t="n"/>
      <c r="K341" s="131" t="n"/>
      <c r="L341" s="34" t="inlineStr">
        <is>
          <t>甘财建[2022]77号</t>
        </is>
      </c>
      <c r="M341" s="132" t="inlineStr">
        <is>
          <t>培育壮大草畜产业，增加农户收入，助推产业振兴。</t>
        </is>
      </c>
      <c r="N341" s="70" t="inlineStr">
        <is>
          <t>引导农户种植商品草、订单草和自用草，降低养殖成本，保障饲草供给，增加农户收入，进一步完善“企、社、户”三方利益联结机制。</t>
        </is>
      </c>
      <c r="O341" s="67" t="n">
        <v>23</v>
      </c>
      <c r="P341" s="67" t="n"/>
      <c r="Q341" s="67" t="n">
        <v>0.1035</v>
      </c>
      <c r="R341" s="67" t="n"/>
      <c r="S341" s="67" t="n">
        <v>0.1035</v>
      </c>
      <c r="T341" s="67" t="n">
        <v>0.4993</v>
      </c>
      <c r="U341" s="67" t="n"/>
      <c r="V341" s="67" t="n">
        <v>0.4993</v>
      </c>
      <c r="W341" s="67" t="inlineStr">
        <is>
          <t>畜牧局</t>
        </is>
      </c>
      <c r="X341" s="67" t="inlineStr">
        <is>
          <t>曹志鹏</t>
        </is>
      </c>
      <c r="Y341" s="67" t="inlineStr">
        <is>
          <t>环城镇</t>
        </is>
      </c>
      <c r="Z341" s="58" t="inlineStr">
        <is>
          <t>白俊虎</t>
        </is>
      </c>
      <c r="AA341" s="58" t="inlineStr">
        <is>
          <t>环农领办发〔2022〕36号</t>
        </is>
      </c>
      <c r="AB341" s="58" t="inlineStr">
        <is>
          <t>五批整合</t>
        </is>
      </c>
    </row>
    <row r="342" ht="76" customHeight="1" s="295">
      <c r="A342" s="56" t="n"/>
      <c r="B342" s="67" t="inlineStr">
        <is>
          <t>大燕麦草种植</t>
        </is>
      </c>
      <c r="C342" s="67" t="inlineStr">
        <is>
          <t>新建</t>
        </is>
      </c>
      <c r="D342" s="67" t="inlineStr">
        <is>
          <t>2022.01-2022.12</t>
        </is>
      </c>
      <c r="E342" s="67" t="inlineStr">
        <is>
          <t>秦团庄乡</t>
        </is>
      </c>
      <c r="F342" s="130" t="inlineStr">
        <is>
          <t>种植大燕麦10376亩，其中：贾塬村57户1556亩，秦团庄村100户1600亩，新集子村50户1000亩，新峁村70户1000亩，白塬畔村50户1400亩，大天子村40户1000亩，王团庄村50户1420亩，南掌堡子村50户1400亩。</t>
        </is>
      </c>
      <c r="G342" s="67" t="n">
        <v>46.692</v>
      </c>
      <c r="H342" s="67" t="n">
        <v>46.692</v>
      </c>
      <c r="I342" s="131" t="n"/>
      <c r="J342" s="131" t="n"/>
      <c r="K342" s="131" t="n"/>
      <c r="L342" s="34" t="inlineStr">
        <is>
          <t>甘财建[2022]77号</t>
        </is>
      </c>
      <c r="M342" s="132" t="inlineStr">
        <is>
          <t>培育壮大草畜产业，增加农户收入，助推产业振兴。</t>
        </is>
      </c>
      <c r="N342" s="70" t="inlineStr">
        <is>
          <t>引导农户种植商品草、订单草和自用草，降低养殖成本，保障饲草供给，增加农户收入，进一步完善“企、社、户”三方利益联结机制。</t>
        </is>
      </c>
      <c r="O342" s="67" t="n">
        <v>8</v>
      </c>
      <c r="P342" s="67" t="n"/>
      <c r="Q342" s="67" t="n">
        <v>0.0467</v>
      </c>
      <c r="R342" s="67" t="n"/>
      <c r="S342" s="67" t="n">
        <v>0.0467</v>
      </c>
      <c r="T342" s="67" t="n">
        <v>0.2113</v>
      </c>
      <c r="U342" s="67" t="n"/>
      <c r="V342" s="67" t="n">
        <v>0.2113</v>
      </c>
      <c r="W342" s="67" t="inlineStr">
        <is>
          <t>畜牧局</t>
        </is>
      </c>
      <c r="X342" s="67" t="inlineStr">
        <is>
          <t>曹志鹏</t>
        </is>
      </c>
      <c r="Y342" s="60" t="inlineStr">
        <is>
          <t>秦团庄乡</t>
        </is>
      </c>
      <c r="Z342" s="58" t="inlineStr">
        <is>
          <t>张浩洲</t>
        </is>
      </c>
      <c r="AA342" s="58" t="inlineStr">
        <is>
          <t>环农领办发〔2022〕36号</t>
        </is>
      </c>
      <c r="AB342" s="58" t="inlineStr">
        <is>
          <t>五批整合</t>
        </is>
      </c>
    </row>
    <row r="343" ht="76" customHeight="1" s="295">
      <c r="A343" s="56" t="n"/>
      <c r="B343" s="67" t="inlineStr">
        <is>
          <t>大燕麦草种植</t>
        </is>
      </c>
      <c r="C343" s="67" t="inlineStr">
        <is>
          <t>新建</t>
        </is>
      </c>
      <c r="D343" s="67" t="inlineStr">
        <is>
          <t>2022.01-2022.12</t>
        </is>
      </c>
      <c r="E343" s="67" t="inlineStr">
        <is>
          <t>甜水镇</t>
        </is>
      </c>
      <c r="F343" s="130" t="inlineStr">
        <is>
          <t>种植大燕麦5089亩，其中：甜水街村24户318亩，张铁村20户400亩，鲁掌村30户601亩，何塬村31户698亩，邱滩村8户181亩，赵掌村7户140亩，高崾岘村30户660亩，狼儿滩村25户875亩，大良洼村38户1059亩，七里墩村10户157亩。</t>
        </is>
      </c>
      <c r="G343" s="67" t="n">
        <v>22.9005</v>
      </c>
      <c r="H343" s="67" t="n">
        <v>22.9005</v>
      </c>
      <c r="I343" s="131" t="n"/>
      <c r="J343" s="131" t="n"/>
      <c r="K343" s="131" t="n"/>
      <c r="L343" s="34" t="inlineStr">
        <is>
          <t>甘财建[2022]77号</t>
        </is>
      </c>
      <c r="M343" s="132" t="inlineStr">
        <is>
          <t>培育壮大草畜产业，增加农户收入，助推产业振兴。</t>
        </is>
      </c>
      <c r="N343" s="70" t="inlineStr">
        <is>
          <t>引导农户种植商品草、订单草和自用草，降低养殖成本，保障饲草供给，增加农户收入，进一步完善“企、社、户”三方利益联结机制。</t>
        </is>
      </c>
      <c r="O343" s="67" t="n">
        <v>10</v>
      </c>
      <c r="P343" s="67" t="n"/>
      <c r="Q343" s="67" t="n">
        <v>0.0223</v>
      </c>
      <c r="R343" s="67" t="n"/>
      <c r="S343" s="67" t="n">
        <v>0.0223</v>
      </c>
      <c r="T343" s="67" t="n">
        <v>0.09669999999999999</v>
      </c>
      <c r="U343" s="67" t="n"/>
      <c r="V343" s="67" t="n">
        <v>0.09669999999999999</v>
      </c>
      <c r="W343" s="67" t="inlineStr">
        <is>
          <t>畜牧局</t>
        </is>
      </c>
      <c r="X343" s="67" t="inlineStr">
        <is>
          <t>曹志鹏</t>
        </is>
      </c>
      <c r="Y343" s="60" t="inlineStr">
        <is>
          <t>甜水镇</t>
        </is>
      </c>
      <c r="Z343" s="58" t="inlineStr">
        <is>
          <t>拓研新</t>
        </is>
      </c>
      <c r="AA343" s="58" t="inlineStr">
        <is>
          <t>环农领办发〔2022〕36号</t>
        </is>
      </c>
      <c r="AB343" s="58" t="inlineStr">
        <is>
          <t>五批整合</t>
        </is>
      </c>
    </row>
    <row r="344" ht="76" customHeight="1" s="295">
      <c r="A344" s="56" t="n"/>
      <c r="B344" s="67" t="inlineStr">
        <is>
          <t>大燕麦草种植</t>
        </is>
      </c>
      <c r="C344" s="67" t="inlineStr">
        <is>
          <t>新建</t>
        </is>
      </c>
      <c r="D344" s="67" t="inlineStr">
        <is>
          <t>2022.01-2022.12</t>
        </is>
      </c>
      <c r="E344" s="67" t="inlineStr">
        <is>
          <t>合道镇</t>
        </is>
      </c>
      <c r="F344" s="130" t="inlineStr">
        <is>
          <t>种植大燕麦3241亩，其中：朱家塬村20户161亩，赵家塬村20户141亩，沈家岭村22户163亩，瓦天沟村37户232亩，何家坪村33户177亩，唐台子村25户140亩，梁坪村20户118亩，陶洼子村20户111亩，陈旗塬村30户146亩，辛坪村30户155亩，赵台村25户162亩，杨坪沟村30户159亩，常崾岘村22户188亩，寨子坪村45户493亩，红崖洼村30户225亩，大路洼村30户315亩，尚西坪村20户155亩。</t>
        </is>
      </c>
      <c r="G344" s="67" t="n">
        <v>14.5845</v>
      </c>
      <c r="H344" s="67" t="n">
        <v>14.5845</v>
      </c>
      <c r="I344" s="131" t="n"/>
      <c r="J344" s="131" t="n"/>
      <c r="K344" s="131" t="n"/>
      <c r="L344" s="34" t="inlineStr">
        <is>
          <t>甘财建[2022]77号</t>
        </is>
      </c>
      <c r="M344" s="132" t="inlineStr">
        <is>
          <t>培育壮大草畜产业，增加农户收入，助推产业振兴。</t>
        </is>
      </c>
      <c r="N344" s="70" t="inlineStr">
        <is>
          <t>引导农户种植商品草、订单草和自用草，降低养殖成本，保障饲草供给，增加农户收入，进一步完善“企、社、户”三方利益联结机制。</t>
        </is>
      </c>
      <c r="O344" s="67" t="n">
        <v>17</v>
      </c>
      <c r="P344" s="67" t="n"/>
      <c r="Q344" s="67" t="n">
        <v>0.0459</v>
      </c>
      <c r="R344" s="67" t="n"/>
      <c r="S344" s="67" t="n">
        <v>0.0459</v>
      </c>
      <c r="T344" s="67" t="n">
        <v>0.1836</v>
      </c>
      <c r="U344" s="67" t="n"/>
      <c r="V344" s="67" t="n">
        <v>0.1836</v>
      </c>
      <c r="W344" s="67" t="inlineStr">
        <is>
          <t>畜牧局</t>
        </is>
      </c>
      <c r="X344" s="67" t="inlineStr">
        <is>
          <t>曹志鹏</t>
        </is>
      </c>
      <c r="Y344" s="60" t="inlineStr">
        <is>
          <t>合道镇</t>
        </is>
      </c>
      <c r="Z344" s="58" t="inlineStr">
        <is>
          <t>王宝明</t>
        </is>
      </c>
      <c r="AA344" s="58" t="inlineStr">
        <is>
          <t>环农领办发〔2022〕36号</t>
        </is>
      </c>
      <c r="AB344" s="58" t="inlineStr">
        <is>
          <t>五批整合</t>
        </is>
      </c>
    </row>
    <row r="345" ht="76" customHeight="1" s="295">
      <c r="A345" s="56" t="n"/>
      <c r="B345" s="67" t="inlineStr">
        <is>
          <t>大燕麦草种植</t>
        </is>
      </c>
      <c r="C345" s="67" t="inlineStr">
        <is>
          <t>新建</t>
        </is>
      </c>
      <c r="D345" s="67" t="inlineStr">
        <is>
          <t>2022.01-2022.12</t>
        </is>
      </c>
      <c r="E345" s="67" t="inlineStr">
        <is>
          <t>芦家湾乡</t>
        </is>
      </c>
      <c r="F345" s="130" t="inlineStr">
        <is>
          <t>种植大燕麦3969亩，其中：杨兴庄村15户300亩，花儿掌村31户552亩，庙儿掌村56户560亩，井川村35户280亩，宋家掌村22户232亩，桃李湾村60户450亩，王庄村30户635亩，大堡条村36户280亩，盘龙村26户364亩，小堡条村29户316亩。</t>
        </is>
      </c>
      <c r="G345" s="67" t="n">
        <v>17.8605</v>
      </c>
      <c r="H345" s="67" t="n">
        <v>17.8605</v>
      </c>
      <c r="I345" s="131" t="n"/>
      <c r="J345" s="131" t="n"/>
      <c r="K345" s="131" t="n"/>
      <c r="L345" s="34" t="inlineStr">
        <is>
          <t>甘财建[2022]77号</t>
        </is>
      </c>
      <c r="M345" s="132" t="inlineStr">
        <is>
          <t>培育壮大草畜产业，增加农户收入，助推产业振兴。</t>
        </is>
      </c>
      <c r="N345" s="70" t="inlineStr">
        <is>
          <t>引导农户种植商品草、订单草和自用草，降低养殖成本，保障饲草供给，增加农户收入，进一步完善“企、社、户”三方利益联结机制。</t>
        </is>
      </c>
      <c r="O345" s="67" t="n">
        <v>10</v>
      </c>
      <c r="P345" s="67" t="n"/>
      <c r="Q345" s="67" t="n">
        <v>0.034</v>
      </c>
      <c r="R345" s="67" t="n"/>
      <c r="S345" s="67" t="n">
        <v>0.034</v>
      </c>
      <c r="T345" s="67" t="n">
        <v>0.1462</v>
      </c>
      <c r="U345" s="67" t="n"/>
      <c r="V345" s="67" t="n">
        <v>0.1462</v>
      </c>
      <c r="W345" s="67" t="inlineStr">
        <is>
          <t>畜牧局</t>
        </is>
      </c>
      <c r="X345" s="67" t="inlineStr">
        <is>
          <t>曹志鹏</t>
        </is>
      </c>
      <c r="Y345" s="60" t="inlineStr">
        <is>
          <t>芦家湾乡</t>
        </is>
      </c>
      <c r="Z345" s="58" t="inlineStr">
        <is>
          <t>马鹏飞</t>
        </is>
      </c>
      <c r="AA345" s="58" t="inlineStr">
        <is>
          <t>环农领办发〔2022〕36号</t>
        </is>
      </c>
      <c r="AB345" s="58" t="inlineStr">
        <is>
          <t>五批整合</t>
        </is>
      </c>
    </row>
    <row r="346" ht="76" customHeight="1" s="295">
      <c r="A346" s="56" t="n"/>
      <c r="B346" s="67" t="inlineStr">
        <is>
          <t>大燕麦草种植</t>
        </is>
      </c>
      <c r="C346" s="67" t="inlineStr">
        <is>
          <t>新建</t>
        </is>
      </c>
      <c r="D346" s="67" t="inlineStr">
        <is>
          <t>2022.01-2022.12</t>
        </is>
      </c>
      <c r="E346" s="67" t="inlineStr">
        <is>
          <t>罗山川乡</t>
        </is>
      </c>
      <c r="F346" s="130" t="inlineStr">
        <is>
          <t>种植大燕麦3120亩，其中：西阳洼村24户303亩，苇芝城村21户388亩，龙柏山村30户552亩，兰家掌村33户418亩，陈渠子村55户623亩，山水湾村24户363亩，光明村27户473亩。</t>
        </is>
      </c>
      <c r="G346" s="67" t="n">
        <v>14.04</v>
      </c>
      <c r="H346" s="67" t="n">
        <v>14.04</v>
      </c>
      <c r="I346" s="131" t="n"/>
      <c r="J346" s="131" t="n"/>
      <c r="K346" s="131" t="n"/>
      <c r="L346" s="34" t="inlineStr">
        <is>
          <t>甘财建[2022]77号</t>
        </is>
      </c>
      <c r="M346" s="132" t="inlineStr">
        <is>
          <t>培育壮大草畜产业，增加农户收入，助推产业振兴。</t>
        </is>
      </c>
      <c r="N346" s="70" t="inlineStr">
        <is>
          <t>引导农户种植商品草、订单草和自用草，降低养殖成本，保障饲草供给，增加农户收入，进一步完善“企、社、户”三方利益联结机制。</t>
        </is>
      </c>
      <c r="O346" s="67" t="n">
        <v>7</v>
      </c>
      <c r="P346" s="67" t="n"/>
      <c r="Q346" s="67" t="n">
        <v>0.0214</v>
      </c>
      <c r="R346" s="67" t="n"/>
      <c r="S346" s="67" t="n">
        <v>0.0214</v>
      </c>
      <c r="T346" s="67" t="n">
        <v>0.0856</v>
      </c>
      <c r="U346" s="67" t="n"/>
      <c r="V346" s="67" t="n">
        <v>0.0856</v>
      </c>
      <c r="W346" s="67" t="inlineStr">
        <is>
          <t>畜牧局</t>
        </is>
      </c>
      <c r="X346" s="67" t="inlineStr">
        <is>
          <t>曹志鹏</t>
        </is>
      </c>
      <c r="Y346" s="60" t="inlineStr">
        <is>
          <t>罗山川乡</t>
        </is>
      </c>
      <c r="Z346" s="58" t="inlineStr">
        <is>
          <t>李怀文</t>
        </is>
      </c>
      <c r="AA346" s="58" t="inlineStr">
        <is>
          <t>环农领办发〔2022〕36号</t>
        </is>
      </c>
      <c r="AB346" s="58" t="inlineStr">
        <is>
          <t>五批整合</t>
        </is>
      </c>
    </row>
    <row r="347" ht="76" customHeight="1" s="295">
      <c r="A347" s="56" t="n"/>
      <c r="B347" s="67" t="inlineStr">
        <is>
          <t>大燕麦草种植</t>
        </is>
      </c>
      <c r="C347" s="67" t="inlineStr">
        <is>
          <t>新建</t>
        </is>
      </c>
      <c r="D347" s="67" t="inlineStr">
        <is>
          <t>2022.01-2022.12</t>
        </is>
      </c>
      <c r="E347" s="67" t="inlineStr">
        <is>
          <t>毛井镇</t>
        </is>
      </c>
      <c r="F347" s="130" t="inlineStr">
        <is>
          <t>种植大燕麦18328亩，其中：二条俭村32户800亩，砖城子村45户1200亩，山西掌村44户1200亩，杨东掌村44户1200亩，红糜湾村5户120亩，施家滩村46户1200亩，乔崾岘村48户1200亩，黄寨柯村80户2000亩，高家洼村28户704亩，丁连掌村109户2744亩，大户掌村72户1800亩，红土咀村80户2000亩，马淌村86户2160亩。</t>
        </is>
      </c>
      <c r="G347" s="67" t="n">
        <v>82.476</v>
      </c>
      <c r="H347" s="67" t="n">
        <v>82.476</v>
      </c>
      <c r="I347" s="131" t="n"/>
      <c r="J347" s="131" t="n"/>
      <c r="K347" s="131" t="n"/>
      <c r="L347" s="34" t="inlineStr">
        <is>
          <t>甘财建[2022]77号</t>
        </is>
      </c>
      <c r="M347" s="132" t="inlineStr">
        <is>
          <t>培育壮大草畜产业，增加农户收入，助推产业振兴。</t>
        </is>
      </c>
      <c r="N347" s="70" t="inlineStr">
        <is>
          <t>引导农户种植商品草、订单草和自用草，降低养殖成本，保障饲草供给，增加农户收入，进一步完善“企、社、户”三方利益联结机制。</t>
        </is>
      </c>
      <c r="O347" s="67" t="n">
        <v>13</v>
      </c>
      <c r="P347" s="67" t="n"/>
      <c r="Q347" s="67" t="n">
        <v>0.07190000000000001</v>
      </c>
      <c r="R347" s="67" t="n"/>
      <c r="S347" s="67" t="n">
        <v>0.07190000000000001</v>
      </c>
      <c r="T347" s="67" t="n">
        <v>0.3235</v>
      </c>
      <c r="U347" s="67" t="n"/>
      <c r="V347" s="67" t="n">
        <v>0.3235</v>
      </c>
      <c r="W347" s="67" t="inlineStr">
        <is>
          <t>畜牧局</t>
        </is>
      </c>
      <c r="X347" s="67" t="inlineStr">
        <is>
          <t>曹志鹏</t>
        </is>
      </c>
      <c r="Y347" s="60" t="inlineStr">
        <is>
          <t>毛井镇</t>
        </is>
      </c>
      <c r="Z347" s="58" t="inlineStr">
        <is>
          <t>梁立群</t>
        </is>
      </c>
      <c r="AA347" s="58" t="inlineStr">
        <is>
          <t>环农领办发〔2022〕36号</t>
        </is>
      </c>
      <c r="AB347" s="58" t="inlineStr">
        <is>
          <t>五批整合</t>
        </is>
      </c>
    </row>
    <row r="348" ht="76" customHeight="1" s="295">
      <c r="A348" s="56" t="n"/>
      <c r="B348" s="67" t="inlineStr">
        <is>
          <t>大燕麦草种植</t>
        </is>
      </c>
      <c r="C348" s="67" t="inlineStr">
        <is>
          <t>新建</t>
        </is>
      </c>
      <c r="D348" s="67" t="inlineStr">
        <is>
          <t>2022.01-2022.12</t>
        </is>
      </c>
      <c r="E348" s="67" t="inlineStr">
        <is>
          <t>南湫乡</t>
        </is>
      </c>
      <c r="F348" s="130" t="inlineStr">
        <is>
          <t>种植大燕麦13185亩，其中：党家洼村15户957亩，代家洼村51户3157亩，洪涝池村38户1057亩，岳后渠村45户1657亩，花儿山村13户857亩，杨兴堡村10户242亩，双井子村25户5258亩。</t>
        </is>
      </c>
      <c r="G348" s="67" t="n">
        <v>59.3325</v>
      </c>
      <c r="H348" s="67" t="n">
        <v>59.3325</v>
      </c>
      <c r="I348" s="131" t="n"/>
      <c r="J348" s="131" t="n"/>
      <c r="K348" s="131" t="n"/>
      <c r="L348" s="34" t="inlineStr">
        <is>
          <t>甘财建[2022]77号</t>
        </is>
      </c>
      <c r="M348" s="132" t="inlineStr">
        <is>
          <t>培育壮大草畜产业，增加农户收入，助推产业振兴。</t>
        </is>
      </c>
      <c r="N348" s="70" t="inlineStr">
        <is>
          <t>引导农户种植商品草、订单草和自用草，降低养殖成本，保障饲草供给，增加农户收入，进一步完善“企、社、户”三方利益联结机制。</t>
        </is>
      </c>
      <c r="O348" s="67" t="n">
        <v>7</v>
      </c>
      <c r="P348" s="67" t="n"/>
      <c r="Q348" s="67" t="n">
        <v>0.0197</v>
      </c>
      <c r="R348" s="67" t="n"/>
      <c r="S348" s="67" t="n">
        <v>0.0197</v>
      </c>
      <c r="T348" s="67" t="n">
        <v>0.1565</v>
      </c>
      <c r="U348" s="67" t="n"/>
      <c r="V348" s="67" t="n">
        <v>0.1565</v>
      </c>
      <c r="W348" s="67" t="inlineStr">
        <is>
          <t>畜牧局</t>
        </is>
      </c>
      <c r="X348" s="67" t="inlineStr">
        <is>
          <t>曹志鹏</t>
        </is>
      </c>
      <c r="Y348" s="60" t="inlineStr">
        <is>
          <t>南湫乡</t>
        </is>
      </c>
      <c r="Z348" s="58" t="inlineStr">
        <is>
          <t>杜志远</t>
        </is>
      </c>
      <c r="AA348" s="58" t="inlineStr">
        <is>
          <t>环农领办发〔2022〕36号</t>
        </is>
      </c>
      <c r="AB348" s="58" t="inlineStr">
        <is>
          <t>五批整合</t>
        </is>
      </c>
    </row>
    <row r="349" ht="76" customHeight="1" s="295">
      <c r="A349" s="56" t="n"/>
      <c r="B349" s="67" t="inlineStr">
        <is>
          <t>大燕麦草种植</t>
        </is>
      </c>
      <c r="C349" s="67" t="inlineStr">
        <is>
          <t>新建</t>
        </is>
      </c>
      <c r="D349" s="67" t="inlineStr">
        <is>
          <t>2022.01-2022.12</t>
        </is>
      </c>
      <c r="E349" s="67" t="inlineStr">
        <is>
          <t>曲子镇</t>
        </is>
      </c>
      <c r="F349" s="130" t="inlineStr">
        <is>
          <t>种植大燕麦6520亩，其中：马家河村40户142亩，五里桥村8户112亩，刘旗村15户142亩，孟家寨村3户100亩，高李湾村15户122亩，楼房子村140户612亩，西沟村294户3362亩，许家塬村34户342亩，金村寺村40户242亩，油坊塬村25户202亩，金盆掌村54户232亩，小庄子村146户560亩，董家塬村68户320亩，宋家塬村10户30亩。</t>
        </is>
      </c>
      <c r="G349" s="67" t="n">
        <v>29.34</v>
      </c>
      <c r="H349" s="67" t="n">
        <v>29.34</v>
      </c>
      <c r="I349" s="131" t="n"/>
      <c r="J349" s="131" t="n"/>
      <c r="K349" s="131" t="n"/>
      <c r="L349" s="34" t="inlineStr">
        <is>
          <t>甘财建[2022]77号</t>
        </is>
      </c>
      <c r="M349" s="132" t="inlineStr">
        <is>
          <t>培育壮大草畜产业，增加农户收入，助推产业振兴。</t>
        </is>
      </c>
      <c r="N349" s="70" t="inlineStr">
        <is>
          <t>引导农户种植商品草、订单草和自用草，降低养殖成本，保障饲草供给，增加农户收入，进一步完善“企、社、户”三方利益联结机制。</t>
        </is>
      </c>
      <c r="O349" s="67" t="n">
        <v>14</v>
      </c>
      <c r="P349" s="67" t="n"/>
      <c r="Q349" s="67" t="n">
        <v>0.0892</v>
      </c>
      <c r="R349" s="67" t="n"/>
      <c r="S349" s="67" t="n">
        <v>0.0892</v>
      </c>
      <c r="T349" s="67" t="n">
        <v>0.3568</v>
      </c>
      <c r="U349" s="67" t="n"/>
      <c r="V349" s="67" t="n">
        <v>0.3568</v>
      </c>
      <c r="W349" s="67" t="inlineStr">
        <is>
          <t>畜牧局</t>
        </is>
      </c>
      <c r="X349" s="67" t="inlineStr">
        <is>
          <t>曹志鹏</t>
        </is>
      </c>
      <c r="Y349" s="60" t="inlineStr">
        <is>
          <t>曲子镇</t>
        </is>
      </c>
      <c r="Z349" s="58" t="inlineStr">
        <is>
          <t>段斌杰</t>
        </is>
      </c>
      <c r="AA349" s="58" t="inlineStr">
        <is>
          <t>环农领办发〔2022〕36号</t>
        </is>
      </c>
      <c r="AB349" s="58" t="inlineStr">
        <is>
          <t>五批整合</t>
        </is>
      </c>
    </row>
    <row r="350" ht="76" customHeight="1" s="295">
      <c r="A350" s="56" t="n"/>
      <c r="B350" s="67" t="inlineStr">
        <is>
          <t>大燕麦草种植</t>
        </is>
      </c>
      <c r="C350" s="67" t="inlineStr">
        <is>
          <t>新建</t>
        </is>
      </c>
      <c r="D350" s="67" t="inlineStr">
        <is>
          <t>2022.01-2022.12</t>
        </is>
      </c>
      <c r="E350" s="67" t="inlineStr">
        <is>
          <t>山城乡</t>
        </is>
      </c>
      <c r="F350" s="130" t="inlineStr">
        <is>
          <t>种植大燕麦6805亩，其中：山城堡村65户550亩，八里铺村75户750亩，薛塬村93户2000亩，王山口子村79户1030亩，寨柯村40户250亩，冯家沟村41户625亩，郝掌村55户800亩，赵庄村33户250亩，谢庄村30户550亩。</t>
        </is>
      </c>
      <c r="G350" s="67" t="n">
        <v>30.6225</v>
      </c>
      <c r="H350" s="67" t="n">
        <v>30.6225</v>
      </c>
      <c r="I350" s="131" t="n"/>
      <c r="J350" s="131" t="n"/>
      <c r="K350" s="131" t="n"/>
      <c r="L350" s="34" t="inlineStr">
        <is>
          <t>甘财建[2022]77号</t>
        </is>
      </c>
      <c r="M350" s="132" t="inlineStr">
        <is>
          <t>培育壮大草畜产业，增加农户收入，助推产业振兴。</t>
        </is>
      </c>
      <c r="N350" s="70" t="inlineStr">
        <is>
          <t>引导农户种植商品草、订单草和自用草，降低养殖成本，保障饲草供给，增加农户收入，进一步完善“企、社、户”三方利益联结机制。</t>
        </is>
      </c>
      <c r="O350" s="67" t="n">
        <v>9</v>
      </c>
      <c r="P350" s="67" t="n"/>
      <c r="Q350" s="67" t="n">
        <v>0.0511</v>
      </c>
      <c r="R350" s="67" t="n"/>
      <c r="S350" s="67" t="n">
        <v>0.0511</v>
      </c>
      <c r="T350" s="67" t="n">
        <v>0.1921</v>
      </c>
      <c r="U350" s="67" t="n"/>
      <c r="V350" s="67" t="n">
        <v>0.1921</v>
      </c>
      <c r="W350" s="67" t="inlineStr">
        <is>
          <t>畜牧局</t>
        </is>
      </c>
      <c r="X350" s="67" t="inlineStr">
        <is>
          <t>曹志鹏</t>
        </is>
      </c>
      <c r="Y350" s="60" t="inlineStr">
        <is>
          <t>山城乡</t>
        </is>
      </c>
      <c r="Z350" s="58" t="inlineStr">
        <is>
          <t>姚建平</t>
        </is>
      </c>
      <c r="AA350" s="58" t="inlineStr">
        <is>
          <t>环农领办发〔2022〕36号</t>
        </is>
      </c>
      <c r="AB350" s="58" t="inlineStr">
        <is>
          <t>五批整合</t>
        </is>
      </c>
    </row>
    <row r="351" ht="76" customHeight="1" s="295">
      <c r="A351" s="56" t="n"/>
      <c r="B351" s="67" t="inlineStr">
        <is>
          <t>大燕麦草种植</t>
        </is>
      </c>
      <c r="C351" s="67" t="inlineStr">
        <is>
          <t>新建</t>
        </is>
      </c>
      <c r="D351" s="67" t="inlineStr">
        <is>
          <t>2022.01-2022.12</t>
        </is>
      </c>
      <c r="E351" s="67" t="inlineStr">
        <is>
          <t>天池乡</t>
        </is>
      </c>
      <c r="F351" s="130" t="inlineStr">
        <is>
          <t>种植大燕麦3100亩，其中：鲜岔村40户210亩，喜家坪村40户240亩，老庄湾村50户240亩，曹李川村30户190亩，天池村15户210亩，殷屈河村30户240亩，潘老庄村70户240亩，碾盘岭村20户240亩，吴城子村50户210亩，苏北岔村70户240亩，四合掌村50户210亩，大庄台村20户201亩，张邓塬村45户200亩，梁家河村21户229亩。</t>
        </is>
      </c>
      <c r="G351" s="67" t="n">
        <v>13.95</v>
      </c>
      <c r="H351" s="67" t="n">
        <v>13.95</v>
      </c>
      <c r="I351" s="131" t="n"/>
      <c r="J351" s="131" t="n"/>
      <c r="K351" s="131" t="n"/>
      <c r="L351" s="34" t="inlineStr">
        <is>
          <t>甘财建[2022]77号</t>
        </is>
      </c>
      <c r="M351" s="132" t="inlineStr">
        <is>
          <t>培育壮大草畜产业，增加农户收入，助推产业振兴。</t>
        </is>
      </c>
      <c r="N351" s="70" t="inlineStr">
        <is>
          <t>引导农户种植商品草、订单草和自用草，降低养殖成本，保障饲草供给，增加农户收入，进一步完善“企、社、户”三方利益联结机制。</t>
        </is>
      </c>
      <c r="O351" s="67" t="n">
        <v>14</v>
      </c>
      <c r="P351" s="67" t="n"/>
      <c r="Q351" s="67" t="n">
        <v>0.0551</v>
      </c>
      <c r="R351" s="67" t="n"/>
      <c r="S351" s="67" t="n">
        <v>0.0551</v>
      </c>
      <c r="T351" s="67" t="n">
        <v>0.2755</v>
      </c>
      <c r="U351" s="67" t="n"/>
      <c r="V351" s="67" t="n">
        <v>0.2755</v>
      </c>
      <c r="W351" s="67" t="inlineStr">
        <is>
          <t>畜牧局</t>
        </is>
      </c>
      <c r="X351" s="67" t="inlineStr">
        <is>
          <t>曹志鹏</t>
        </is>
      </c>
      <c r="Y351" s="60" t="inlineStr">
        <is>
          <t>天池乡</t>
        </is>
      </c>
      <c r="Z351" s="58" t="inlineStr">
        <is>
          <t>刘震</t>
        </is>
      </c>
      <c r="AA351" s="58" t="inlineStr">
        <is>
          <t>环农领办发〔2022〕36号</t>
        </is>
      </c>
      <c r="AB351" s="58" t="inlineStr">
        <is>
          <t>五批整合</t>
        </is>
      </c>
    </row>
    <row r="352" ht="76" customHeight="1" s="295">
      <c r="A352" s="56" t="n"/>
      <c r="B352" s="67" t="inlineStr">
        <is>
          <t>大燕麦草种植</t>
        </is>
      </c>
      <c r="C352" s="67" t="inlineStr">
        <is>
          <t>新建</t>
        </is>
      </c>
      <c r="D352" s="67" t="inlineStr">
        <is>
          <t>2022.01-2022.12</t>
        </is>
      </c>
      <c r="E352" s="67" t="inlineStr">
        <is>
          <t>小南沟乡</t>
        </is>
      </c>
      <c r="F352" s="130" t="inlineStr">
        <is>
          <t>种植大燕麦21500亩，其中：小南沟村100户2000亩，许掌村70户1500亩，陈掌村70户1100亩，李塬村65户1600亩，汪天子村60户2700亩，李上山村80户1700亩，粉子山村90户1700亩，丁寨柯村100户2000亩，杨胡套子村60户1500亩，连川村50户1500亩，天子渠村40户1200亩，燕麦掌村40户3000亩。</t>
        </is>
      </c>
      <c r="G352" s="67" t="n">
        <v>96.75</v>
      </c>
      <c r="H352" s="67" t="n">
        <v>96.75</v>
      </c>
      <c r="I352" s="131" t="n"/>
      <c r="J352" s="131" t="n"/>
      <c r="K352" s="131" t="n"/>
      <c r="L352" s="34" t="inlineStr">
        <is>
          <t>甘财建[2022]77号</t>
        </is>
      </c>
      <c r="M352" s="132" t="inlineStr">
        <is>
          <t>培育壮大草畜产业，增加农户收入，助推产业振兴。</t>
        </is>
      </c>
      <c r="N352" s="70" t="inlineStr">
        <is>
          <t>引导农户种植商品草、订单草和自用草，降低养殖成本，保障饲草供给，增加农户收入，进一步完善“企、社、户”三方利益联结机制。</t>
        </is>
      </c>
      <c r="O352" s="67" t="n">
        <v>12</v>
      </c>
      <c r="P352" s="67" t="n"/>
      <c r="Q352" s="67" t="n">
        <v>0.0825</v>
      </c>
      <c r="R352" s="67" t="n"/>
      <c r="S352" s="67" t="n">
        <v>0.0825</v>
      </c>
      <c r="T352" s="67" t="n">
        <v>0.345</v>
      </c>
      <c r="U352" s="67" t="n"/>
      <c r="V352" s="67" t="n">
        <v>0.345</v>
      </c>
      <c r="W352" s="67" t="inlineStr">
        <is>
          <t>畜牧局</t>
        </is>
      </c>
      <c r="X352" s="67" t="inlineStr">
        <is>
          <t>曹志鹏</t>
        </is>
      </c>
      <c r="Y352" s="60" t="inlineStr">
        <is>
          <t>小南沟乡</t>
        </is>
      </c>
      <c r="Z352" s="58" t="inlineStr">
        <is>
          <t>任新育</t>
        </is>
      </c>
      <c r="AA352" s="58" t="inlineStr">
        <is>
          <t>环农领办发〔2022〕36号</t>
        </is>
      </c>
      <c r="AB352" s="58" t="inlineStr">
        <is>
          <t>五批整合</t>
        </is>
      </c>
    </row>
    <row r="353" ht="76" customHeight="1" s="295">
      <c r="A353" s="56" t="n"/>
      <c r="B353" s="67" t="inlineStr">
        <is>
          <t>大燕麦草种植</t>
        </is>
      </c>
      <c r="C353" s="67" t="inlineStr">
        <is>
          <t>新建</t>
        </is>
      </c>
      <c r="D353" s="67" t="inlineStr">
        <is>
          <t>2022.01-2022.12</t>
        </is>
      </c>
      <c r="E353" s="67" t="inlineStr">
        <is>
          <t>演武乡</t>
        </is>
      </c>
      <c r="F353" s="130" t="inlineStr">
        <is>
          <t>种植大燕麦5000亩，其中：曳郭咀村37户400亩，杨家洼村72户620亩，佛岔村108户560亩，黑泉河村120户800亩，刘坪村48户500亩，黄山村72户350亩，路家塬村132户730亩，吴家塬村75户550，走马硷村30户490亩。</t>
        </is>
      </c>
      <c r="G353" s="67" t="n">
        <v>22.5</v>
      </c>
      <c r="H353" s="67" t="n">
        <v>22.5</v>
      </c>
      <c r="I353" s="131" t="n"/>
      <c r="J353" s="131" t="n"/>
      <c r="K353" s="131" t="n"/>
      <c r="L353" s="34" t="inlineStr">
        <is>
          <t>甘财建[2022]77号</t>
        </is>
      </c>
      <c r="M353" s="132" t="inlineStr">
        <is>
          <t>培育壮大草畜产业，增加农户收入，助推产业振兴。</t>
        </is>
      </c>
      <c r="N353" s="70" t="inlineStr">
        <is>
          <t>引导农户种植商品草、订单草和自用草，降低养殖成本，保障饲草供给，增加农户收入，进一步完善“企、社、户”三方利益联结机制。</t>
        </is>
      </c>
      <c r="O353" s="67" t="n">
        <v>9</v>
      </c>
      <c r="P353" s="67" t="n"/>
      <c r="Q353" s="67" t="n">
        <v>0.0694</v>
      </c>
      <c r="R353" s="67" t="n"/>
      <c r="S353" s="67" t="n">
        <v>0.0694</v>
      </c>
      <c r="T353" s="67" t="n">
        <v>0.2776</v>
      </c>
      <c r="U353" s="67" t="n"/>
      <c r="V353" s="67" t="n">
        <v>0.2776</v>
      </c>
      <c r="W353" s="67" t="inlineStr">
        <is>
          <t>畜牧局</t>
        </is>
      </c>
      <c r="X353" s="67" t="inlineStr">
        <is>
          <t>曹志鹏</t>
        </is>
      </c>
      <c r="Y353" s="60" t="inlineStr">
        <is>
          <t>演武乡</t>
        </is>
      </c>
      <c r="Z353" s="58" t="inlineStr">
        <is>
          <t>杨永杰</t>
        </is>
      </c>
      <c r="AA353" s="58" t="inlineStr">
        <is>
          <t>环农领办发〔2022〕36号</t>
        </is>
      </c>
      <c r="AB353" s="58" t="inlineStr">
        <is>
          <t>五批整合</t>
        </is>
      </c>
    </row>
    <row r="354" ht="66" customHeight="1" s="295">
      <c r="A354" s="56" t="n"/>
      <c r="B354" s="56" t="inlineStr">
        <is>
          <t>甜高粱种植
合计</t>
        </is>
      </c>
      <c r="C354" s="56" t="inlineStr">
        <is>
          <t>新建</t>
        </is>
      </c>
      <c r="D354" s="34" t="inlineStr">
        <is>
          <t>2022.01-2022.12</t>
        </is>
      </c>
      <c r="E354" s="56" t="inlineStr">
        <is>
          <t>小计</t>
        </is>
      </c>
      <c r="F354" s="69" t="inlineStr">
        <is>
          <t>扶持6699脱贫户（含监测对象）种植甜高粱45000亩，籽种统一采购，每亩按1kg供应。</t>
        </is>
      </c>
      <c r="G354" s="56">
        <f>SUM(G355:G374)</f>
        <v/>
      </c>
      <c r="H354" s="56">
        <f>SUM(H355:H374)</f>
        <v/>
      </c>
      <c r="I354" s="34" t="n"/>
      <c r="J354" s="34" t="n"/>
      <c r="K354" s="34" t="n"/>
      <c r="L354" s="34" t="n"/>
      <c r="M354" s="140" t="inlineStr">
        <is>
          <t>培育壮大草畜产业，增加农户收入，助推产业振兴。</t>
        </is>
      </c>
      <c r="N354" s="140" t="inlineStr">
        <is>
          <t>引导农户种植商品草、订单草和自用草，降低养殖成本，保障饲草供给，增加农户收入，进一步完善“企、社、户”三方利益联结机制。</t>
        </is>
      </c>
      <c r="O354" s="56">
        <f>SUM(O355:O374)</f>
        <v/>
      </c>
      <c r="P354" s="34" t="n">
        <v>27</v>
      </c>
      <c r="Q354" s="56">
        <f>R354+S354</f>
        <v/>
      </c>
      <c r="R354" s="56">
        <f>SUM(R355:R374)</f>
        <v/>
      </c>
      <c r="S354" s="34" t="n"/>
      <c r="T354" s="56">
        <f>U354+V354</f>
        <v/>
      </c>
      <c r="U354" s="56">
        <f>SUM(U355:U374)</f>
        <v/>
      </c>
      <c r="V354" s="34" t="n"/>
      <c r="W354" s="56" t="inlineStr">
        <is>
          <t>畜牧局</t>
        </is>
      </c>
      <c r="X354" s="34" t="inlineStr">
        <is>
          <t>曹志鹏</t>
        </is>
      </c>
      <c r="Y354" s="56" t="inlineStr">
        <is>
          <t>各乡镇</t>
        </is>
      </c>
      <c r="Z354" s="34" t="n"/>
      <c r="AA354" s="34" t="n"/>
      <c r="AB354" s="34" t="n"/>
    </row>
    <row r="355" ht="81" customHeight="1" s="295">
      <c r="A355" s="56" t="n"/>
      <c r="B355" s="60" t="inlineStr">
        <is>
          <t>甜高粱种植</t>
        </is>
      </c>
      <c r="C355" s="60" t="inlineStr">
        <is>
          <t>新建</t>
        </is>
      </c>
      <c r="D355" s="58" t="inlineStr">
        <is>
          <t>2022.01-2022.12</t>
        </is>
      </c>
      <c r="E355" s="60" t="inlineStr">
        <is>
          <t>洪德镇</t>
        </is>
      </c>
      <c r="F355" s="70" t="inlineStr">
        <is>
          <t>种植甜高粱2331亩，其中：丁阳渠子村30户300亩、河连湾村40户300亩、洪德街村26户150亩、寇河村25户150亩、李达掌村28户196、李塬村18户100亩、梁岔村50户200亩、马塬村35户200亩、苏长沟村35户35亩、新集子村29户200亩、许旗村16户50亩、张崾岘村39户200亩、张塬村40户100亩、赵洼村44户150亩。</t>
        </is>
      </c>
      <c r="G355" s="60" t="n">
        <v>6.993</v>
      </c>
      <c r="H355" s="60" t="n">
        <v>6.993</v>
      </c>
      <c r="I355" s="58" t="n"/>
      <c r="J355" s="58" t="n"/>
      <c r="K355" s="58" t="n"/>
      <c r="L355" s="58" t="inlineStr">
        <is>
          <t>甘财扶贫〔2021〕26号</t>
        </is>
      </c>
      <c r="M355" s="70" t="inlineStr">
        <is>
          <t>培育壮大草畜产业，增加农户收入，助推产业振兴。</t>
        </is>
      </c>
      <c r="N355" s="70" t="inlineStr">
        <is>
          <t>引导农户种植商品草、订单草和自用草，降低养殖成本，保障饲草供给，增加农户收入，进一步完善“企、社、户”三方利益联结机制。</t>
        </is>
      </c>
      <c r="O355" s="60" t="n">
        <v>14</v>
      </c>
      <c r="P355" s="58" t="n"/>
      <c r="Q355" s="60">
        <f>R355+S355</f>
        <v/>
      </c>
      <c r="R355" s="60" t="n">
        <v>0.0455</v>
      </c>
      <c r="S355" s="58" t="n"/>
      <c r="T355" s="60">
        <f>U355+V355</f>
        <v/>
      </c>
      <c r="U355" s="60" t="n">
        <v>0.182</v>
      </c>
      <c r="V355" s="58" t="n"/>
      <c r="W355" s="60" t="inlineStr">
        <is>
          <t>畜牧局</t>
        </is>
      </c>
      <c r="X355" s="58" t="inlineStr">
        <is>
          <t>曹志鹏</t>
        </is>
      </c>
      <c r="Y355" s="60" t="inlineStr">
        <is>
          <t>洪德镇</t>
        </is>
      </c>
      <c r="Z355" s="83" t="inlineStr">
        <is>
          <t>王国伍</t>
        </is>
      </c>
      <c r="AA355" s="58" t="inlineStr">
        <is>
          <t>环农领办发〔2022〕3号</t>
        </is>
      </c>
      <c r="AB355" s="58" t="inlineStr">
        <is>
          <t>中提前批</t>
        </is>
      </c>
    </row>
    <row r="356" ht="81" customHeight="1" s="295">
      <c r="A356" s="56" t="n"/>
      <c r="B356" s="60" t="inlineStr">
        <is>
          <t>甜高粱种植</t>
        </is>
      </c>
      <c r="C356" s="60" t="inlineStr">
        <is>
          <t>新建</t>
        </is>
      </c>
      <c r="D356" s="58" t="inlineStr">
        <is>
          <t>2022.01-2022.12</t>
        </is>
      </c>
      <c r="E356" s="60" t="inlineStr">
        <is>
          <t>虎洞镇</t>
        </is>
      </c>
      <c r="F356" s="70" t="inlineStr">
        <is>
          <t>种植甜高粱2847亩，其中：半个城村25户50亩；常兆台村22户350亩、贾驿村60户350亩、刘解掌村45户627亩、砂井子35户70亩、魏家河村30户140亩、张大掌村41户250亩、金庄塬55户360亩、张家湾村50户500亩、高庙湾村33户150亩。</t>
        </is>
      </c>
      <c r="G356" s="60" t="n">
        <v>8.541</v>
      </c>
      <c r="H356" s="60" t="n">
        <v>8.541</v>
      </c>
      <c r="I356" s="58" t="n"/>
      <c r="J356" s="58" t="n"/>
      <c r="K356" s="58" t="n"/>
      <c r="L356" s="58" t="inlineStr">
        <is>
          <t>甘财扶贫〔2021〕26号</t>
        </is>
      </c>
      <c r="M356" s="70" t="inlineStr">
        <is>
          <t>培育壮大草畜产业，增加农户收入，助推产业振兴。</t>
        </is>
      </c>
      <c r="N356" s="70" t="inlineStr">
        <is>
          <t>引导农户种植商品草、订单草和自用草，降低养殖成本，保障饲草供给，增加农户收入，进一步完善“企、社、户”三方利益联结机制。</t>
        </is>
      </c>
      <c r="O356" s="60" t="n">
        <v>10</v>
      </c>
      <c r="P356" s="58" t="n"/>
      <c r="Q356" s="60">
        <f>R356+S356</f>
        <v/>
      </c>
      <c r="R356" s="60" t="n">
        <v>0.0396</v>
      </c>
      <c r="S356" s="58" t="n"/>
      <c r="T356" s="60">
        <f>U356+V356</f>
        <v/>
      </c>
      <c r="U356" s="60" t="n">
        <v>0.2014</v>
      </c>
      <c r="V356" s="58" t="n"/>
      <c r="W356" s="60" t="inlineStr">
        <is>
          <t>畜牧局</t>
        </is>
      </c>
      <c r="X356" s="58" t="inlineStr">
        <is>
          <t>曹志鹏</t>
        </is>
      </c>
      <c r="Y356" s="60" t="inlineStr">
        <is>
          <t>虎洞镇</t>
        </is>
      </c>
      <c r="Z356" s="58" t="inlineStr">
        <is>
          <t>梁海涛</t>
        </is>
      </c>
      <c r="AA356" s="58" t="inlineStr">
        <is>
          <t>环农领办发〔2022〕3号</t>
        </is>
      </c>
      <c r="AB356" s="58" t="inlineStr">
        <is>
          <t>中提前批</t>
        </is>
      </c>
    </row>
    <row r="357" ht="71" customHeight="1" s="295">
      <c r="A357" s="56" t="n"/>
      <c r="B357" s="60" t="inlineStr">
        <is>
          <t>甜高粱种植</t>
        </is>
      </c>
      <c r="C357" s="60" t="inlineStr">
        <is>
          <t>新建</t>
        </is>
      </c>
      <c r="D357" s="58" t="inlineStr">
        <is>
          <t>2022.01-2022.12</t>
        </is>
      </c>
      <c r="E357" s="60" t="inlineStr">
        <is>
          <t>八珠乡</t>
        </is>
      </c>
      <c r="F357" s="70" t="inlineStr">
        <is>
          <t>种植甜高粱2106亩，其中：八珠塬28户177亩、曹塬村11户46亩、瓦崾岘村35户246亩、杏树沟村41户297亩、塔儿咀村8户37亩、马连掌村78户605亩、冯家湾村47户187亩、苟塬村2户9亩、湫坝沟村57户181亩、白塬村66户321亩。</t>
        </is>
      </c>
      <c r="G357" s="60" t="n">
        <v>6.318</v>
      </c>
      <c r="H357" s="60" t="n">
        <v>6.318</v>
      </c>
      <c r="I357" s="58" t="n"/>
      <c r="J357" s="58" t="n"/>
      <c r="K357" s="58" t="n"/>
      <c r="L357" s="58" t="inlineStr">
        <is>
          <t>甘财扶贫〔2021〕26号</t>
        </is>
      </c>
      <c r="M357" s="70" t="inlineStr">
        <is>
          <t>培育壮大草畜产业，增加农户收入，助推产业振兴。</t>
        </is>
      </c>
      <c r="N357" s="70" t="inlineStr">
        <is>
          <t>引导农户种植商品草、订单草和自用草，降低养殖成本，保障饲草供给，增加农户收入，进一步完善“企、社、户”三方利益联结机制。</t>
        </is>
      </c>
      <c r="O357" s="60" t="n">
        <v>10</v>
      </c>
      <c r="P357" s="58" t="n"/>
      <c r="Q357" s="60">
        <f>R357+S357</f>
        <v/>
      </c>
      <c r="R357" s="60" t="n">
        <v>0.0373</v>
      </c>
      <c r="S357" s="58" t="n"/>
      <c r="T357" s="60">
        <f>U357+V357</f>
        <v/>
      </c>
      <c r="U357" s="60" t="n">
        <v>0.1632</v>
      </c>
      <c r="V357" s="58" t="n"/>
      <c r="W357" s="60" t="inlineStr">
        <is>
          <t>畜牧局</t>
        </is>
      </c>
      <c r="X357" s="58" t="inlineStr">
        <is>
          <t>曹志鹏</t>
        </is>
      </c>
      <c r="Y357" s="60" t="inlineStr">
        <is>
          <t>八珠乡</t>
        </is>
      </c>
      <c r="Z357" s="58" t="inlineStr">
        <is>
          <t>张彬彬</t>
        </is>
      </c>
      <c r="AA357" s="58" t="inlineStr">
        <is>
          <t>环农领办发〔2022〕3号</t>
        </is>
      </c>
      <c r="AB357" s="58" t="inlineStr">
        <is>
          <t>中提前批</t>
        </is>
      </c>
    </row>
    <row r="358" ht="71" customHeight="1" s="295">
      <c r="A358" s="56" t="n"/>
      <c r="B358" s="60" t="inlineStr">
        <is>
          <t>甜高粱种植</t>
        </is>
      </c>
      <c r="C358" s="60" t="inlineStr">
        <is>
          <t>新建</t>
        </is>
      </c>
      <c r="D358" s="58" t="inlineStr">
        <is>
          <t>2022.01-2022.12</t>
        </is>
      </c>
      <c r="E358" s="60" t="inlineStr">
        <is>
          <t>甜水镇</t>
        </is>
      </c>
      <c r="F358" s="70" t="inlineStr">
        <is>
          <t>种植甜高粱4818.6亩，其中：甜水街村19户290亩、张铁村76户380亩、鲁掌村42户604.6亩、何塬村65户286亩、邱滩村20户175亩、赵掌村43户430亩、高崾岘村20户715亩、狼儿滩村55户858亩、大良洼村63户999亩、七里墩村5户81亩 。</t>
        </is>
      </c>
      <c r="G358" s="60" t="n">
        <v>14.4558</v>
      </c>
      <c r="H358" s="60" t="n">
        <v>14.4558</v>
      </c>
      <c r="I358" s="58" t="n"/>
      <c r="J358" s="58" t="n"/>
      <c r="K358" s="58" t="n"/>
      <c r="L358" s="58" t="inlineStr">
        <is>
          <t>甘财扶贫〔2021〕26号</t>
        </is>
      </c>
      <c r="M358" s="70" t="inlineStr">
        <is>
          <t>培育壮大草畜产业，增加农户收入，助推产业振兴。</t>
        </is>
      </c>
      <c r="N358" s="70" t="inlineStr">
        <is>
          <t>引导农户种植商品草、订单草和自用草，降低养殖成本，保障饲草供给，增加农户收入，进一步完善“企、社、户”三方利益联结机制。</t>
        </is>
      </c>
      <c r="O358" s="60" t="n">
        <v>10</v>
      </c>
      <c r="P358" s="58" t="n"/>
      <c r="Q358" s="60">
        <f>R358+S358</f>
        <v/>
      </c>
      <c r="R358" s="60" t="n">
        <v>0.0408</v>
      </c>
      <c r="S358" s="58" t="n"/>
      <c r="T358" s="60">
        <f>U358+V358</f>
        <v/>
      </c>
      <c r="U358" s="60" t="n">
        <v>0.1903</v>
      </c>
      <c r="V358" s="58" t="n"/>
      <c r="W358" s="60" t="inlineStr">
        <is>
          <t>畜牧局</t>
        </is>
      </c>
      <c r="X358" s="58" t="inlineStr">
        <is>
          <t>曹志鹏</t>
        </is>
      </c>
      <c r="Y358" s="60" t="inlineStr">
        <is>
          <t>甜水镇</t>
        </is>
      </c>
      <c r="Z358" s="58" t="inlineStr">
        <is>
          <t>拓研新</t>
        </is>
      </c>
      <c r="AA358" s="58" t="inlineStr">
        <is>
          <t>环农领办发〔2022〕3号</t>
        </is>
      </c>
      <c r="AB358" s="58" t="inlineStr">
        <is>
          <t>中提前批</t>
        </is>
      </c>
    </row>
    <row r="359" ht="71" customHeight="1" s="295">
      <c r="A359" s="56" t="n"/>
      <c r="B359" s="60" t="inlineStr">
        <is>
          <t>甜高粱种植</t>
        </is>
      </c>
      <c r="C359" s="60" t="inlineStr">
        <is>
          <t>新建</t>
        </is>
      </c>
      <c r="D359" s="58" t="inlineStr">
        <is>
          <t>2022.01-2022.12</t>
        </is>
      </c>
      <c r="E359" s="60" t="inlineStr">
        <is>
          <t>曲子镇</t>
        </is>
      </c>
      <c r="F359" s="70" t="inlineStr">
        <is>
          <t>种植甜高粱502.9亩，其中：五里桥村2户14.9亩、刘旗村4户40亩、楼房子村30户140亩、许家塬村2户28亩、金村寺村11户50亩、油坊塬村4户30亩、金盆掌村10户50亩、小庄子村10户80亩、董家塬村5户70亩。</t>
        </is>
      </c>
      <c r="G359" s="60" t="n">
        <v>1.5087</v>
      </c>
      <c r="H359" s="60" t="n">
        <v>1.5087</v>
      </c>
      <c r="I359" s="58" t="n"/>
      <c r="J359" s="58" t="n"/>
      <c r="K359" s="58" t="n"/>
      <c r="L359" s="58" t="inlineStr">
        <is>
          <t>甘财扶贫〔2021〕26号</t>
        </is>
      </c>
      <c r="M359" s="70" t="inlineStr">
        <is>
          <t>培育壮大草畜产业，增加农户收入，助推产业振兴。</t>
        </is>
      </c>
      <c r="N359" s="70" t="inlineStr">
        <is>
          <t>引导农户种植商品草、订单草和自用草，降低养殖成本，保障饲草供给，增加农户收入，进一步完善“企、社、户”三方利益联结机制。</t>
        </is>
      </c>
      <c r="O359" s="60" t="n">
        <v>0</v>
      </c>
      <c r="P359" s="58" t="n">
        <v>9</v>
      </c>
      <c r="Q359" s="60">
        <f>R359+S359</f>
        <v/>
      </c>
      <c r="R359" s="60" t="n">
        <v>0.0078</v>
      </c>
      <c r="S359" s="58" t="n"/>
      <c r="T359" s="60">
        <f>U359+V359</f>
        <v/>
      </c>
      <c r="U359" s="60" t="n">
        <v>0.0312</v>
      </c>
      <c r="V359" s="58" t="n"/>
      <c r="W359" s="60" t="inlineStr">
        <is>
          <t>畜牧局</t>
        </is>
      </c>
      <c r="X359" s="58" t="inlineStr">
        <is>
          <t>曹志鹏</t>
        </is>
      </c>
      <c r="Y359" s="60" t="inlineStr">
        <is>
          <t>曲子镇</t>
        </is>
      </c>
      <c r="Z359" s="58" t="inlineStr">
        <is>
          <t>段斌杰</t>
        </is>
      </c>
      <c r="AA359" s="58" t="inlineStr">
        <is>
          <t>环农领办发〔2022〕3号</t>
        </is>
      </c>
      <c r="AB359" s="58" t="inlineStr">
        <is>
          <t>中提前批</t>
        </is>
      </c>
    </row>
    <row r="360" ht="68" customHeight="1" s="295">
      <c r="A360" s="56" t="n"/>
      <c r="B360" s="60" t="inlineStr">
        <is>
          <t>甜高粱种植</t>
        </is>
      </c>
      <c r="C360" s="60" t="inlineStr">
        <is>
          <t>新建</t>
        </is>
      </c>
      <c r="D360" s="58" t="inlineStr">
        <is>
          <t>2022.01-2022.12</t>
        </is>
      </c>
      <c r="E360" s="60" t="inlineStr">
        <is>
          <t>毛井镇</t>
        </is>
      </c>
      <c r="F360" s="70" t="inlineStr">
        <is>
          <t>种植甜高粱2027亩，其中：砖城子村112户400亩、丁连掌村19户67亩、红糜湾村22户80亩、红土咀村144户600亩、黄寨柯村116户400亩、杨东掌村96户320亩、山西掌村38户160亩。</t>
        </is>
      </c>
      <c r="G360" s="60" t="n">
        <v>6.081</v>
      </c>
      <c r="H360" s="60" t="n">
        <v>6.081</v>
      </c>
      <c r="I360" s="58" t="n"/>
      <c r="J360" s="58" t="n"/>
      <c r="K360" s="58" t="n"/>
      <c r="L360" s="58" t="inlineStr">
        <is>
          <t>甘财扶贫〔2021〕26号</t>
        </is>
      </c>
      <c r="M360" s="70" t="inlineStr">
        <is>
          <t>培育壮大草畜产业，增加农户收入，助推产业振兴。</t>
        </is>
      </c>
      <c r="N360" s="70" t="inlineStr">
        <is>
          <t>引导农户种植商品草、订单草和自用草，降低养殖成本，保障饲草供给，增加农户收入，进一步完善“企、社、户”三方利益联结机制。</t>
        </is>
      </c>
      <c r="O360" s="60" t="n">
        <v>7</v>
      </c>
      <c r="P360" s="58" t="n"/>
      <c r="Q360" s="60">
        <f>R360+S360</f>
        <v/>
      </c>
      <c r="R360" s="60" t="n">
        <v>0.0547</v>
      </c>
      <c r="S360" s="58" t="n"/>
      <c r="T360" s="60">
        <f>U360+V360</f>
        <v/>
      </c>
      <c r="U360" s="60" t="n">
        <v>0.2461</v>
      </c>
      <c r="V360" s="58" t="n"/>
      <c r="W360" s="60" t="inlineStr">
        <is>
          <t>畜牧局</t>
        </is>
      </c>
      <c r="X360" s="58" t="inlineStr">
        <is>
          <t>曹志鹏</t>
        </is>
      </c>
      <c r="Y360" s="60" t="inlineStr">
        <is>
          <t>毛井镇</t>
        </is>
      </c>
      <c r="Z360" s="58" t="inlineStr">
        <is>
          <t>梁立群</t>
        </is>
      </c>
      <c r="AA360" s="58" t="inlineStr">
        <is>
          <t>环农领办发〔2022〕3号</t>
        </is>
      </c>
      <c r="AB360" s="58" t="inlineStr">
        <is>
          <t>中提前批</t>
        </is>
      </c>
    </row>
    <row r="361" ht="68" customHeight="1" s="295">
      <c r="A361" s="56" t="n"/>
      <c r="B361" s="60" t="inlineStr">
        <is>
          <t>甜高粱种植</t>
        </is>
      </c>
      <c r="C361" s="60" t="inlineStr">
        <is>
          <t>新建</t>
        </is>
      </c>
      <c r="D361" s="58" t="inlineStr">
        <is>
          <t>2022.01-2022.12</t>
        </is>
      </c>
      <c r="E361" s="60" t="inlineStr">
        <is>
          <t>山城乡</t>
        </is>
      </c>
      <c r="F361" s="70" t="inlineStr">
        <is>
          <t>种植甜高粱2015亩，其中：山城堡村40户250亩、八里铺村25户125亩、薛塬村60户500亩、王山口子村33户240亩、寨柯26户100亩、冯家沟村35户250亩、郝掌村24户250亩、赵庄村33户100亩、谢庄村20户200亩。</t>
        </is>
      </c>
      <c r="G361" s="60" t="n">
        <v>6.045</v>
      </c>
      <c r="H361" s="60" t="n">
        <v>6.045</v>
      </c>
      <c r="I361" s="58" t="n"/>
      <c r="J361" s="58" t="n"/>
      <c r="K361" s="58" t="n"/>
      <c r="L361" s="58" t="inlineStr">
        <is>
          <t>甘财扶贫〔2021〕26号</t>
        </is>
      </c>
      <c r="M361" s="70" t="inlineStr">
        <is>
          <t>培育壮大草畜产业，增加农户收入，助推产业振兴。</t>
        </is>
      </c>
      <c r="N361" s="70" t="inlineStr">
        <is>
          <t>引导农户种植商品草、订单草和自用草，降低养殖成本，保障饲草供给，增加农户收入，进一步完善“企、社、户”三方利益联结机制。</t>
        </is>
      </c>
      <c r="O361" s="60" t="n">
        <v>9</v>
      </c>
      <c r="P361" s="58" t="n"/>
      <c r="Q361" s="60">
        <f>R361+S361</f>
        <v/>
      </c>
      <c r="R361" s="60" t="n">
        <v>0.0296</v>
      </c>
      <c r="S361" s="58" t="n"/>
      <c r="T361" s="60">
        <f>U361+V361</f>
        <v/>
      </c>
      <c r="U361" s="60" t="n">
        <v>0.1332</v>
      </c>
      <c r="V361" s="58" t="n"/>
      <c r="W361" s="60" t="inlineStr">
        <is>
          <t>畜牧局</t>
        </is>
      </c>
      <c r="X361" s="58" t="inlineStr">
        <is>
          <t>曹志鹏</t>
        </is>
      </c>
      <c r="Y361" s="60" t="inlineStr">
        <is>
          <t>山城乡</t>
        </is>
      </c>
      <c r="Z361" s="58" t="inlineStr">
        <is>
          <t>姚建平</t>
        </is>
      </c>
      <c r="AA361" s="58" t="inlineStr">
        <is>
          <t>环农领办发〔2022〕3号</t>
        </is>
      </c>
      <c r="AB361" s="58" t="inlineStr">
        <is>
          <t>中提前批</t>
        </is>
      </c>
    </row>
    <row r="362" ht="68" customHeight="1" s="295">
      <c r="A362" s="56" t="n"/>
      <c r="B362" s="60" t="inlineStr">
        <is>
          <t>甜高粱种植</t>
        </is>
      </c>
      <c r="C362" s="60" t="inlineStr">
        <is>
          <t>新建</t>
        </is>
      </c>
      <c r="D362" s="58" t="inlineStr">
        <is>
          <t>2022.01-2022.12</t>
        </is>
      </c>
      <c r="E362" s="60" t="inlineStr">
        <is>
          <t>罗山乡</t>
        </is>
      </c>
      <c r="F362" s="70" t="inlineStr">
        <is>
          <t>种植甜高粱3705亩，其中：西阳洼村58户385亩、苇芝城村61户670亩、龙柏山村38户280亩、兰家掌村85户765亩、大树塬村20户240亩、陈渠子村95户950亩、山水湾村30户350亩、光明村6户65亩。</t>
        </is>
      </c>
      <c r="G362" s="60" t="n">
        <v>11.115</v>
      </c>
      <c r="H362" s="60" t="n">
        <v>11.115</v>
      </c>
      <c r="I362" s="58" t="n"/>
      <c r="J362" s="58" t="n"/>
      <c r="K362" s="58" t="n"/>
      <c r="L362" s="58" t="inlineStr">
        <is>
          <t>甘财扶贫〔2021〕26号</t>
        </is>
      </c>
      <c r="M362" s="70" t="inlineStr">
        <is>
          <t>培育壮大草畜产业，增加农户收入，助推产业振兴。</t>
        </is>
      </c>
      <c r="N362" s="70" t="inlineStr">
        <is>
          <t>引导农户种植商品草、订单草和自用草，降低养殖成本，保障饲草供给，增加农户收入，进一步完善“企、社、户”三方利益联结机制。</t>
        </is>
      </c>
      <c r="O362" s="60" t="n">
        <v>8</v>
      </c>
      <c r="P362" s="58" t="n"/>
      <c r="Q362" s="60">
        <f>R362+S362</f>
        <v/>
      </c>
      <c r="R362" s="60" t="n">
        <v>0.0393</v>
      </c>
      <c r="S362" s="58" t="n"/>
      <c r="T362" s="60">
        <f>U362+V362</f>
        <v/>
      </c>
      <c r="U362" s="60" t="n">
        <v>0.1187</v>
      </c>
      <c r="V362" s="58" t="n"/>
      <c r="W362" s="60" t="inlineStr">
        <is>
          <t>畜牧局</t>
        </is>
      </c>
      <c r="X362" s="58" t="inlineStr">
        <is>
          <t>曹志鹏</t>
        </is>
      </c>
      <c r="Y362" s="60" t="inlineStr">
        <is>
          <t>罗山川乡</t>
        </is>
      </c>
      <c r="Z362" s="58" t="inlineStr">
        <is>
          <t>李怀文</t>
        </is>
      </c>
      <c r="AA362" s="58" t="inlineStr">
        <is>
          <t>环农领办发〔2022〕3号</t>
        </is>
      </c>
      <c r="AB362" s="58" t="inlineStr">
        <is>
          <t>中提前批</t>
        </is>
      </c>
    </row>
    <row r="363" ht="78" customHeight="1" s="295">
      <c r="A363" s="56" t="n"/>
      <c r="B363" s="60" t="inlineStr">
        <is>
          <t>甜高粱种植</t>
        </is>
      </c>
      <c r="C363" s="60" t="inlineStr">
        <is>
          <t>新建</t>
        </is>
      </c>
      <c r="D363" s="58" t="inlineStr">
        <is>
          <t>2022.01-2022.12</t>
        </is>
      </c>
      <c r="E363" s="60" t="inlineStr">
        <is>
          <t>木钵镇</t>
        </is>
      </c>
      <c r="F363" s="70" t="inlineStr">
        <is>
          <t>种植甜高粱726.4亩，其中：白家掌村53户240亩、邓寨子村13户20.4亩、高楼塬村8户38.4亩、郭西掌村39户120.8亩、韩洼子村30户20亩、井儿岔村8户36.8亩、刘家塬村11户47.6亩、罗家沟村20户49.6亩、木钵街村3户7.2亩、坪子塬村50户60亩、水坝滩村10户80亩、周湾村3户5.6亩。</t>
        </is>
      </c>
      <c r="G363" s="60" t="n">
        <v>2.1792</v>
      </c>
      <c r="H363" s="60" t="n">
        <v>2.1792</v>
      </c>
      <c r="I363" s="58" t="n"/>
      <c r="J363" s="58" t="n"/>
      <c r="K363" s="58" t="n"/>
      <c r="L363" s="58" t="inlineStr">
        <is>
          <t>甘财扶贫〔2021〕26号</t>
        </is>
      </c>
      <c r="M363" s="70" t="inlineStr">
        <is>
          <t>培育壮大草畜产业，增加农户收入，助推产业振兴。</t>
        </is>
      </c>
      <c r="N363" s="70" t="inlineStr">
        <is>
          <t>引导农户种植商品草、订单草和自用草，降低养殖成本，保障饲草供给，增加农户收入，进一步完善“企、社、户”三方利益联结机制。</t>
        </is>
      </c>
      <c r="O363" s="60" t="n">
        <v>12</v>
      </c>
      <c r="P363" s="58" t="n"/>
      <c r="Q363" s="60">
        <f>R363+S363</f>
        <v/>
      </c>
      <c r="R363" s="60" t="n">
        <v>0.0248</v>
      </c>
      <c r="S363" s="58" t="n"/>
      <c r="T363" s="60">
        <f>U363+V363</f>
        <v/>
      </c>
      <c r="U363" s="60" t="n">
        <v>0.1116</v>
      </c>
      <c r="V363" s="58" t="n"/>
      <c r="W363" s="60" t="inlineStr">
        <is>
          <t>畜牧局</t>
        </is>
      </c>
      <c r="X363" s="58" t="inlineStr">
        <is>
          <t>曹志鹏</t>
        </is>
      </c>
      <c r="Y363" s="60" t="inlineStr">
        <is>
          <t>木钵镇</t>
        </is>
      </c>
      <c r="Z363" s="83" t="inlineStr">
        <is>
          <t>方显</t>
        </is>
      </c>
      <c r="AA363" s="58" t="inlineStr">
        <is>
          <t>环农领办发〔2022〕3号</t>
        </is>
      </c>
      <c r="AB363" s="58" t="inlineStr">
        <is>
          <t>中提前批</t>
        </is>
      </c>
    </row>
    <row r="364" ht="78" customHeight="1" s="295">
      <c r="A364" s="56" t="n"/>
      <c r="B364" s="60" t="inlineStr">
        <is>
          <t>甜高粱种植</t>
        </is>
      </c>
      <c r="C364" s="60" t="inlineStr">
        <is>
          <t>新建</t>
        </is>
      </c>
      <c r="D364" s="58" t="inlineStr">
        <is>
          <t>2022.01-2022.12</t>
        </is>
      </c>
      <c r="E364" s="60" t="inlineStr">
        <is>
          <t>车道镇</t>
        </is>
      </c>
      <c r="F364" s="70" t="inlineStr">
        <is>
          <t>种植甜高粱406亩，其中：苦水掌2户29亩、双庙村3户30亩、王西掌2户28亩、吊渠村3户29亩、三角城村2户27亩、杨掌村4户30亩、万安村3户31亩、陈掌村2户28亩、红台村4户29亩、樱桃掌村4户35亩、安掌村2户28亩、代掌村2户27亩、刘渠村2户28亩、刘园子村3户27亩。</t>
        </is>
      </c>
      <c r="G364" s="60" t="n">
        <v>1.218</v>
      </c>
      <c r="H364" s="60" t="n">
        <v>1.218</v>
      </c>
      <c r="I364" s="58" t="n"/>
      <c r="J364" s="58" t="n"/>
      <c r="K364" s="58" t="n"/>
      <c r="L364" s="58" t="inlineStr">
        <is>
          <t>甘财扶贫〔2021〕26号</t>
        </is>
      </c>
      <c r="M364" s="70" t="inlineStr">
        <is>
          <t>培育壮大草畜产业，增加农户收入，助推产业振兴。</t>
        </is>
      </c>
      <c r="N364" s="70" t="inlineStr">
        <is>
          <t>引导农户种植商品草、订单草和自用草，降低养殖成本，保障饲草供给，增加农户收入，进一步完善“企、社、户”三方利益联结机制。</t>
        </is>
      </c>
      <c r="O364" s="60" t="n">
        <v>14</v>
      </c>
      <c r="P364" s="58" t="n"/>
      <c r="Q364" s="60">
        <f>R364+S364</f>
        <v/>
      </c>
      <c r="R364" s="60" t="n">
        <v>0.0038</v>
      </c>
      <c r="S364" s="58" t="n"/>
      <c r="T364" s="60">
        <f>U364+V364</f>
        <v/>
      </c>
      <c r="U364" s="60" t="n">
        <v>0.0152</v>
      </c>
      <c r="V364" s="58" t="n"/>
      <c r="W364" s="60" t="inlineStr">
        <is>
          <t>畜牧局</t>
        </is>
      </c>
      <c r="X364" s="58" t="inlineStr">
        <is>
          <t>曹志鹏</t>
        </is>
      </c>
      <c r="Y364" s="60" t="inlineStr">
        <is>
          <t>车道镇</t>
        </is>
      </c>
      <c r="Z364" s="60" t="inlineStr">
        <is>
          <t>张会星</t>
        </is>
      </c>
      <c r="AA364" s="58" t="inlineStr">
        <is>
          <t>环农领办发〔2022〕3号</t>
        </is>
      </c>
      <c r="AB364" s="58" t="inlineStr">
        <is>
          <t>中提前批</t>
        </is>
      </c>
    </row>
    <row r="365" ht="78" customHeight="1" s="295">
      <c r="A365" s="56" t="n"/>
      <c r="B365" s="60" t="inlineStr">
        <is>
          <t>甜高粱种植</t>
        </is>
      </c>
      <c r="C365" s="60" t="inlineStr">
        <is>
          <t>新建</t>
        </is>
      </c>
      <c r="D365" s="58" t="inlineStr">
        <is>
          <t>2022.01-2022.12</t>
        </is>
      </c>
      <c r="E365" s="60" t="inlineStr">
        <is>
          <t>樊家川镇</t>
        </is>
      </c>
      <c r="F365" s="70" t="inlineStr">
        <is>
          <t>种植甜高粱2234亩，其中：慕家河村20户225亩、樊家川村20户175亩、马驿沟村28户180亩、郝集村60户300亩、长城村105户200亩、闫塬村45户304亩、李崾岘村96户550亩、马骏滩村65户300亩。</t>
        </is>
      </c>
      <c r="G365" s="60" t="n">
        <v>6.702</v>
      </c>
      <c r="H365" s="60" t="n">
        <v>6.702</v>
      </c>
      <c r="I365" s="58" t="n"/>
      <c r="J365" s="58" t="n"/>
      <c r="K365" s="58" t="n"/>
      <c r="L365" s="58" t="inlineStr">
        <is>
          <t>甘财扶贫〔2021〕26号</t>
        </is>
      </c>
      <c r="M365" s="70" t="inlineStr">
        <is>
          <t>培育壮大草畜产业，增加农户收入，助推产业振兴。</t>
        </is>
      </c>
      <c r="N365" s="70" t="inlineStr">
        <is>
          <t>引导农户种植商品草、订单草和自用草，降低养殖成本，保障饲草供给，增加农户收入，进一步完善“企、社、户”三方利益联结机制。</t>
        </is>
      </c>
      <c r="O365" s="60" t="n">
        <v>8</v>
      </c>
      <c r="P365" s="58" t="n"/>
      <c r="Q365" s="60">
        <f>R365+S365</f>
        <v/>
      </c>
      <c r="R365" s="60" t="n">
        <v>0.0439</v>
      </c>
      <c r="S365" s="58" t="n"/>
      <c r="T365" s="60">
        <f>U365+V365</f>
        <v/>
      </c>
      <c r="U365" s="60" t="n">
        <v>0.2207</v>
      </c>
      <c r="V365" s="58" t="n"/>
      <c r="W365" s="60" t="inlineStr">
        <is>
          <t>畜牧局</t>
        </is>
      </c>
      <c r="X365" s="58" t="inlineStr">
        <is>
          <t>曹志鹏</t>
        </is>
      </c>
      <c r="Y365" s="60" t="inlineStr">
        <is>
          <t>樊家川镇</t>
        </is>
      </c>
      <c r="Z365" s="58" t="inlineStr">
        <is>
          <t>王治峰</t>
        </is>
      </c>
      <c r="AA365" s="58" t="inlineStr">
        <is>
          <t>环农领办发〔2022〕3号</t>
        </is>
      </c>
      <c r="AB365" s="58" t="inlineStr">
        <is>
          <t>中提前批</t>
        </is>
      </c>
    </row>
    <row r="366" ht="78" customHeight="1" s="295">
      <c r="A366" s="56" t="n"/>
      <c r="B366" s="60" t="inlineStr">
        <is>
          <t>甜高粱种植</t>
        </is>
      </c>
      <c r="C366" s="60" t="inlineStr">
        <is>
          <t>新建</t>
        </is>
      </c>
      <c r="D366" s="58" t="inlineStr">
        <is>
          <t>2022.01-2022.12</t>
        </is>
      </c>
      <c r="E366" s="60" t="inlineStr">
        <is>
          <t>芦家湾乡</t>
        </is>
      </c>
      <c r="F366" s="70" t="inlineStr">
        <is>
          <t>种植甜高粱2413.6亩，其中：杨兴庄村40户400亩、花儿掌村46户506亩、庙儿掌村12户120亩、井川村36户380亩、宋家掌村13户126亩、桃李湾村30户200亩、王庄村15户74亩、大堡条村13户70亩、盘龙村49户407.6亩、小堡条村60户130亩。</t>
        </is>
      </c>
      <c r="G366" s="60" t="n">
        <v>7.2408</v>
      </c>
      <c r="H366" s="60" t="n">
        <v>7.2408</v>
      </c>
      <c r="I366" s="58" t="n"/>
      <c r="J366" s="58" t="n"/>
      <c r="K366" s="58" t="n"/>
      <c r="L366" s="58" t="inlineStr">
        <is>
          <t>甘财扶贫〔2021〕26号</t>
        </is>
      </c>
      <c r="M366" s="70" t="inlineStr">
        <is>
          <t>培育壮大草畜产业，增加农户收入，助推产业振兴。</t>
        </is>
      </c>
      <c r="N366" s="70" t="inlineStr">
        <is>
          <t>引导农户种植商品草、订单草和自用草，降低养殖成本，保障饲草供给，增加农户收入，进一步完善“企、社、户”三方利益联结机制。</t>
        </is>
      </c>
      <c r="O366" s="60" t="n">
        <v>10</v>
      </c>
      <c r="P366" s="58" t="n"/>
      <c r="Q366" s="60">
        <f>R366+S366</f>
        <v/>
      </c>
      <c r="R366" s="60" t="n">
        <v>0.0314</v>
      </c>
      <c r="S366" s="58" t="n"/>
      <c r="T366" s="60">
        <f>U366+V366</f>
        <v/>
      </c>
      <c r="U366" s="60" t="n">
        <v>0.1349</v>
      </c>
      <c r="V366" s="58" t="n"/>
      <c r="W366" s="60" t="inlineStr">
        <is>
          <t>畜牧局</t>
        </is>
      </c>
      <c r="X366" s="58" t="inlineStr">
        <is>
          <t>曹志鹏</t>
        </is>
      </c>
      <c r="Y366" s="60" t="inlineStr">
        <is>
          <t>芦家湾乡</t>
        </is>
      </c>
      <c r="Z366" s="58" t="inlineStr">
        <is>
          <t>马鹏飞</t>
        </is>
      </c>
      <c r="AA366" s="58" t="inlineStr">
        <is>
          <t>环农领办发〔2022〕3号</t>
        </is>
      </c>
      <c r="AB366" s="58" t="inlineStr">
        <is>
          <t>中提前批</t>
        </is>
      </c>
    </row>
    <row r="367" ht="66" customHeight="1" s="295">
      <c r="A367" s="56" t="n"/>
      <c r="B367" s="60" t="inlineStr">
        <is>
          <t>甜高粱种植</t>
        </is>
      </c>
      <c r="C367" s="60" t="inlineStr">
        <is>
          <t>新建</t>
        </is>
      </c>
      <c r="D367" s="58" t="inlineStr">
        <is>
          <t>2022.01-2022.12</t>
        </is>
      </c>
      <c r="E367" s="60" t="inlineStr">
        <is>
          <t>南湫乡</t>
        </is>
      </c>
      <c r="F367" s="70" t="inlineStr">
        <is>
          <t>种植甜高粱2920亩，其中：党家洼村50户450亩；代家洼村40户360亩；洪涝池村65户600亩；岳后渠村50户460亩；花儿山村36户350亩；杨兴堡村34户300亩；双井子村45户400亩。</t>
        </is>
      </c>
      <c r="G367" s="60" t="n">
        <v>8.76</v>
      </c>
      <c r="H367" s="60" t="n">
        <v>8.76</v>
      </c>
      <c r="I367" s="58" t="n"/>
      <c r="J367" s="58" t="n"/>
      <c r="K367" s="58" t="n"/>
      <c r="L367" s="58" t="inlineStr">
        <is>
          <t>甘财扶贫〔2021〕26号</t>
        </is>
      </c>
      <c r="M367" s="70" t="inlineStr">
        <is>
          <t>培育壮大草畜产业，增加农户收入，助推产业振兴。</t>
        </is>
      </c>
      <c r="N367" s="70" t="inlineStr">
        <is>
          <t>引导农户种植商品草、订单草和自用草，降低养殖成本，保障饲草供给，增加农户收入，进一步完善“企、社、户”三方利益联结机制。</t>
        </is>
      </c>
      <c r="O367" s="60" t="n">
        <v>7</v>
      </c>
      <c r="P367" s="58" t="n"/>
      <c r="Q367" s="60">
        <f>R367+S367</f>
        <v/>
      </c>
      <c r="R367" s="60" t="n">
        <v>0.032</v>
      </c>
      <c r="S367" s="58" t="n"/>
      <c r="T367" s="60">
        <f>U367+V367</f>
        <v/>
      </c>
      <c r="U367" s="60" t="n">
        <v>0.1489</v>
      </c>
      <c r="V367" s="58" t="n"/>
      <c r="W367" s="60" t="inlineStr">
        <is>
          <t>畜牧局</t>
        </is>
      </c>
      <c r="X367" s="58" t="inlineStr">
        <is>
          <t>曹志鹏</t>
        </is>
      </c>
      <c r="Y367" s="60" t="inlineStr">
        <is>
          <t>南湫乡</t>
        </is>
      </c>
      <c r="Z367" s="58" t="inlineStr">
        <is>
          <t>杜志远</t>
        </is>
      </c>
      <c r="AA367" s="58" t="inlineStr">
        <is>
          <t>环农领办发〔2022〕3号</t>
        </is>
      </c>
      <c r="AB367" s="58" t="inlineStr">
        <is>
          <t>中提前批</t>
        </is>
      </c>
    </row>
    <row r="368" ht="84" customHeight="1" s="295">
      <c r="A368" s="56" t="n"/>
      <c r="B368" s="60" t="inlineStr">
        <is>
          <t>甜高粱种植</t>
        </is>
      </c>
      <c r="C368" s="60" t="inlineStr">
        <is>
          <t>新建</t>
        </is>
      </c>
      <c r="D368" s="58" t="inlineStr">
        <is>
          <t>2022.01-2022.12</t>
        </is>
      </c>
      <c r="E368" s="60" t="inlineStr">
        <is>
          <t>耿湾乡</t>
        </is>
      </c>
      <c r="F368" s="70" t="inlineStr">
        <is>
          <t>种植甜高粱2500亩，其中：早流渠村5户50亩、耿河村20户200亩、四合原村20户100亩、桃树掌村30户180亩、韩老庄村20户100亩、天桥村10户80亩、许掌村40户240亩、万湾村70户350亩、张台村12户240亩、黑城岔村20户160亩、郜庄村25户250亩、郝东掌村15户150亩、潘掌村40户400亩。</t>
        </is>
      </c>
      <c r="G368" s="60" t="n">
        <v>7.5</v>
      </c>
      <c r="H368" s="60" t="n">
        <v>7.5</v>
      </c>
      <c r="I368" s="58" t="n"/>
      <c r="J368" s="58" t="n"/>
      <c r="K368" s="58" t="n"/>
      <c r="L368" s="58" t="inlineStr">
        <is>
          <t>甘财扶贫〔2021〕26号</t>
        </is>
      </c>
      <c r="M368" s="70" t="inlineStr">
        <is>
          <t>培育壮大草畜产业，增加农户收入，助推产业振兴。</t>
        </is>
      </c>
      <c r="N368" s="70" t="inlineStr">
        <is>
          <t>引导农户种植商品草、订单草和自用草，降低养殖成本，保障饲草供给，增加农户收入，进一步完善“企、社、户”三方利益联结机制。</t>
        </is>
      </c>
      <c r="O368" s="60" t="n">
        <v>13</v>
      </c>
      <c r="P368" s="58" t="n"/>
      <c r="Q368" s="60">
        <f>R368+S368</f>
        <v/>
      </c>
      <c r="R368" s="60" t="n">
        <v>0.0327</v>
      </c>
      <c r="S368" s="58" t="n"/>
      <c r="T368" s="60">
        <f>U368+V368</f>
        <v/>
      </c>
      <c r="U368" s="60" t="n">
        <v>0.1308</v>
      </c>
      <c r="V368" s="58" t="n"/>
      <c r="W368" s="60" t="inlineStr">
        <is>
          <t>畜牧局</t>
        </is>
      </c>
      <c r="X368" s="58" t="inlineStr">
        <is>
          <t>曹志鹏</t>
        </is>
      </c>
      <c r="Y368" s="60" t="inlineStr">
        <is>
          <t>耿湾乡</t>
        </is>
      </c>
      <c r="Z368" s="58" t="inlineStr">
        <is>
          <t>王秀丽</t>
        </is>
      </c>
      <c r="AA368" s="58" t="inlineStr">
        <is>
          <t>环农领办发〔2022〕3号</t>
        </is>
      </c>
      <c r="AB368" s="58" t="inlineStr">
        <is>
          <t>中提前批</t>
        </is>
      </c>
    </row>
    <row r="369" ht="84" customHeight="1" s="295">
      <c r="A369" s="56" t="n"/>
      <c r="B369" s="60" t="inlineStr">
        <is>
          <t>甜高粱种植</t>
        </is>
      </c>
      <c r="C369" s="60" t="inlineStr">
        <is>
          <t>新建</t>
        </is>
      </c>
      <c r="D369" s="58" t="inlineStr">
        <is>
          <t>2022.01-2022.12</t>
        </is>
      </c>
      <c r="E369" s="60" t="inlineStr">
        <is>
          <t>天池乡</t>
        </is>
      </c>
      <c r="F369" s="70" t="inlineStr">
        <is>
          <t>种植甜高粱1717亩，其中：鲜岔村15户160亩；喜家坪村20户80亩、井渠淌村30户150亩、老庄湾村26户160亩、曹李川村15户50亩、天池村4户30亩、殷屈河村20户80亩、潘老庄村25户150亩、碾盘岭村30户250亩、吴城子村31户100亩、苏北岔20户280亩、四合掌村20户120亩、大庄台村10户75亩、梁家河村8户32亩。</t>
        </is>
      </c>
      <c r="G369" s="60" t="n">
        <v>5.151</v>
      </c>
      <c r="H369" s="60" t="n">
        <v>5.151</v>
      </c>
      <c r="I369" s="58" t="n"/>
      <c r="J369" s="58" t="n"/>
      <c r="K369" s="58" t="n"/>
      <c r="L369" s="58" t="inlineStr">
        <is>
          <t>甘财扶贫〔2021〕26号</t>
        </is>
      </c>
      <c r="M369" s="70" t="inlineStr">
        <is>
          <t>培育壮大草畜产业，增加农户收入，助推产业振兴。</t>
        </is>
      </c>
      <c r="N369" s="70" t="inlineStr">
        <is>
          <t>引导农户种植商品草、订单草和自用草，降低养殖成本，保障饲草供给，增加农户收入，进一步完善“企、社、户”三方利益联结机制。</t>
        </is>
      </c>
      <c r="O369" s="60" t="n">
        <v>15</v>
      </c>
      <c r="P369" s="58" t="n"/>
      <c r="Q369" s="60">
        <f>R369+S369</f>
        <v/>
      </c>
      <c r="R369" s="60" t="n">
        <v>0.0274</v>
      </c>
      <c r="S369" s="58" t="n"/>
      <c r="T369" s="60">
        <f>U369+V369</f>
        <v/>
      </c>
      <c r="U369" s="60" t="n">
        <v>0.1096</v>
      </c>
      <c r="V369" s="58" t="n"/>
      <c r="W369" s="60" t="inlineStr">
        <is>
          <t>畜牧局</t>
        </is>
      </c>
      <c r="X369" s="58" t="inlineStr">
        <is>
          <t>曹志鹏</t>
        </is>
      </c>
      <c r="Y369" s="60" t="inlineStr">
        <is>
          <t>天池乡</t>
        </is>
      </c>
      <c r="Z369" s="58" t="inlineStr">
        <is>
          <t>刘震</t>
        </is>
      </c>
      <c r="AA369" s="58" t="inlineStr">
        <is>
          <t>环农领办发〔2022〕3号</t>
        </is>
      </c>
      <c r="AB369" s="58" t="inlineStr">
        <is>
          <t>中提前批</t>
        </is>
      </c>
    </row>
    <row r="370" ht="76" customHeight="1" s="295">
      <c r="A370" s="56" t="n"/>
      <c r="B370" s="60" t="inlineStr">
        <is>
          <t>甜高粱种植</t>
        </is>
      </c>
      <c r="C370" s="60" t="inlineStr">
        <is>
          <t>新建</t>
        </is>
      </c>
      <c r="D370" s="58" t="inlineStr">
        <is>
          <t>2022.01-2022.12</t>
        </is>
      </c>
      <c r="E370" s="60" t="inlineStr">
        <is>
          <t>演武乡</t>
        </is>
      </c>
      <c r="F370" s="70" t="inlineStr">
        <is>
          <t>种植甜高粱314户1111亩、曳郭咀村14户71亩、杨家洼村36户160亩、佛岔村48户120亩、黑泉河村80户400亩、刘坪村24户80亩、黄山村36户40亩、路家塬村36户120亩、吴家塬村20户40亩、走马硷村20户80亩。</t>
        </is>
      </c>
      <c r="G370" s="60" t="n">
        <v>3.333</v>
      </c>
      <c r="H370" s="60" t="n">
        <v>3.333</v>
      </c>
      <c r="I370" s="58" t="n"/>
      <c r="J370" s="58" t="n"/>
      <c r="K370" s="58" t="n"/>
      <c r="L370" s="58" t="inlineStr">
        <is>
          <t>甘财扶贫〔2021〕26号</t>
        </is>
      </c>
      <c r="M370" s="70" t="inlineStr">
        <is>
          <t>培育壮大草畜产业，增加农户收入，助推产业振兴。</t>
        </is>
      </c>
      <c r="N370" s="70" t="inlineStr">
        <is>
          <t>引导农户种植商品草、订单草和自用草，降低养殖成本，保障饲草供给，增加农户收入，进一步完善“企、社、户”三方利益联结机制。</t>
        </is>
      </c>
      <c r="O370" s="60" t="n">
        <v>9</v>
      </c>
      <c r="P370" s="58" t="n"/>
      <c r="Q370" s="60">
        <f>R370+S370</f>
        <v/>
      </c>
      <c r="R370" s="60" t="n">
        <v>0.0314</v>
      </c>
      <c r="S370" s="58" t="n"/>
      <c r="T370" s="60">
        <f>U370+V370</f>
        <v/>
      </c>
      <c r="U370" s="60" t="n">
        <v>0.4444</v>
      </c>
      <c r="V370" s="58" t="n"/>
      <c r="W370" s="60" t="inlineStr">
        <is>
          <t>畜牧局</t>
        </is>
      </c>
      <c r="X370" s="58" t="inlineStr">
        <is>
          <t>曹志鹏</t>
        </is>
      </c>
      <c r="Y370" s="60" t="inlineStr">
        <is>
          <t>演武乡</t>
        </is>
      </c>
      <c r="Z370" s="58" t="inlineStr">
        <is>
          <t>杨永杰</t>
        </is>
      </c>
      <c r="AA370" s="58" t="inlineStr">
        <is>
          <t>环农领办发〔2022〕3号</t>
        </is>
      </c>
      <c r="AB370" s="58" t="inlineStr">
        <is>
          <t>中提前批</t>
        </is>
      </c>
    </row>
    <row r="371" ht="76" customHeight="1" s="295">
      <c r="A371" s="56" t="n"/>
      <c r="B371" s="60" t="inlineStr">
        <is>
          <t>甜高粱种植</t>
        </is>
      </c>
      <c r="C371" s="60" t="inlineStr">
        <is>
          <t>新建</t>
        </is>
      </c>
      <c r="D371" s="58" t="inlineStr">
        <is>
          <t>2022.01-2022.12</t>
        </is>
      </c>
      <c r="E371" s="60" t="inlineStr">
        <is>
          <t>秦团庄乡</t>
        </is>
      </c>
      <c r="F371" s="70" t="inlineStr">
        <is>
          <t>种植甜高粱5886亩：贾塬村73户700亩、秦团庄村119户1500亩、新集子村76户400亩、新峁村84户856亩、白塬畔村40户400亩、大天子村54户350亩、王团庄村52户180亩、南掌堡子村58户1500亩。</t>
        </is>
      </c>
      <c r="G371" s="60" t="n">
        <v>17.658</v>
      </c>
      <c r="H371" s="60" t="n">
        <v>17.658</v>
      </c>
      <c r="I371" s="58" t="n"/>
      <c r="J371" s="58" t="n"/>
      <c r="K371" s="58" t="n"/>
      <c r="L371" s="58" t="inlineStr">
        <is>
          <t>甘财扶贫〔2021〕26号</t>
        </is>
      </c>
      <c r="M371" s="70" t="inlineStr">
        <is>
          <t>培育壮大草畜产业，增加农户收入，助推产业振兴。</t>
        </is>
      </c>
      <c r="N371" s="70" t="inlineStr">
        <is>
          <t>引导农户种植商品草、订单草和自用草，降低养殖成本，保障饲草供给，增加农户收入，进一步完善“企、社、户”三方利益联结机制。</t>
        </is>
      </c>
      <c r="O371" s="60" t="n">
        <v>8</v>
      </c>
      <c r="P371" s="58" t="n"/>
      <c r="Q371" s="60">
        <f>R371+S371</f>
        <v/>
      </c>
      <c r="R371" s="60" t="n">
        <v>0.0556</v>
      </c>
      <c r="S371" s="58" t="n"/>
      <c r="T371" s="60">
        <f>U371+V371</f>
        <v/>
      </c>
      <c r="U371" s="60" t="n">
        <v>0.1752</v>
      </c>
      <c r="V371" s="58" t="n"/>
      <c r="W371" s="60" t="inlineStr">
        <is>
          <t>畜牧局</t>
        </is>
      </c>
      <c r="X371" s="58" t="inlineStr">
        <is>
          <t>曹志鹏</t>
        </is>
      </c>
      <c r="Y371" s="60" t="inlineStr">
        <is>
          <t>秦团庄乡</t>
        </is>
      </c>
      <c r="Z371" s="58" t="inlineStr">
        <is>
          <t>张浩洲</t>
        </is>
      </c>
      <c r="AA371" s="58" t="inlineStr">
        <is>
          <t>环农领办发〔2022〕3号</t>
        </is>
      </c>
      <c r="AB371" s="58" t="inlineStr">
        <is>
          <t>中提前批</t>
        </is>
      </c>
    </row>
    <row r="372" ht="99" customHeight="1" s="295">
      <c r="A372" s="56" t="n"/>
      <c r="B372" s="60" t="inlineStr">
        <is>
          <t>甜高粱种植</t>
        </is>
      </c>
      <c r="C372" s="60" t="inlineStr">
        <is>
          <t>新建</t>
        </is>
      </c>
      <c r="D372" s="58" t="inlineStr">
        <is>
          <t>2022.01-2022.12</t>
        </is>
      </c>
      <c r="E372" s="60" t="inlineStr">
        <is>
          <t>环城镇</t>
        </is>
      </c>
      <c r="F372" s="70" t="inlineStr">
        <is>
          <t>种植甜高粱940.5亩，其中：龚淌村22户109亩、唐塬村6户9亩、北郭塬10户31亩、陈汤塬村1户2亩、城东塬村1户4亩、耿家沟村11户87亩、红星村1户15亩、马坊塬村5户21亩、漫塬村9户42亩、宁老庄村20户122亩、十五里沟村3户6亩、西川村4户22亩、肖川村11户19.5亩、鸳鸯沟村8户95亩、张淌村7户45亩、周塬村4户33亩、杨庙掌村6户120亩、赵小掌村28户126亩、高龚塬村16户31亩、五里屯村1户1亩。</t>
        </is>
      </c>
      <c r="G372" s="60" t="n">
        <v>2.8215</v>
      </c>
      <c r="H372" s="60" t="n">
        <v>2.8215</v>
      </c>
      <c r="I372" s="58" t="n"/>
      <c r="J372" s="58" t="n"/>
      <c r="K372" s="58" t="n"/>
      <c r="L372" s="58" t="inlineStr">
        <is>
          <t>甘财扶贫〔2021〕26号</t>
        </is>
      </c>
      <c r="M372" s="70" t="inlineStr">
        <is>
          <t>培育壮大草畜产业，增加农户收入，助推产业振兴。</t>
        </is>
      </c>
      <c r="N372" s="70" t="inlineStr">
        <is>
          <t>引导农户种植商品草、订单草和自用草，降低养殖成本，保障饲草供给，增加农户收入，进一步完善“企、社、户”三方利益联结机制。</t>
        </is>
      </c>
      <c r="O372" s="60" t="n">
        <v>2</v>
      </c>
      <c r="P372" s="58" t="n">
        <v>18</v>
      </c>
      <c r="Q372" s="60">
        <f>R372+S372</f>
        <v/>
      </c>
      <c r="R372" s="60" t="n">
        <v>0.0174</v>
      </c>
      <c r="S372" s="58" t="n"/>
      <c r="T372" s="60">
        <f>U372+V372</f>
        <v/>
      </c>
      <c r="U372" s="60" t="n">
        <v>0.08169999999999999</v>
      </c>
      <c r="V372" s="58" t="n"/>
      <c r="W372" s="60" t="inlineStr">
        <is>
          <t>畜牧局</t>
        </is>
      </c>
      <c r="X372" s="58" t="inlineStr">
        <is>
          <t>曹志鹏</t>
        </is>
      </c>
      <c r="Y372" s="60" t="inlineStr">
        <is>
          <t>环城镇</t>
        </is>
      </c>
      <c r="Z372" s="58" t="inlineStr">
        <is>
          <t>白俊虎</t>
        </is>
      </c>
      <c r="AA372" s="58" t="inlineStr">
        <is>
          <t>环农领办发〔2022〕3号</t>
        </is>
      </c>
      <c r="AB372" s="58" t="inlineStr">
        <is>
          <t>中提前批</t>
        </is>
      </c>
    </row>
    <row r="373" ht="99" customHeight="1" s="295">
      <c r="A373" s="56" t="n"/>
      <c r="B373" s="60" t="inlineStr">
        <is>
          <t>甜高粱种植</t>
        </is>
      </c>
      <c r="C373" s="60" t="inlineStr">
        <is>
          <t>新建</t>
        </is>
      </c>
      <c r="D373" s="58" t="inlineStr">
        <is>
          <t>2022.01-2022.12</t>
        </is>
      </c>
      <c r="E373" s="60" t="inlineStr">
        <is>
          <t>合道镇</t>
        </is>
      </c>
      <c r="F373" s="70" t="inlineStr">
        <is>
          <t>种植甜高粱3293亩，其中：朱家塬村32户217亩、赵家塬村33户90亩、沈家岭村81户401亩、瓦天沟村62户302亩、何家坪村36户128亩、唐台子村户89户456亩、梁坪38户225亩、陶洼子村29户93亩、陈旗塬村8户40亩、辛坪村30户110.5亩、赵台村60户305亩、杨坪沟村57户307亩、常崾岘村10户74亩、寨子坪村30户178亩、红崖洼村17户82亩、大路洼村31户170.5亩、尚西坪村21户114亩。</t>
        </is>
      </c>
      <c r="G373" s="60" t="n">
        <v>9.879</v>
      </c>
      <c r="H373" s="60" t="n">
        <v>9.879</v>
      </c>
      <c r="I373" s="58" t="n"/>
      <c r="J373" s="58" t="n"/>
      <c r="K373" s="58" t="n"/>
      <c r="L373" s="58" t="inlineStr">
        <is>
          <t>甘财扶贫〔2021〕26号</t>
        </is>
      </c>
      <c r="M373" s="70" t="inlineStr">
        <is>
          <t>培育壮大草畜产业，增加农户收入，助推产业振兴。</t>
        </is>
      </c>
      <c r="N373" s="70" t="inlineStr">
        <is>
          <t>引导农户种植商品草、订单草和自用草，降低养殖成本，保障饲草供给，增加农户收入，进一步完善“企、社、户”三方利益联结机制。</t>
        </is>
      </c>
      <c r="O373" s="60" t="n">
        <v>17</v>
      </c>
      <c r="P373" s="58" t="n"/>
      <c r="Q373" s="60">
        <f>R373+S373</f>
        <v/>
      </c>
      <c r="R373" s="60" t="n">
        <v>0.0664</v>
      </c>
      <c r="S373" s="58" t="n"/>
      <c r="T373" s="60">
        <f>U373+V373</f>
        <v/>
      </c>
      <c r="U373" s="60" t="n">
        <v>0.2295</v>
      </c>
      <c r="V373" s="58" t="n"/>
      <c r="W373" s="60" t="inlineStr">
        <is>
          <t>畜牧局</t>
        </is>
      </c>
      <c r="X373" s="58" t="inlineStr">
        <is>
          <t>曹志鹏</t>
        </is>
      </c>
      <c r="Y373" s="60" t="inlineStr">
        <is>
          <t>合道镇</t>
        </is>
      </c>
      <c r="Z373" s="58" t="inlineStr">
        <is>
          <t>王宝明</t>
        </is>
      </c>
      <c r="AA373" s="58" t="inlineStr">
        <is>
          <t>环农领办发〔2022〕3号</t>
        </is>
      </c>
      <c r="AB373" s="58" t="inlineStr">
        <is>
          <t>中提前批</t>
        </is>
      </c>
    </row>
    <row r="374" ht="75" customHeight="1" s="295">
      <c r="A374" s="56" t="n"/>
      <c r="B374" s="60" t="inlineStr">
        <is>
          <t>甜高粱种植</t>
        </is>
      </c>
      <c r="C374" s="60" t="inlineStr">
        <is>
          <t>新建</t>
        </is>
      </c>
      <c r="D374" s="58" t="inlineStr">
        <is>
          <t>2022.01-2022.12</t>
        </is>
      </c>
      <c r="E374" s="60" t="inlineStr">
        <is>
          <t>小南沟乡</t>
        </is>
      </c>
      <c r="F374" s="70" t="inlineStr">
        <is>
          <t>种植甜高粱500亩，其中：汪天子村15户100亩、李上山村20户120亩、小南沟村30户150亩、李塬村20户130亩。</t>
        </is>
      </c>
      <c r="G374" s="60" t="n">
        <v>1.5</v>
      </c>
      <c r="H374" s="60" t="n">
        <v>1.5</v>
      </c>
      <c r="I374" s="58" t="n"/>
      <c r="J374" s="58" t="n"/>
      <c r="K374" s="58" t="n"/>
      <c r="L374" s="58" t="inlineStr">
        <is>
          <t>甘财扶贫〔2021〕26号</t>
        </is>
      </c>
      <c r="M374" s="70" t="inlineStr">
        <is>
          <t>培育壮大草畜产业，增加农户收入，助推产业振兴。</t>
        </is>
      </c>
      <c r="N374" s="70" t="inlineStr">
        <is>
          <t>引导农户种植商品草、订单草和自用草，降低养殖成本，保障饲草供给，增加农户收入，进一步完善“企、社、户”三方利益联结机制。</t>
        </is>
      </c>
      <c r="O374" s="60" t="n">
        <v>4</v>
      </c>
      <c r="P374" s="58" t="n"/>
      <c r="Q374" s="60">
        <f>R374+S374</f>
        <v/>
      </c>
      <c r="R374" s="60" t="n">
        <v>0.008500000000000001</v>
      </c>
      <c r="S374" s="58" t="n"/>
      <c r="T374" s="60">
        <f>U374+V374</f>
        <v/>
      </c>
      <c r="U374" s="60" t="n">
        <v>0.036</v>
      </c>
      <c r="V374" s="58" t="n"/>
      <c r="W374" s="60" t="inlineStr">
        <is>
          <t>畜牧局</t>
        </is>
      </c>
      <c r="X374" s="58" t="inlineStr">
        <is>
          <t>曹志鹏</t>
        </is>
      </c>
      <c r="Y374" s="60" t="inlineStr">
        <is>
          <t>小南沟乡</t>
        </is>
      </c>
      <c r="Z374" s="58" t="inlineStr">
        <is>
          <t>任新育</t>
        </is>
      </c>
      <c r="AA374" s="58" t="inlineStr">
        <is>
          <t>环农领办发〔2022〕3号</t>
        </is>
      </c>
      <c r="AB374" s="58" t="inlineStr">
        <is>
          <t>中提前批</t>
        </is>
      </c>
    </row>
    <row r="375" ht="75" customHeight="1" s="295">
      <c r="A375" s="56" t="n"/>
      <c r="B375" s="85" t="inlineStr">
        <is>
          <t>一般农户甜高粱种植合计</t>
        </is>
      </c>
      <c r="C375" s="85" t="inlineStr">
        <is>
          <t>新建</t>
        </is>
      </c>
      <c r="D375" s="85" t="n"/>
      <c r="E375" s="85" t="inlineStr">
        <is>
          <t>20个乡镇</t>
        </is>
      </c>
      <c r="F375" s="222" t="inlineStr">
        <is>
          <t>扶持全县20个乡镇8267户一般户种植甜高粱3.95万亩，籽种统一采购，每亩按1kg免费供应。</t>
        </is>
      </c>
      <c r="G375" s="85" t="n">
        <v>142</v>
      </c>
      <c r="H375" s="85" t="n">
        <v>142</v>
      </c>
      <c r="I375" s="85" t="n"/>
      <c r="J375" s="85" t="n"/>
      <c r="K375" s="85" t="n"/>
      <c r="L375" s="85" t="n"/>
      <c r="M375" s="84" t="inlineStr">
        <is>
          <t>培育壮大草畜产业，增加农户收入，助推产业振兴。</t>
        </is>
      </c>
      <c r="N375" s="84" t="inlineStr">
        <is>
          <t>引导农户种植商品草、订单草和自用草，降低养殖成本，保障饲草供给，增加农户收入，进一步完善“企、社、户”三方利益联结机制。</t>
        </is>
      </c>
      <c r="O375" s="85" t="n">
        <v>212</v>
      </c>
      <c r="P375" s="85" t="n"/>
      <c r="Q375" s="85" t="n">
        <v>0.8267</v>
      </c>
      <c r="R375" s="85" t="n"/>
      <c r="S375" s="85" t="n">
        <v>0.8267</v>
      </c>
      <c r="T375" s="85" t="n">
        <v>3.586</v>
      </c>
      <c r="U375" s="85" t="n"/>
      <c r="V375" s="85" t="n">
        <v>3.586</v>
      </c>
      <c r="W375" s="85" t="inlineStr">
        <is>
          <t>畜牧局</t>
        </is>
      </c>
      <c r="X375" s="85" t="inlineStr">
        <is>
          <t>曹志鹏</t>
        </is>
      </c>
      <c r="Y375" s="85" t="inlineStr">
        <is>
          <t>各乡镇</t>
        </is>
      </c>
      <c r="Z375" s="95" t="n"/>
      <c r="AA375" s="58" t="n"/>
      <c r="AB375" s="58" t="n"/>
    </row>
    <row r="376" ht="75" customHeight="1" s="295">
      <c r="A376" s="56" t="n"/>
      <c r="B376" s="67" t="inlineStr">
        <is>
          <t>甜高粱种植</t>
        </is>
      </c>
      <c r="C376" s="67" t="inlineStr">
        <is>
          <t>新建</t>
        </is>
      </c>
      <c r="D376" s="67" t="n"/>
      <c r="E376" s="67" t="inlineStr">
        <is>
          <t>洪德镇</t>
        </is>
      </c>
      <c r="F376" s="130" t="inlineStr">
        <is>
          <t>种植甜高粱4350亩，其中：大户塬村3户30亩，丁阳渠子村79户273亩，耿塬畔村10户50亩，河连湾村101户400亩，洪德街村100户360亩，寇河村60户350亩，李达掌村50户350亩，李塬村40户200亩，梁岔村80户300亩，马塬村77户370亩，苏长沟村77户65亩，新集子村50户400亩，许旗村40户152亩，张崾岘村50户300亩，张塬村100户400亩，赵洼村100户350亩。</t>
        </is>
      </c>
      <c r="G376" s="67" t="n">
        <v>15.624</v>
      </c>
      <c r="H376" s="67" t="n">
        <v>15.624</v>
      </c>
      <c r="I376" s="67" t="n"/>
      <c r="J376" s="67" t="n"/>
      <c r="K376" s="67" t="n"/>
      <c r="L376" s="85" t="inlineStr">
        <is>
          <t>甘财农[2022]30号</t>
        </is>
      </c>
      <c r="M376" s="94" t="inlineStr">
        <is>
          <t>培育壮大草畜产业，增加农户收入，助推产业振兴。</t>
        </is>
      </c>
      <c r="N376" s="94" t="inlineStr">
        <is>
          <t>引导农户种植商品草、订单草和自用草，降低养殖成本，保障饲草供给，增加农户收入，进一步完善“企、社、户”三方利益联结机制。</t>
        </is>
      </c>
      <c r="O376" s="67" t="n">
        <v>16</v>
      </c>
      <c r="P376" s="67" t="n"/>
      <c r="Q376" s="67" t="n">
        <v>0.1017</v>
      </c>
      <c r="R376" s="67" t="n"/>
      <c r="S376" s="67" t="n">
        <v>0.1017</v>
      </c>
      <c r="T376" s="67" t="n">
        <v>0.3051</v>
      </c>
      <c r="U376" s="67" t="n"/>
      <c r="V376" s="67" t="n">
        <v>0.3051</v>
      </c>
      <c r="W376" s="67" t="inlineStr">
        <is>
          <t>畜牧局</t>
        </is>
      </c>
      <c r="X376" s="67" t="inlineStr">
        <is>
          <t>曹志鹏</t>
        </is>
      </c>
      <c r="Y376" s="60" t="inlineStr">
        <is>
          <t>洪德镇</t>
        </is>
      </c>
      <c r="Z376" s="83" t="inlineStr">
        <is>
          <t>王国伍</t>
        </is>
      </c>
      <c r="AA376" s="58" t="inlineStr">
        <is>
          <t>环农领办发〔2022〕36号</t>
        </is>
      </c>
      <c r="AB376" s="58" t="inlineStr">
        <is>
          <t>五批整合</t>
        </is>
      </c>
    </row>
    <row r="377" ht="75" customHeight="1" s="295">
      <c r="A377" s="56" t="n"/>
      <c r="B377" s="67" t="inlineStr">
        <is>
          <t>甜高粱种植</t>
        </is>
      </c>
      <c r="C377" s="67" t="inlineStr">
        <is>
          <t>新建</t>
        </is>
      </c>
      <c r="D377" s="67" t="n"/>
      <c r="E377" s="67" t="inlineStr">
        <is>
          <t>虎洞镇</t>
        </is>
      </c>
      <c r="F377" s="130" t="inlineStr">
        <is>
          <t>种植甜高粱2380亩，其中：半个城村25户55亩，常兆台村23户350亩，贾驿村60户350亩，刘解掌村45户452亩，砂井子35户70亩，魏家河村30户140亩，张大掌村41户250亩，金庄塬54户360亩，张家湾村49户200亩，高庙湾村33户153亩。</t>
        </is>
      </c>
      <c r="G377" s="67" t="n">
        <v>8.550000000000001</v>
      </c>
      <c r="H377" s="67" t="n">
        <v>8.550000000000001</v>
      </c>
      <c r="I377" s="67" t="n"/>
      <c r="J377" s="67" t="n"/>
      <c r="K377" s="67" t="n"/>
      <c r="L377" s="85" t="inlineStr">
        <is>
          <t>甘财农[2022]30号</t>
        </is>
      </c>
      <c r="M377" s="94" t="inlineStr">
        <is>
          <t>培育壮大草畜产业，增加农户收入，助推产业振兴。</t>
        </is>
      </c>
      <c r="N377" s="94" t="inlineStr">
        <is>
          <t>引导农户种植商品草、订单草和自用草，降低养殖成本，保障饲草供给，增加农户收入，进一步完善“企、社、户”三方利益联结机制。</t>
        </is>
      </c>
      <c r="O377" s="67" t="n">
        <v>10</v>
      </c>
      <c r="P377" s="67" t="n"/>
      <c r="Q377" s="67" t="n">
        <v>0.0395</v>
      </c>
      <c r="R377" s="67" t="n"/>
      <c r="S377" s="67" t="n">
        <v>0.0395</v>
      </c>
      <c r="T377" s="67" t="n">
        <v>0.2513</v>
      </c>
      <c r="U377" s="67" t="n"/>
      <c r="V377" s="67" t="n">
        <v>0.2513</v>
      </c>
      <c r="W377" s="67" t="inlineStr">
        <is>
          <t>畜牧局</t>
        </is>
      </c>
      <c r="X377" s="67" t="inlineStr">
        <is>
          <t>曹志鹏</t>
        </is>
      </c>
      <c r="Y377" s="60" t="inlineStr">
        <is>
          <t>虎洞镇</t>
        </is>
      </c>
      <c r="Z377" s="58" t="inlineStr">
        <is>
          <t>梁海涛</t>
        </is>
      </c>
      <c r="AA377" s="58" t="inlineStr">
        <is>
          <t>环农领办发〔2022〕36号</t>
        </is>
      </c>
      <c r="AB377" s="58" t="inlineStr">
        <is>
          <t>五批整合</t>
        </is>
      </c>
    </row>
    <row r="378" ht="75" customHeight="1" s="295">
      <c r="A378" s="56" t="n"/>
      <c r="B378" s="67" t="inlineStr">
        <is>
          <t>甜高粱种植</t>
        </is>
      </c>
      <c r="C378" s="67" t="inlineStr">
        <is>
          <t>新建</t>
        </is>
      </c>
      <c r="D378" s="67" t="n"/>
      <c r="E378" s="67" t="inlineStr">
        <is>
          <t>八珠乡</t>
        </is>
      </c>
      <c r="F378" s="130" t="inlineStr">
        <is>
          <t>种植甜高粱1057.5亩，其中：八珠塬10户131亩，瓦崾岘村18户119亩，杏树沟村37户182.5亩，马连掌村43户183亩，冯家湾村38户161亩，湫坝沟村33户177亩，白塬村22户104亩。</t>
        </is>
      </c>
      <c r="G378" s="67" t="n">
        <v>3.807</v>
      </c>
      <c r="H378" s="67" t="n">
        <v>3.807</v>
      </c>
      <c r="I378" s="67" t="n"/>
      <c r="J378" s="67" t="n"/>
      <c r="K378" s="67" t="n"/>
      <c r="L378" s="85" t="inlineStr">
        <is>
          <t>甘财农[2022]30号</t>
        </is>
      </c>
      <c r="M378" s="94" t="inlineStr">
        <is>
          <t>培育壮大草畜产业，增加农户收入，助推产业振兴。</t>
        </is>
      </c>
      <c r="N378" s="94" t="inlineStr">
        <is>
          <t>引导农户种植商品草、订单草和自用草，降低养殖成本，保障饲草供给，增加农户收入，进一步完善“企、社、户”三方利益联结机制。</t>
        </is>
      </c>
      <c r="O378" s="67" t="n">
        <v>7</v>
      </c>
      <c r="P378" s="67" t="n"/>
      <c r="Q378" s="67" t="n">
        <v>0.0201</v>
      </c>
      <c r="R378" s="67" t="n"/>
      <c r="S378" s="67" t="n">
        <v>0.0201</v>
      </c>
      <c r="T378" s="67" t="n">
        <v>0.0955</v>
      </c>
      <c r="U378" s="67" t="n"/>
      <c r="V378" s="67" t="n">
        <v>0.0955</v>
      </c>
      <c r="W378" s="67" t="inlineStr">
        <is>
          <t>畜牧局</t>
        </is>
      </c>
      <c r="X378" s="67" t="inlineStr">
        <is>
          <t>曹志鹏</t>
        </is>
      </c>
      <c r="Y378" s="67" t="inlineStr">
        <is>
          <t>八珠乡</t>
        </is>
      </c>
      <c r="Z378" s="58" t="inlineStr">
        <is>
          <t>张彬彬</t>
        </is>
      </c>
      <c r="AA378" s="58" t="inlineStr">
        <is>
          <t>环农领办发〔2022〕36号</t>
        </is>
      </c>
      <c r="AB378" s="58" t="inlineStr">
        <is>
          <t>五批整合</t>
        </is>
      </c>
    </row>
    <row r="379" ht="75" customHeight="1" s="295">
      <c r="A379" s="56" t="n"/>
      <c r="B379" s="67" t="inlineStr">
        <is>
          <t>甜高粱种植</t>
        </is>
      </c>
      <c r="C379" s="67" t="inlineStr">
        <is>
          <t>新建</t>
        </is>
      </c>
      <c r="D379" s="67" t="n"/>
      <c r="E379" s="67" t="inlineStr">
        <is>
          <t>甜水镇</t>
        </is>
      </c>
      <c r="F379" s="130" t="inlineStr">
        <is>
          <t>种植甜高粱1648亩，其中：甜水街村14户143亩，张铁村20户33亩，鲁掌村60户423亩，何塬村31户77亩，邱滩村7户50亩，赵掌村7户70亩，高崾岘村8户151亩，狼儿滩村19户166亩，大良洼村38户535亩。</t>
        </is>
      </c>
      <c r="G379" s="67" t="n">
        <v>5.9328</v>
      </c>
      <c r="H379" s="67" t="n">
        <v>5.9328</v>
      </c>
      <c r="I379" s="67" t="n"/>
      <c r="J379" s="67" t="n"/>
      <c r="K379" s="67" t="n"/>
      <c r="L379" s="85" t="inlineStr">
        <is>
          <t>甘财农[2022]30号</t>
        </is>
      </c>
      <c r="M379" s="94" t="inlineStr">
        <is>
          <t>培育壮大草畜产业，增加农户收入，助推产业振兴。</t>
        </is>
      </c>
      <c r="N379" s="94" t="inlineStr">
        <is>
          <t>引导农户种植商品草、订单草和自用草，降低养殖成本，保障饲草供给，增加农户收入，进一步完善“企、社、户”三方利益联结机制。</t>
        </is>
      </c>
      <c r="O379" s="67" t="n">
        <v>9</v>
      </c>
      <c r="P379" s="67" t="n"/>
      <c r="Q379" s="67" t="n">
        <v>0.0204</v>
      </c>
      <c r="R379" s="67" t="n"/>
      <c r="S379" s="67" t="n">
        <v>0.0204</v>
      </c>
      <c r="T379" s="67" t="n">
        <v>0.0612</v>
      </c>
      <c r="U379" s="67" t="n"/>
      <c r="V379" s="67" t="n">
        <v>0.0612</v>
      </c>
      <c r="W379" s="67" t="inlineStr">
        <is>
          <t>畜牧局</t>
        </is>
      </c>
      <c r="X379" s="67" t="inlineStr">
        <is>
          <t>曹志鹏</t>
        </is>
      </c>
      <c r="Y379" s="60" t="inlineStr">
        <is>
          <t>甜水镇</t>
        </is>
      </c>
      <c r="Z379" s="58" t="inlineStr">
        <is>
          <t>拓研新</t>
        </is>
      </c>
      <c r="AA379" s="58" t="inlineStr">
        <is>
          <t>环农领办发〔2022〕36号</t>
        </is>
      </c>
      <c r="AB379" s="58" t="inlineStr">
        <is>
          <t>五批整合</t>
        </is>
      </c>
    </row>
    <row r="380" ht="75" customHeight="1" s="295">
      <c r="A380" s="56" t="n"/>
      <c r="B380" s="67" t="inlineStr">
        <is>
          <t>甜高粱种植</t>
        </is>
      </c>
      <c r="C380" s="67" t="inlineStr">
        <is>
          <t>新建</t>
        </is>
      </c>
      <c r="D380" s="67" t="n"/>
      <c r="E380" s="67" t="inlineStr">
        <is>
          <t>曲子镇</t>
        </is>
      </c>
      <c r="F380" s="130" t="inlineStr">
        <is>
          <t>种植甜高粱687.2亩，其中：马家河村20户52.1亩，五里桥村8户50亩，刘旗村13户40亩，高李湾村2户23亩，楼房子村50户80亩，许家塬村8户50亩，金村寺村19户70亩，油坊塬村15户70亩，金盆掌村20户70亩，小庄子村50户80亩，董家塬村30户102.1亩。</t>
        </is>
      </c>
      <c r="G380" s="67" t="n">
        <v>2.4663</v>
      </c>
      <c r="H380" s="67" t="n">
        <v>2.4663</v>
      </c>
      <c r="I380" s="67" t="n"/>
      <c r="J380" s="67" t="n"/>
      <c r="K380" s="67" t="n"/>
      <c r="L380" s="85" t="inlineStr">
        <is>
          <t>甘财农[2022]30号</t>
        </is>
      </c>
      <c r="M380" s="94" t="inlineStr">
        <is>
          <t>培育壮大草畜产业，增加农户收入，助推产业振兴。</t>
        </is>
      </c>
      <c r="N380" s="94" t="inlineStr">
        <is>
          <t>引导农户种植商品草、订单草和自用草，降低养殖成本，保障饲草供给，增加农户收入，进一步完善“企、社、户”三方利益联结机制。</t>
        </is>
      </c>
      <c r="O380" s="67" t="n">
        <v>11</v>
      </c>
      <c r="P380" s="67" t="n"/>
      <c r="Q380" s="67" t="n">
        <v>0.0405</v>
      </c>
      <c r="R380" s="67" t="n"/>
      <c r="S380" s="67" t="n">
        <v>0.0405</v>
      </c>
      <c r="T380" s="67" t="n">
        <v>0.162</v>
      </c>
      <c r="U380" s="67" t="n"/>
      <c r="V380" s="67" t="n">
        <v>0.162</v>
      </c>
      <c r="W380" s="67" t="inlineStr">
        <is>
          <t>畜牧局</t>
        </is>
      </c>
      <c r="X380" s="67" t="inlineStr">
        <is>
          <t>曹志鹏</t>
        </is>
      </c>
      <c r="Y380" s="60" t="inlineStr">
        <is>
          <t>曲子镇</t>
        </is>
      </c>
      <c r="Z380" s="58" t="inlineStr">
        <is>
          <t>段斌杰</t>
        </is>
      </c>
      <c r="AA380" s="58" t="inlineStr">
        <is>
          <t>环农领办发〔2022〕36号</t>
        </is>
      </c>
      <c r="AB380" s="58" t="inlineStr">
        <is>
          <t>五批整合</t>
        </is>
      </c>
    </row>
    <row r="381" ht="75" customHeight="1" s="295">
      <c r="A381" s="56" t="n"/>
      <c r="B381" s="67" t="inlineStr">
        <is>
          <t>甜高粱种植</t>
        </is>
      </c>
      <c r="C381" s="67" t="inlineStr">
        <is>
          <t>新建</t>
        </is>
      </c>
      <c r="D381" s="67" t="n"/>
      <c r="E381" s="67" t="inlineStr">
        <is>
          <t>毛井镇</t>
        </is>
      </c>
      <c r="F381" s="130" t="inlineStr">
        <is>
          <t>种植甜高粱2541.7亩，其中：砖城子村168户400亩，丁连掌村30户110亩，红糜湾村34户120亩，红土咀村216户591.7亩，黄寨柯村174户600亩，杨东掌村144户480亩，山西掌村57户240亩。</t>
        </is>
      </c>
      <c r="G381" s="67" t="n">
        <v>9.15</v>
      </c>
      <c r="H381" s="67" t="n">
        <v>9.15</v>
      </c>
      <c r="I381" s="67" t="n"/>
      <c r="J381" s="67" t="n"/>
      <c r="K381" s="67" t="n"/>
      <c r="L381" s="85" t="inlineStr">
        <is>
          <t>甘财农[2022]30号</t>
        </is>
      </c>
      <c r="M381" s="94" t="inlineStr">
        <is>
          <t>培育壮大草畜产业，增加农户收入，助推产业振兴。</t>
        </is>
      </c>
      <c r="N381" s="94" t="inlineStr">
        <is>
          <t>引导农户种植商品草、订单草和自用草，降低养殖成本，保障饲草供给，增加农户收入，进一步完善“企、社、户”三方利益联结机制。</t>
        </is>
      </c>
      <c r="O381" s="67" t="n">
        <v>7</v>
      </c>
      <c r="P381" s="67" t="n"/>
      <c r="Q381" s="67" t="n">
        <v>0.0823</v>
      </c>
      <c r="R381" s="67" t="n"/>
      <c r="S381" s="67" t="n">
        <v>0.0823</v>
      </c>
      <c r="T381" s="67" t="n">
        <v>0.37035</v>
      </c>
      <c r="U381" s="67" t="n"/>
      <c r="V381" s="67" t="n">
        <v>0.37035</v>
      </c>
      <c r="W381" s="67" t="inlineStr">
        <is>
          <t>畜牧局</t>
        </is>
      </c>
      <c r="X381" s="67" t="inlineStr">
        <is>
          <t>曹志鹏</t>
        </is>
      </c>
      <c r="Y381" s="60" t="inlineStr">
        <is>
          <t>毛井镇</t>
        </is>
      </c>
      <c r="Z381" s="58" t="inlineStr">
        <is>
          <t>梁立群</t>
        </is>
      </c>
      <c r="AA381" s="58" t="inlineStr">
        <is>
          <t>环农领办发〔2022〕36号</t>
        </is>
      </c>
      <c r="AB381" s="58" t="inlineStr">
        <is>
          <t>五批整合</t>
        </is>
      </c>
    </row>
    <row r="382" ht="75" customHeight="1" s="295">
      <c r="A382" s="56" t="n"/>
      <c r="B382" s="67" t="inlineStr">
        <is>
          <t>甜高粱种植</t>
        </is>
      </c>
      <c r="C382" s="67" t="inlineStr">
        <is>
          <t>新建</t>
        </is>
      </c>
      <c r="D382" s="67" t="n"/>
      <c r="E382" s="67" t="inlineStr">
        <is>
          <t>山城乡</t>
        </is>
      </c>
      <c r="F382" s="130" t="inlineStr">
        <is>
          <t>种植甜高粱2571亩，其中：山城堡村50户386亩，八里铺村50户125亩，薛塬村60户500亩，王山口子村80户560亩，寨柯26户100亩，冯家沟村35户250亩，郝掌村25户250亩，赵庄村33户100亩，谢庄村50户300亩。</t>
        </is>
      </c>
      <c r="G382" s="67" t="n">
        <v>9.255000000000001</v>
      </c>
      <c r="H382" s="67" t="n">
        <v>9.255000000000001</v>
      </c>
      <c r="I382" s="67" t="n"/>
      <c r="J382" s="67" t="n"/>
      <c r="K382" s="67" t="n"/>
      <c r="L382" s="85" t="inlineStr">
        <is>
          <t>甘财农[2022]30号</t>
        </is>
      </c>
      <c r="M382" s="94" t="inlineStr">
        <is>
          <t>培育壮大草畜产业，增加农户收入，助推产业振兴。</t>
        </is>
      </c>
      <c r="N382" s="94" t="inlineStr">
        <is>
          <t>引导农户种植商品草、订单草和自用草，降低养殖成本，保障饲草供给，增加农户收入，进一步完善“企、社、户”三方利益联结机制。</t>
        </is>
      </c>
      <c r="O382" s="67" t="n">
        <v>9</v>
      </c>
      <c r="P382" s="67" t="n"/>
      <c r="Q382" s="67" t="n">
        <v>0.0409</v>
      </c>
      <c r="R382" s="67" t="n"/>
      <c r="S382" s="67" t="n">
        <v>0.0409</v>
      </c>
      <c r="T382" s="67" t="n">
        <v>0.184</v>
      </c>
      <c r="U382" s="67" t="n"/>
      <c r="V382" s="67" t="n">
        <v>0.184</v>
      </c>
      <c r="W382" s="67" t="inlineStr">
        <is>
          <t>畜牧局</t>
        </is>
      </c>
      <c r="X382" s="67" t="inlineStr">
        <is>
          <t>曹志鹏</t>
        </is>
      </c>
      <c r="Y382" s="60" t="inlineStr">
        <is>
          <t>山城乡</t>
        </is>
      </c>
      <c r="Z382" s="58" t="inlineStr">
        <is>
          <t>姚建平</t>
        </is>
      </c>
      <c r="AA382" s="58" t="inlineStr">
        <is>
          <t>环农领办发〔2022〕36号</t>
        </is>
      </c>
      <c r="AB382" s="58" t="inlineStr">
        <is>
          <t>五批整合</t>
        </is>
      </c>
    </row>
    <row r="383" ht="75" customHeight="1" s="295">
      <c r="A383" s="56" t="n"/>
      <c r="B383" s="67" t="inlineStr">
        <is>
          <t>甜高粱种植</t>
        </is>
      </c>
      <c r="C383" s="67" t="inlineStr">
        <is>
          <t>新建</t>
        </is>
      </c>
      <c r="D383" s="67" t="n"/>
      <c r="E383" s="67" t="inlineStr">
        <is>
          <t>罗山乡</t>
        </is>
      </c>
      <c r="F383" s="130" t="inlineStr">
        <is>
          <t>种植甜高粱1548亩，其中：西阳洼村17户115亩，苇芝城村21户230亩，龙柏山村30户220亩，兰家掌村33户195亩，陈渠子村55户350亩，山水湾村30户350亩，光明村9户88亩。</t>
        </is>
      </c>
      <c r="G383" s="67" t="n">
        <v>5.574</v>
      </c>
      <c r="H383" s="67" t="n">
        <v>5.574</v>
      </c>
      <c r="I383" s="67" t="n"/>
      <c r="J383" s="67" t="n"/>
      <c r="K383" s="67" t="n"/>
      <c r="L383" s="85" t="inlineStr">
        <is>
          <t>甘财农[2022]30号</t>
        </is>
      </c>
      <c r="M383" s="94" t="inlineStr">
        <is>
          <t>培育壮大草畜产业，增加农户收入，助推产业振兴。</t>
        </is>
      </c>
      <c r="N383" s="94" t="inlineStr">
        <is>
          <t>引导农户种植商品草、订单草和自用草，降低养殖成本，保障饲草供给，增加农户收入，进一步完善“企、社、户”三方利益联结机制。</t>
        </is>
      </c>
      <c r="O383" s="67" t="n">
        <v>7</v>
      </c>
      <c r="P383" s="67" t="n"/>
      <c r="Q383" s="67" t="n">
        <v>0.0195</v>
      </c>
      <c r="R383" s="67" t="n"/>
      <c r="S383" s="67" t="n">
        <v>0.0195</v>
      </c>
      <c r="T383" s="67" t="n">
        <v>0.1562</v>
      </c>
      <c r="U383" s="67" t="n"/>
      <c r="V383" s="67" t="n">
        <v>0.1562</v>
      </c>
      <c r="W383" s="67" t="inlineStr">
        <is>
          <t>畜牧局</t>
        </is>
      </c>
      <c r="X383" s="67" t="inlineStr">
        <is>
          <t>曹志鹏</t>
        </is>
      </c>
      <c r="Y383" s="60" t="inlineStr">
        <is>
          <t>罗山川乡</t>
        </is>
      </c>
      <c r="Z383" s="58" t="inlineStr">
        <is>
          <t>李怀文</t>
        </is>
      </c>
      <c r="AA383" s="58" t="inlineStr">
        <is>
          <t>环农领办发〔2022〕36号</t>
        </is>
      </c>
      <c r="AB383" s="58" t="inlineStr">
        <is>
          <t>五批整合</t>
        </is>
      </c>
    </row>
    <row r="384" ht="75" customHeight="1" s="295">
      <c r="A384" s="56" t="n"/>
      <c r="B384" s="67" t="inlineStr">
        <is>
          <t>甜高粱种植</t>
        </is>
      </c>
      <c r="C384" s="67" t="inlineStr">
        <is>
          <t>新建</t>
        </is>
      </c>
      <c r="D384" s="67" t="n"/>
      <c r="E384" s="67" t="inlineStr">
        <is>
          <t>木钵镇</t>
        </is>
      </c>
      <c r="F384" s="130" t="inlineStr">
        <is>
          <t>种植甜高粱908亩，其中：白家掌村60户60亩，邓寨子村15户51亩，高楼塬村10户96亩，郭西掌村49户100亩，韩洼子村25户50亩，井儿岔村10户72亩，刘家塬村20户89亩，罗家沟村27户124亩，木钵街村4户18亩，坪子塬村60户100亩，水坝滩村16户134亩，周湾村3户14亩。</t>
        </is>
      </c>
      <c r="G384" s="67" t="n">
        <v>3.2688</v>
      </c>
      <c r="H384" s="67" t="n">
        <v>3.2688</v>
      </c>
      <c r="I384" s="67" t="n"/>
      <c r="J384" s="67" t="n"/>
      <c r="K384" s="67" t="n"/>
      <c r="L384" s="85" t="inlineStr">
        <is>
          <t>甘财农[2022]30号</t>
        </is>
      </c>
      <c r="M384" s="94" t="inlineStr">
        <is>
          <t>培育壮大草畜产业，增加农户收入，助推产业振兴。</t>
        </is>
      </c>
      <c r="N384" s="94" t="inlineStr">
        <is>
          <t>引导农户种植商品草、订单草和自用草，降低养殖成本，保障饲草供给，增加农户收入，进一步完善“企、社、户”三方利益联结机制。</t>
        </is>
      </c>
      <c r="O384" s="67" t="n">
        <v>12</v>
      </c>
      <c r="P384" s="67" t="n"/>
      <c r="Q384" s="67" t="n">
        <v>0.0299</v>
      </c>
      <c r="R384" s="67" t="n"/>
      <c r="S384" s="67" t="n">
        <v>0.0299</v>
      </c>
      <c r="T384" s="67" t="n">
        <v>0.1345</v>
      </c>
      <c r="U384" s="67" t="n"/>
      <c r="V384" s="67" t="n">
        <v>0.1345</v>
      </c>
      <c r="W384" s="67" t="inlineStr">
        <is>
          <t>畜牧局</t>
        </is>
      </c>
      <c r="X384" s="67" t="inlineStr">
        <is>
          <t>曹志鹏</t>
        </is>
      </c>
      <c r="Y384" s="67" t="inlineStr">
        <is>
          <t>木钵镇</t>
        </is>
      </c>
      <c r="Z384" s="83" t="inlineStr">
        <is>
          <t>方显</t>
        </is>
      </c>
      <c r="AA384" s="58" t="inlineStr">
        <is>
          <t>环农领办发〔2022〕36号</t>
        </is>
      </c>
      <c r="AB384" s="58" t="inlineStr">
        <is>
          <t>五批整合</t>
        </is>
      </c>
    </row>
    <row r="385" ht="75" customHeight="1" s="295">
      <c r="A385" s="56" t="n"/>
      <c r="B385" s="67" t="inlineStr">
        <is>
          <t>甜高粱种植</t>
        </is>
      </c>
      <c r="C385" s="67" t="inlineStr">
        <is>
          <t>新建</t>
        </is>
      </c>
      <c r="D385" s="67" t="n"/>
      <c r="E385" s="67" t="inlineStr">
        <is>
          <t>车道镇</t>
        </is>
      </c>
      <c r="F385" s="130" t="inlineStr">
        <is>
          <t>种植甜高粱762亩，其中：苦水掌5户50亩，双庙村10户80亩，王西掌10户60亩，吊渠村10户120亩，三角城村10户38亩，杨掌村4户10亩，万安村6户30亩，陈掌村4户20亩，红台村6户40亩，樱桃掌村7户140亩，安掌村4户30亩，代掌村4户20亩，刘渠村4户74亩，刘园子村3户50亩。</t>
        </is>
      </c>
      <c r="G385" s="67" t="n">
        <v>2.742</v>
      </c>
      <c r="H385" s="67" t="n">
        <v>2.742</v>
      </c>
      <c r="I385" s="67" t="n"/>
      <c r="J385" s="67" t="n"/>
      <c r="K385" s="67" t="n"/>
      <c r="L385" s="85" t="inlineStr">
        <is>
          <t>甘财农[2022]30号</t>
        </is>
      </c>
      <c r="M385" s="94" t="inlineStr">
        <is>
          <t>培育壮大草畜产业，增加农户收入，助推产业振兴。</t>
        </is>
      </c>
      <c r="N385" s="94" t="inlineStr">
        <is>
          <t>引导农户种植商品草、订单草和自用草，降低养殖成本，保障饲草供给，增加农户收入，进一步完善“企、社、户”三方利益联结机制。</t>
        </is>
      </c>
      <c r="O385" s="67" t="n">
        <v>14</v>
      </c>
      <c r="P385" s="67" t="n"/>
      <c r="Q385" s="67" t="n">
        <v>0.008699999999999999</v>
      </c>
      <c r="R385" s="67" t="n"/>
      <c r="S385" s="67" t="n">
        <v>0.008699999999999999</v>
      </c>
      <c r="T385" s="67" t="n">
        <v>0.0348</v>
      </c>
      <c r="U385" s="67" t="n"/>
      <c r="V385" s="67" t="n">
        <v>0.0348</v>
      </c>
      <c r="W385" s="67" t="inlineStr">
        <is>
          <t>畜牧局</t>
        </is>
      </c>
      <c r="X385" s="67" t="inlineStr">
        <is>
          <t>曹志鹏</t>
        </is>
      </c>
      <c r="Y385" s="60" t="inlineStr">
        <is>
          <t>车道镇</t>
        </is>
      </c>
      <c r="Z385" s="60" t="inlineStr">
        <is>
          <t>张会星</t>
        </is>
      </c>
      <c r="AA385" s="58" t="inlineStr">
        <is>
          <t>环农领办发〔2022〕36号</t>
        </is>
      </c>
      <c r="AB385" s="58" t="inlineStr">
        <is>
          <t>五批整合</t>
        </is>
      </c>
    </row>
    <row r="386" ht="75" customHeight="1" s="295">
      <c r="A386" s="56" t="n"/>
      <c r="B386" s="67" t="inlineStr">
        <is>
          <t>甜高粱种植</t>
        </is>
      </c>
      <c r="C386" s="67" t="inlineStr">
        <is>
          <t>新建</t>
        </is>
      </c>
      <c r="D386" s="67" t="n"/>
      <c r="E386" s="67" t="inlineStr">
        <is>
          <t>樊家川镇</t>
        </is>
      </c>
      <c r="F386" s="130" t="inlineStr">
        <is>
          <t>种植甜高粱850亩，其中：樊家川村20户100亩，马驿沟村27户170亩，郝集村32户210亩，长城村15户50亩，闫塬村30户130亩，李崾岘村14户140亩，马骏滩村23户50亩。</t>
        </is>
      </c>
      <c r="G386" s="67" t="n">
        <v>3.06</v>
      </c>
      <c r="H386" s="67" t="n">
        <v>3.06</v>
      </c>
      <c r="I386" s="67" t="n"/>
      <c r="J386" s="67" t="n"/>
      <c r="K386" s="67" t="n"/>
      <c r="L386" s="85" t="inlineStr">
        <is>
          <t>甘财农[2022]30号</t>
        </is>
      </c>
      <c r="M386" s="94" t="inlineStr">
        <is>
          <t>培育壮大草畜产业，增加农户收入，助推产业振兴。</t>
        </is>
      </c>
      <c r="N386" s="94" t="inlineStr">
        <is>
          <t>引导农户种植商品草、订单草和自用草，降低养殖成本，保障饲草供给，增加农户收入，进一步完善“企、社、户”三方利益联结机制。</t>
        </is>
      </c>
      <c r="O386" s="67" t="n">
        <v>7</v>
      </c>
      <c r="P386" s="67" t="n"/>
      <c r="Q386" s="67" t="n">
        <v>0.0181</v>
      </c>
      <c r="R386" s="67" t="n"/>
      <c r="S386" s="67" t="n">
        <v>0.0181</v>
      </c>
      <c r="T386" s="67" t="n">
        <v>0.062</v>
      </c>
      <c r="U386" s="67" t="n"/>
      <c r="V386" s="67" t="n">
        <v>0.062</v>
      </c>
      <c r="W386" s="67" t="inlineStr">
        <is>
          <t>畜牧局</t>
        </is>
      </c>
      <c r="X386" s="67" t="inlineStr">
        <is>
          <t>曹志鹏</t>
        </is>
      </c>
      <c r="Y386" s="60" t="inlineStr">
        <is>
          <t>樊家川镇</t>
        </is>
      </c>
      <c r="Z386" s="58" t="inlineStr">
        <is>
          <t>王治峰</t>
        </is>
      </c>
      <c r="AA386" s="58" t="inlineStr">
        <is>
          <t>环农领办发〔2022〕36号</t>
        </is>
      </c>
      <c r="AB386" s="58" t="inlineStr">
        <is>
          <t>五批整合</t>
        </is>
      </c>
    </row>
    <row r="387" ht="75" customHeight="1" s="295">
      <c r="A387" s="56" t="n"/>
      <c r="B387" s="67" t="inlineStr">
        <is>
          <t>甜高粱种植</t>
        </is>
      </c>
      <c r="C387" s="67" t="inlineStr">
        <is>
          <t>新建</t>
        </is>
      </c>
      <c r="D387" s="67" t="n"/>
      <c r="E387" s="67" t="inlineStr">
        <is>
          <t>芦家湾乡</t>
        </is>
      </c>
      <c r="F387" s="130" t="inlineStr">
        <is>
          <t>种植甜高粱1587亩，其中：杨兴庄村10户100亩，花儿掌村37户197亩，庙儿掌村8户80亩，井川村14户120亩，宋家掌村7户74亩，桃李湾村13户100亩，王庄村105户726亩，大堡条村7户30亩，盘龙村11户90亩，小堡条村23户70亩。</t>
        </is>
      </c>
      <c r="G387" s="67" t="n">
        <v>5.7132</v>
      </c>
      <c r="H387" s="67" t="n">
        <v>5.7132</v>
      </c>
      <c r="I387" s="67" t="n"/>
      <c r="J387" s="67" t="n"/>
      <c r="K387" s="67" t="n"/>
      <c r="L387" s="85" t="inlineStr">
        <is>
          <t>甘财农[2022]30号</t>
        </is>
      </c>
      <c r="M387" s="94" t="inlineStr">
        <is>
          <t>培育壮大草畜产业，增加农户收入，助推产业振兴。</t>
        </is>
      </c>
      <c r="N387" s="94" t="inlineStr">
        <is>
          <t>引导农户种植商品草、订单草和自用草，降低养殖成本，保障饲草供给，增加农户收入，进一步完善“企、社、户”三方利益联结机制。</t>
        </is>
      </c>
      <c r="O387" s="67" t="n">
        <v>10</v>
      </c>
      <c r="P387" s="67" t="n"/>
      <c r="Q387" s="67" t="n">
        <v>0.0235</v>
      </c>
      <c r="R387" s="67" t="n"/>
      <c r="S387" s="67" t="n">
        <v>0.0235</v>
      </c>
      <c r="T387" s="67" t="n">
        <v>0.1011</v>
      </c>
      <c r="U387" s="67" t="n"/>
      <c r="V387" s="67" t="n">
        <v>0.1011</v>
      </c>
      <c r="W387" s="67" t="inlineStr">
        <is>
          <t>畜牧局</t>
        </is>
      </c>
      <c r="X387" s="67" t="inlineStr">
        <is>
          <t>曹志鹏</t>
        </is>
      </c>
      <c r="Y387" s="60" t="inlineStr">
        <is>
          <t>芦家湾乡</t>
        </is>
      </c>
      <c r="Z387" s="58" t="inlineStr">
        <is>
          <t>马鹏飞</t>
        </is>
      </c>
      <c r="AA387" s="58" t="inlineStr">
        <is>
          <t>环农领办发〔2022〕36号</t>
        </is>
      </c>
      <c r="AB387" s="58" t="inlineStr">
        <is>
          <t>五批整合</t>
        </is>
      </c>
    </row>
    <row r="388" ht="75" customHeight="1" s="295">
      <c r="A388" s="56" t="n"/>
      <c r="B388" s="67" t="inlineStr">
        <is>
          <t>甜高粱种植</t>
        </is>
      </c>
      <c r="C388" s="67" t="inlineStr">
        <is>
          <t>新建</t>
        </is>
      </c>
      <c r="D388" s="67" t="n"/>
      <c r="E388" s="67" t="inlineStr">
        <is>
          <t>南湫乡</t>
        </is>
      </c>
      <c r="F388" s="130" t="inlineStr">
        <is>
          <t>种植甜高粱1100亩，其中：党家洼村15户140亩，代家洼村30户270亩，洪涝池村45户210亩，岳后渠村15户150亩，花儿山村14户100亩，杨兴堡村16户130亩，双井子村15户100亩。</t>
        </is>
      </c>
      <c r="G388" s="67" t="n">
        <v>3.96</v>
      </c>
      <c r="H388" s="67" t="n">
        <v>3.96</v>
      </c>
      <c r="I388" s="67" t="n"/>
      <c r="J388" s="67" t="n"/>
      <c r="K388" s="67" t="n"/>
      <c r="L388" s="85" t="inlineStr">
        <is>
          <t>甘财农[2022]30号</t>
        </is>
      </c>
      <c r="M388" s="94" t="inlineStr">
        <is>
          <t>培育壮大草畜产业，增加农户收入，助推产业振兴。</t>
        </is>
      </c>
      <c r="N388" s="94" t="inlineStr">
        <is>
          <t>引导农户种植商品草、订单草和自用草，降低养殖成本，保障饲草供给，增加农户收入，进一步完善“企、社、户”三方利益联结机制。</t>
        </is>
      </c>
      <c r="O388" s="67" t="n">
        <v>7</v>
      </c>
      <c r="P388" s="67" t="n"/>
      <c r="Q388" s="67" t="n">
        <v>0.015</v>
      </c>
      <c r="R388" s="67" t="n"/>
      <c r="S388" s="67" t="n">
        <v>0.015</v>
      </c>
      <c r="T388" s="67" t="n">
        <v>0.0785</v>
      </c>
      <c r="U388" s="67" t="n"/>
      <c r="V388" s="67" t="n">
        <v>0.0785</v>
      </c>
      <c r="W388" s="67" t="inlineStr">
        <is>
          <t>畜牧局</t>
        </is>
      </c>
      <c r="X388" s="67" t="inlineStr">
        <is>
          <t>曹志鹏</t>
        </is>
      </c>
      <c r="Y388" s="60" t="inlineStr">
        <is>
          <t>南湫乡</t>
        </is>
      </c>
      <c r="Z388" s="58" t="inlineStr">
        <is>
          <t>杜志远</t>
        </is>
      </c>
      <c r="AA388" s="58" t="inlineStr">
        <is>
          <t>环农领办发〔2022〕36号</t>
        </is>
      </c>
      <c r="AB388" s="58" t="inlineStr">
        <is>
          <t>五批整合</t>
        </is>
      </c>
    </row>
    <row r="389" ht="75" customHeight="1" s="295">
      <c r="A389" s="56" t="n"/>
      <c r="B389" s="67" t="inlineStr">
        <is>
          <t>甜高粱种植</t>
        </is>
      </c>
      <c r="C389" s="67" t="inlineStr">
        <is>
          <t>新建</t>
        </is>
      </c>
      <c r="D389" s="67" t="n"/>
      <c r="E389" s="67" t="inlineStr">
        <is>
          <t>耿湾乡</t>
        </is>
      </c>
      <c r="F389" s="130" t="inlineStr">
        <is>
          <t>种植甜高粱4993亩，其中：早流渠村11户160亩，耿河村50户300亩，四合原村47户200亩，桃树掌村61户350亩，韩老庄村60户300亩，天桥村32户220亩，许掌村80户300亩，万湾村280户813亩，张台村26户560亩，黑城岔村74户440亩，郜庄村50户450亩，郝东掌村40户350亩，潘掌村60户550亩。</t>
        </is>
      </c>
      <c r="G389" s="67" t="n">
        <v>17.94</v>
      </c>
      <c r="H389" s="67" t="n">
        <v>17.94</v>
      </c>
      <c r="I389" s="67" t="n"/>
      <c r="J389" s="67" t="n"/>
      <c r="K389" s="67" t="n"/>
      <c r="L389" s="85" t="inlineStr">
        <is>
          <t>甘财农[2022]30号</t>
        </is>
      </c>
      <c r="M389" s="94" t="inlineStr">
        <is>
          <t>培育壮大草畜产业，增加农户收入，助推产业振兴。</t>
        </is>
      </c>
      <c r="N389" s="94" t="inlineStr">
        <is>
          <t>引导农户种植商品草、订单草和自用草，降低养殖成本，保障饲草供给，增加农户收入，进一步完善“企、社、户”三方利益联结机制。</t>
        </is>
      </c>
      <c r="O389" s="67" t="n">
        <v>13</v>
      </c>
      <c r="P389" s="67" t="n"/>
      <c r="Q389" s="67" t="n">
        <v>0.0871</v>
      </c>
      <c r="R389" s="67" t="n"/>
      <c r="S389" s="67" t="n">
        <v>0.0871</v>
      </c>
      <c r="T389" s="67" t="n">
        <v>0.3484</v>
      </c>
      <c r="U389" s="67" t="n"/>
      <c r="V389" s="67" t="n">
        <v>0.3484</v>
      </c>
      <c r="W389" s="67" t="inlineStr">
        <is>
          <t>畜牧局</t>
        </is>
      </c>
      <c r="X389" s="67" t="inlineStr">
        <is>
          <t>曹志鹏</t>
        </is>
      </c>
      <c r="Y389" s="60" t="inlineStr">
        <is>
          <t>耿湾乡</t>
        </is>
      </c>
      <c r="Z389" s="58" t="inlineStr">
        <is>
          <t>王秀丽</t>
        </is>
      </c>
      <c r="AA389" s="58" t="inlineStr">
        <is>
          <t>环农领办发〔2022〕36号</t>
        </is>
      </c>
      <c r="AB389" s="58" t="inlineStr">
        <is>
          <t>五批整合</t>
        </is>
      </c>
    </row>
    <row r="390" ht="75" customHeight="1" s="295">
      <c r="A390" s="56" t="n"/>
      <c r="B390" s="67" t="inlineStr">
        <is>
          <t>甜高粱种植</t>
        </is>
      </c>
      <c r="C390" s="67" t="inlineStr">
        <is>
          <t>新建</t>
        </is>
      </c>
      <c r="D390" s="67" t="n"/>
      <c r="E390" s="67" t="inlineStr">
        <is>
          <t>天池乡</t>
        </is>
      </c>
      <c r="F390" s="130" t="inlineStr">
        <is>
          <t>种植甜高粱2796亩，其中：鲜岔村60户186亩，喜家坪村70户300亩，井渠淌村70户200亩，老庄湾村60户150亩，曹李川村20户200亩，天池村45户70亩，殷屈河村40户100亩，潘老庄村60户300亩，碾盘岭村30户100亩，吴城子村40户358亩，苏北岔50户160亩，四合掌村60户198亩，大庄台村15户126亩，张邓塬村40户300亩，梁家河村10户48亩。</t>
        </is>
      </c>
      <c r="G390" s="67" t="n">
        <v>10.03</v>
      </c>
      <c r="H390" s="67" t="n">
        <v>10.03</v>
      </c>
      <c r="I390" s="67" t="n"/>
      <c r="J390" s="67" t="n"/>
      <c r="K390" s="67" t="n"/>
      <c r="L390" s="85" t="inlineStr">
        <is>
          <t>甘财农[2022]30号</t>
        </is>
      </c>
      <c r="M390" s="94" t="inlineStr">
        <is>
          <t>培育壮大草畜产业，增加农户收入，助推产业振兴。</t>
        </is>
      </c>
      <c r="N390" s="94" t="inlineStr">
        <is>
          <t>引导农户种植商品草、订单草和自用草，降低养殖成本，保障饲草供给，增加农户收入，进一步完善“企、社、户”三方利益联结机制。</t>
        </is>
      </c>
      <c r="O390" s="67" t="n">
        <v>15</v>
      </c>
      <c r="P390" s="67" t="n"/>
      <c r="Q390" s="67" t="n">
        <v>0.067</v>
      </c>
      <c r="R390" s="67" t="n"/>
      <c r="S390" s="67" t="n">
        <v>0.067</v>
      </c>
      <c r="T390" s="67" t="n">
        <v>0.335</v>
      </c>
      <c r="U390" s="67" t="n"/>
      <c r="V390" s="67" t="n">
        <v>0.335</v>
      </c>
      <c r="W390" s="67" t="inlineStr">
        <is>
          <t>畜牧局</t>
        </is>
      </c>
      <c r="X390" s="67" t="inlineStr">
        <is>
          <t>曹志鹏</t>
        </is>
      </c>
      <c r="Y390" s="60" t="inlineStr">
        <is>
          <t>天池乡</t>
        </is>
      </c>
      <c r="Z390" s="58" t="inlineStr">
        <is>
          <t>刘震</t>
        </is>
      </c>
      <c r="AA390" s="58" t="inlineStr">
        <is>
          <t>环农领办发〔2022〕36号</t>
        </is>
      </c>
      <c r="AB390" s="58" t="inlineStr">
        <is>
          <t>五批整合</t>
        </is>
      </c>
    </row>
    <row r="391" ht="75" customHeight="1" s="295">
      <c r="A391" s="56" t="n"/>
      <c r="B391" s="67" t="inlineStr">
        <is>
          <t>甜高粱种植</t>
        </is>
      </c>
      <c r="C391" s="67" t="inlineStr">
        <is>
          <t>新建</t>
        </is>
      </c>
      <c r="D391" s="67" t="n"/>
      <c r="E391" s="67" t="inlineStr">
        <is>
          <t>演武乡</t>
        </is>
      </c>
      <c r="F391" s="130" t="inlineStr">
        <is>
          <t>种植甜高粱1388亩，其中：曳郭咀村22户106亩，杨家洼村54户240亩，佛岔村72户102亩，黑泉河村120户400亩，刘坪村36户120亩，黄山村54户60亩，路家塬村54户180亩，吴家塬村30户60亩，走马硷村30户120亩。</t>
        </is>
      </c>
      <c r="G391" s="67" t="n">
        <v>4.998</v>
      </c>
      <c r="H391" s="67" t="n">
        <v>4.998</v>
      </c>
      <c r="I391" s="67" t="n"/>
      <c r="J391" s="67" t="n"/>
      <c r="K391" s="67" t="n"/>
      <c r="L391" s="85" t="inlineStr">
        <is>
          <t>甘财农[2022]30号</t>
        </is>
      </c>
      <c r="M391" s="94" t="inlineStr">
        <is>
          <t>培育壮大草畜产业，增加农户收入，助推产业振兴。</t>
        </is>
      </c>
      <c r="N391" s="94" t="inlineStr">
        <is>
          <t>引导农户种植商品草、订单草和自用草，降低养殖成本，保障饲草供给，增加农户收入，进一步完善“企、社、户”三方利益联结机制。</t>
        </is>
      </c>
      <c r="O391" s="67" t="n">
        <v>9</v>
      </c>
      <c r="P391" s="67" t="n"/>
      <c r="Q391" s="67" t="n">
        <v>0.0472</v>
      </c>
      <c r="R391" s="67" t="n"/>
      <c r="S391" s="67" t="n">
        <v>0.0472</v>
      </c>
      <c r="T391" s="67" t="n">
        <v>0.1888</v>
      </c>
      <c r="U391" s="67" t="n"/>
      <c r="V391" s="67" t="n">
        <v>0.1888</v>
      </c>
      <c r="W391" s="67" t="inlineStr">
        <is>
          <t>畜牧局</t>
        </is>
      </c>
      <c r="X391" s="67" t="inlineStr">
        <is>
          <t>曹志鹏</t>
        </is>
      </c>
      <c r="Y391" s="60" t="inlineStr">
        <is>
          <t>演武乡</t>
        </is>
      </c>
      <c r="Z391" s="58" t="inlineStr">
        <is>
          <t>杨永杰</t>
        </is>
      </c>
      <c r="AA391" s="58" t="inlineStr">
        <is>
          <t>环农领办发〔2022〕36号</t>
        </is>
      </c>
      <c r="AB391" s="58" t="inlineStr">
        <is>
          <t>五批整合</t>
        </is>
      </c>
    </row>
    <row r="392" ht="75" customHeight="1" s="295">
      <c r="A392" s="56" t="n"/>
      <c r="B392" s="67" t="inlineStr">
        <is>
          <t>甜高粱种植</t>
        </is>
      </c>
      <c r="C392" s="67" t="inlineStr">
        <is>
          <t>新建</t>
        </is>
      </c>
      <c r="D392" s="67" t="n"/>
      <c r="E392" s="67" t="inlineStr">
        <is>
          <t>秦团庄乡</t>
        </is>
      </c>
      <c r="F392" s="130" t="inlineStr">
        <is>
          <t>种植甜高粱3538亩，其中：贾塬村60户534亩，秦团庄村100户904亩，新集子村50户200亩，新峁村70户700亩，白塬畔村20户200亩，大天子村40户300亩，王团庄村40户100亩，南掌堡子村40户600亩。</t>
        </is>
      </c>
      <c r="G392" s="67" t="n">
        <v>12.702</v>
      </c>
      <c r="H392" s="67" t="n">
        <v>12.702</v>
      </c>
      <c r="I392" s="67" t="n"/>
      <c r="J392" s="67" t="n"/>
      <c r="K392" s="67" t="n"/>
      <c r="L392" s="85" t="inlineStr">
        <is>
          <t>甘财农[2022]30号</t>
        </is>
      </c>
      <c r="M392" s="94" t="inlineStr">
        <is>
          <t>培育壮大草畜产业，增加农户收入，助推产业振兴。</t>
        </is>
      </c>
      <c r="N392" s="94" t="inlineStr">
        <is>
          <t>引导农户种植商品草、订单草和自用草，降低养殖成本，保障饲草供给，增加农户收入，进一步完善“企、社、户”三方利益联结机制。</t>
        </is>
      </c>
      <c r="O392" s="67" t="n">
        <v>8</v>
      </c>
      <c r="P392" s="67" t="n"/>
      <c r="Q392" s="67" t="n">
        <v>0.042</v>
      </c>
      <c r="R392" s="67" t="n"/>
      <c r="S392" s="67" t="n">
        <v>0.042</v>
      </c>
      <c r="T392" s="67" t="n">
        <v>0.1612</v>
      </c>
      <c r="U392" s="67" t="n"/>
      <c r="V392" s="67" t="n">
        <v>0.1612</v>
      </c>
      <c r="W392" s="67" t="inlineStr">
        <is>
          <t>畜牧局</t>
        </is>
      </c>
      <c r="X392" s="67" t="inlineStr">
        <is>
          <t>曹志鹏</t>
        </is>
      </c>
      <c r="Y392" s="60" t="inlineStr">
        <is>
          <t>秦团庄乡</t>
        </is>
      </c>
      <c r="Z392" s="58" t="inlineStr">
        <is>
          <t>张浩洲</t>
        </is>
      </c>
      <c r="AA392" s="58" t="inlineStr">
        <is>
          <t>环农领办发〔2022〕36号</t>
        </is>
      </c>
      <c r="AB392" s="58" t="inlineStr">
        <is>
          <t>五批整合</t>
        </is>
      </c>
    </row>
    <row r="393" ht="75" customHeight="1" s="295">
      <c r="A393" s="56" t="n"/>
      <c r="B393" s="67" t="inlineStr">
        <is>
          <t>甜高粱种植</t>
        </is>
      </c>
      <c r="C393" s="67" t="inlineStr">
        <is>
          <t>新建</t>
        </is>
      </c>
      <c r="D393" s="67" t="n"/>
      <c r="E393" s="67" t="inlineStr">
        <is>
          <t>环城镇</t>
        </is>
      </c>
      <c r="F393" s="130" t="inlineStr">
        <is>
          <t>种植甜高粱2998.6亩，其中：龚淌村85户391亩，唐塬村14户81亩，北郭塬73户229亩，陈汤塬村105户221亩，城东塬村4户25亩，耿家沟村4户20亩，红星村1户8亩，马坊塬村20户126亩，漫塬村41户122亩，宁老庄村69户301亩，十五里沟村26户54亩，西川村29户189亩，肖川村41户80.5亩，鸳鸯沟村48户233亩，张淌村20户155亩，周塬村21户117亩，杨庙掌村101户203亩，赵小掌村18户101亩，高龚塬村106户265.3亩，五里屯村30户76.8亩。</t>
        </is>
      </c>
      <c r="G393" s="67" t="n">
        <v>10.7589</v>
      </c>
      <c r="H393" s="67" t="n">
        <v>10.7589</v>
      </c>
      <c r="I393" s="67" t="n"/>
      <c r="J393" s="67" t="n"/>
      <c r="K393" s="67" t="n"/>
      <c r="L393" s="85" t="inlineStr">
        <is>
          <t>甘财农[2022]30号</t>
        </is>
      </c>
      <c r="M393" s="94" t="inlineStr">
        <is>
          <t>培育壮大草畜产业，增加农户收入，助推产业振兴。</t>
        </is>
      </c>
      <c r="N393" s="94" t="inlineStr">
        <is>
          <t>引导农户种植商品草、订单草和自用草，降低养殖成本，保障饲草供给，增加农户收入，进一步完善“企、社、户”三方利益联结机制。</t>
        </is>
      </c>
      <c r="O393" s="67" t="n">
        <v>20</v>
      </c>
      <c r="P393" s="67" t="n"/>
      <c r="Q393" s="67" t="n">
        <v>0.0856</v>
      </c>
      <c r="R393" s="67" t="n"/>
      <c r="S393" s="67" t="n">
        <v>0.0856</v>
      </c>
      <c r="T393" s="67" t="n">
        <v>0.4302</v>
      </c>
      <c r="U393" s="67" t="n"/>
      <c r="V393" s="67" t="n">
        <v>0.4302</v>
      </c>
      <c r="W393" s="67" t="inlineStr">
        <is>
          <t>畜牧局</t>
        </is>
      </c>
      <c r="X393" s="67" t="inlineStr">
        <is>
          <t>曹志鹏</t>
        </is>
      </c>
      <c r="Y393" s="67" t="inlineStr">
        <is>
          <t>环城镇</t>
        </is>
      </c>
      <c r="Z393" s="58" t="inlineStr">
        <is>
          <t>白俊虎</t>
        </is>
      </c>
      <c r="AA393" s="58" t="inlineStr">
        <is>
          <t>环农领办发〔2022〕36号</t>
        </is>
      </c>
      <c r="AB393" s="58" t="inlineStr">
        <is>
          <t>五批整合</t>
        </is>
      </c>
    </row>
    <row r="394" ht="75" customHeight="1" s="295">
      <c r="A394" s="56" t="n"/>
      <c r="B394" s="67" t="inlineStr">
        <is>
          <t>甜高粱种植</t>
        </is>
      </c>
      <c r="C394" s="67" t="inlineStr">
        <is>
          <t>新建</t>
        </is>
      </c>
      <c r="D394" s="67" t="n"/>
      <c r="E394" s="67" t="inlineStr">
        <is>
          <t>合道镇</t>
        </is>
      </c>
      <c r="F394" s="130" t="inlineStr">
        <is>
          <t>种植甜高粱1213亩，其中：朱家塬村18户91亩，赵家塬村6户19亩，沈家岭村21户111.2亩，瓦天沟村24户86.5亩，何家坪村26户106.3亩，唐台子村21户102亩，梁坪村24户126亩，陶洼子村16户43亩，陈旗塬村16户61亩，辛坪村17户66亩，赵台村11户40.5亩，杨坪沟村9户48亩，常崾岘村4户17亩，寨子坪村22户104亩，红崖洼村14户83.5亩，大路洼村19户62亩，尚西坪村9户46亩。</t>
        </is>
      </c>
      <c r="G394" s="67" t="n">
        <v>4.368</v>
      </c>
      <c r="H394" s="67" t="n">
        <v>4.368</v>
      </c>
      <c r="I394" s="67" t="n"/>
      <c r="J394" s="67" t="n"/>
      <c r="K394" s="67" t="n"/>
      <c r="L394" s="85" t="inlineStr">
        <is>
          <t>甘财农[2022]30号</t>
        </is>
      </c>
      <c r="M394" s="94" t="inlineStr">
        <is>
          <t>培育壮大草畜产业，增加农户收入，助推产业振兴。</t>
        </is>
      </c>
      <c r="N394" s="94" t="inlineStr">
        <is>
          <t>引导农户种植商品草、订单草和自用草，降低养殖成本，保障饲草供给，增加农户收入，进一步完善“企、社、户”三方利益联结机制。</t>
        </is>
      </c>
      <c r="O394" s="67" t="n">
        <v>17</v>
      </c>
      <c r="P394" s="67" t="n"/>
      <c r="Q394" s="67" t="n">
        <v>0.0277</v>
      </c>
      <c r="R394" s="67" t="n"/>
      <c r="S394" s="67" t="n">
        <v>0.0277</v>
      </c>
      <c r="T394" s="67" t="n">
        <v>0.08505</v>
      </c>
      <c r="U394" s="67" t="n"/>
      <c r="V394" s="67" t="n">
        <v>0.08505</v>
      </c>
      <c r="W394" s="67" t="inlineStr">
        <is>
          <t>畜牧局</t>
        </is>
      </c>
      <c r="X394" s="67" t="inlineStr">
        <is>
          <t>曹志鹏</t>
        </is>
      </c>
      <c r="Y394" s="60" t="inlineStr">
        <is>
          <t>合道镇</t>
        </is>
      </c>
      <c r="Z394" s="58" t="inlineStr">
        <is>
          <t>王宝明</t>
        </is>
      </c>
      <c r="AA394" s="58" t="inlineStr">
        <is>
          <t>环农领办发〔2022〕36号</t>
        </is>
      </c>
      <c r="AB394" s="58" t="inlineStr">
        <is>
          <t>五批整合</t>
        </is>
      </c>
    </row>
    <row r="395" ht="75" customHeight="1" s="295">
      <c r="A395" s="56" t="n"/>
      <c r="B395" s="67" t="inlineStr">
        <is>
          <t>甜高粱种植</t>
        </is>
      </c>
      <c r="C395" s="67" t="inlineStr">
        <is>
          <t>新建</t>
        </is>
      </c>
      <c r="D395" s="67" t="n"/>
      <c r="E395" s="67" t="inlineStr">
        <is>
          <t>小南沟乡</t>
        </is>
      </c>
      <c r="F395" s="130" t="inlineStr">
        <is>
          <t>种植甜高粱583亩，其中：汪天子村20户100亩，李上山村30户180亩，小南沟村30户150亩，李塬村20户153亩。</t>
        </is>
      </c>
      <c r="G395" s="67" t="n">
        <v>2.1</v>
      </c>
      <c r="H395" s="67" t="n">
        <v>2.1</v>
      </c>
      <c r="I395" s="67" t="n"/>
      <c r="J395" s="67" t="n"/>
      <c r="K395" s="67" t="n"/>
      <c r="L395" s="85" t="inlineStr">
        <is>
          <t>甘财农[2022]30号</t>
        </is>
      </c>
      <c r="M395" s="94" t="inlineStr">
        <is>
          <t>培育壮大草畜产业，增加农户收入，助推产业振兴。</t>
        </is>
      </c>
      <c r="N395" s="94" t="inlineStr">
        <is>
          <t>引导农户种植商品草、订单草和自用草，降低养殖成本，保障饲草供给，增加农户收入，进一步完善“企、社、户”三方利益联结机制。</t>
        </is>
      </c>
      <c r="O395" s="67" t="n">
        <v>4</v>
      </c>
      <c r="P395" s="67" t="n"/>
      <c r="Q395" s="67" t="n">
        <v>0.01</v>
      </c>
      <c r="R395" s="67" t="n"/>
      <c r="S395" s="67" t="n">
        <v>0.01</v>
      </c>
      <c r="T395" s="67" t="n">
        <v>0.0408</v>
      </c>
      <c r="U395" s="67" t="n"/>
      <c r="V395" s="67" t="n">
        <v>0.0408</v>
      </c>
      <c r="W395" s="67" t="inlineStr">
        <is>
          <t>畜牧局</t>
        </is>
      </c>
      <c r="X395" s="67" t="inlineStr">
        <is>
          <t>曹志鹏</t>
        </is>
      </c>
      <c r="Y395" s="60" t="inlineStr">
        <is>
          <t>小南沟乡</t>
        </is>
      </c>
      <c r="Z395" s="58" t="inlineStr">
        <is>
          <t>任新育</t>
        </is>
      </c>
      <c r="AA395" s="58" t="inlineStr">
        <is>
          <t>环农领办发〔2022〕36号</t>
        </is>
      </c>
      <c r="AB395" s="58" t="inlineStr">
        <is>
          <t>五批整合</t>
        </is>
      </c>
    </row>
    <row r="396" ht="63" customHeight="1" s="295">
      <c r="A396" s="56" t="n"/>
      <c r="B396" s="56" t="inlineStr">
        <is>
          <t>胡萝卜种植
合计</t>
        </is>
      </c>
      <c r="C396" s="56" t="inlineStr">
        <is>
          <t>新建</t>
        </is>
      </c>
      <c r="D396" s="34" t="inlineStr">
        <is>
          <t>2022.01-2022.12</t>
        </is>
      </c>
      <c r="E396" s="56" t="inlineStr">
        <is>
          <t>小计</t>
        </is>
      </c>
      <c r="F396" s="69" t="inlineStr">
        <is>
          <t>扶持3139户脱贫户（含监测对象）种植胡萝卜2300亩，籽种统一采购、每亩按0.6kg供应。</t>
        </is>
      </c>
      <c r="G396" s="56">
        <f>SUM(G397:G415)</f>
        <v/>
      </c>
      <c r="H396" s="56">
        <f>SUM(H397:H415)</f>
        <v/>
      </c>
      <c r="I396" s="34" t="n"/>
      <c r="J396" s="34" t="n"/>
      <c r="K396" s="34" t="n"/>
      <c r="L396" s="34" t="n"/>
      <c r="M396" s="140" t="inlineStr">
        <is>
          <t>培育壮大草畜产业，增加农户收入，助推产业振兴。</t>
        </is>
      </c>
      <c r="N396" s="140" t="inlineStr">
        <is>
          <t>引导农户种植商品草、订单草和自用草，降低养殖成本，保障饲草供给，增加农户收入，进一步完善“企、社、户”三方利益联结机制。</t>
        </is>
      </c>
      <c r="O396" s="56">
        <f>SUM(O397:O415)</f>
        <v/>
      </c>
      <c r="P396" s="34" t="n">
        <v>14</v>
      </c>
      <c r="Q396" s="56">
        <f>R396+S396</f>
        <v/>
      </c>
      <c r="R396" s="56">
        <f>SUM(R397:R415)</f>
        <v/>
      </c>
      <c r="S396" s="34" t="n"/>
      <c r="T396" s="56">
        <f>U396+V396</f>
        <v/>
      </c>
      <c r="U396" s="56">
        <f>SUM(U397:U415)</f>
        <v/>
      </c>
      <c r="V396" s="34" t="n"/>
      <c r="W396" s="56" t="inlineStr">
        <is>
          <t>畜牧局</t>
        </is>
      </c>
      <c r="X396" s="34" t="inlineStr">
        <is>
          <t>曹志鹏</t>
        </is>
      </c>
      <c r="Y396" s="56" t="inlineStr">
        <is>
          <t>各乡镇</t>
        </is>
      </c>
      <c r="Z396" s="34" t="n"/>
      <c r="AA396" s="34" t="n"/>
      <c r="AB396" s="34" t="n"/>
    </row>
    <row r="397" ht="97" customHeight="1" s="295">
      <c r="A397" s="56" t="n"/>
      <c r="B397" s="60" t="inlineStr">
        <is>
          <t>胡萝卜种植</t>
        </is>
      </c>
      <c r="C397" s="60" t="inlineStr">
        <is>
          <t>新建</t>
        </is>
      </c>
      <c r="D397" s="58" t="inlineStr">
        <is>
          <t>2022.01-2022.12</t>
        </is>
      </c>
      <c r="E397" s="60" t="inlineStr">
        <is>
          <t>木钵镇</t>
        </is>
      </c>
      <c r="F397" s="70" t="inlineStr">
        <is>
          <t>种植胡萝卜125亩，其中：殷家桥村6户5亩、木钵街村8户3亩、周湾村10户3亩、韩洼子村20户6亩、曹旗村21户11亩、关营3户1亩、高寨村20户10亩、高楼塬村22户12亩、刘家塬村16户6亩、白家掌村25户12亩、邓寨子村15户8亩、郭西掌村30户12亩、二合塬村30户10亩、坪子塬村50户15亩、井儿岔村15户4亩、水坝滩村20户4亩、罗家沟村10户3亩。</t>
        </is>
      </c>
      <c r="G397" s="60" t="n">
        <v>1.35</v>
      </c>
      <c r="H397" s="60" t="n">
        <v>1.35</v>
      </c>
      <c r="I397" s="58" t="n"/>
      <c r="J397" s="58" t="n"/>
      <c r="K397" s="58" t="n"/>
      <c r="L397" s="58" t="inlineStr">
        <is>
          <t>甘财扶贫〔2021〕26号</t>
        </is>
      </c>
      <c r="M397" s="70" t="inlineStr">
        <is>
          <t>培育壮大草畜产业，增加农户收入，助推产业振兴。</t>
        </is>
      </c>
      <c r="N397" s="70" t="inlineStr">
        <is>
          <t>大力推广科学饲喂，提高营养均衡，增加养殖户收入，进一步完善“企、社、户”三方利益联结机制。</t>
        </is>
      </c>
      <c r="O397" s="60" t="n">
        <v>17</v>
      </c>
      <c r="P397" s="58" t="n"/>
      <c r="Q397" s="60">
        <f>R397+S397</f>
        <v/>
      </c>
      <c r="R397" s="60" t="n">
        <v>0.0321</v>
      </c>
      <c r="S397" s="58" t="n"/>
      <c r="T397" s="60">
        <f>U397+V397</f>
        <v/>
      </c>
      <c r="U397" s="60" t="n">
        <v>0.1444</v>
      </c>
      <c r="V397" s="58" t="n"/>
      <c r="W397" s="60" t="inlineStr">
        <is>
          <t>畜牧局</t>
        </is>
      </c>
      <c r="X397" s="58" t="inlineStr">
        <is>
          <t>曹志鹏</t>
        </is>
      </c>
      <c r="Y397" s="60" t="inlineStr">
        <is>
          <t>木钵镇</t>
        </is>
      </c>
      <c r="Z397" s="83" t="inlineStr">
        <is>
          <t>方显</t>
        </is>
      </c>
      <c r="AA397" s="58" t="inlineStr">
        <is>
          <t>环农领办发〔2022〕3号</t>
        </is>
      </c>
      <c r="AB397" s="58" t="inlineStr">
        <is>
          <t>中提前批</t>
        </is>
      </c>
    </row>
    <row r="398" ht="69" customHeight="1" s="295">
      <c r="A398" s="56" t="n"/>
      <c r="B398" s="60" t="inlineStr">
        <is>
          <t>胡萝卜种植</t>
        </is>
      </c>
      <c r="C398" s="60" t="inlineStr">
        <is>
          <t>新建</t>
        </is>
      </c>
      <c r="D398" s="58" t="inlineStr">
        <is>
          <t>2022.01-2022.12</t>
        </is>
      </c>
      <c r="E398" s="60" t="inlineStr">
        <is>
          <t>八珠乡</t>
        </is>
      </c>
      <c r="F398" s="70" t="inlineStr">
        <is>
          <t>种植胡萝卜270亩，其中：曹塬村12户7亩、瓦崾岘村79户78亩、杏树沟村46户55亩、塔儿咀村4户16亩、马连掌村22户30亩、冯家湾村5户5亩、湫坝沟村41户26亩、白塬村48户53亩。</t>
        </is>
      </c>
      <c r="G398" s="60" t="n">
        <v>2.916</v>
      </c>
      <c r="H398" s="60" t="n">
        <v>2.916</v>
      </c>
      <c r="I398" s="58" t="n"/>
      <c r="J398" s="58" t="n"/>
      <c r="K398" s="58" t="n"/>
      <c r="L398" s="58" t="inlineStr">
        <is>
          <t>甘财扶贫〔2021〕26号</t>
        </is>
      </c>
      <c r="M398" s="70" t="inlineStr">
        <is>
          <t>培育壮大草畜产业，增加农户收入，助推产业振兴。</t>
        </is>
      </c>
      <c r="N398" s="70" t="inlineStr">
        <is>
          <t>大力推广科学饲喂，提高营养均衡，增加养殖户收入，进一步完善“企、社、户”三方利益联结机制。</t>
        </is>
      </c>
      <c r="O398" s="60" t="n">
        <v>8</v>
      </c>
      <c r="P398" s="58" t="n"/>
      <c r="Q398" s="60">
        <f>R398+S398</f>
        <v/>
      </c>
      <c r="R398" s="60" t="n">
        <v>0.0257</v>
      </c>
      <c r="S398" s="58" t="n"/>
      <c r="T398" s="60">
        <f>U398+V398</f>
        <v/>
      </c>
      <c r="U398" s="60" t="n">
        <v>0.1112</v>
      </c>
      <c r="V398" s="58" t="n"/>
      <c r="W398" s="60" t="inlineStr">
        <is>
          <t>畜牧局</t>
        </is>
      </c>
      <c r="X398" s="58" t="inlineStr">
        <is>
          <t>曹志鹏</t>
        </is>
      </c>
      <c r="Y398" s="60" t="inlineStr">
        <is>
          <t>八珠乡</t>
        </is>
      </c>
      <c r="Z398" s="58" t="inlineStr">
        <is>
          <t>张彬彬</t>
        </is>
      </c>
      <c r="AA398" s="58" t="inlineStr">
        <is>
          <t>环农领办发〔2022〕3号</t>
        </is>
      </c>
      <c r="AB398" s="58" t="inlineStr">
        <is>
          <t>中提前批</t>
        </is>
      </c>
    </row>
    <row r="399" ht="69" customHeight="1" s="295">
      <c r="A399" s="56" t="n"/>
      <c r="B399" s="60" t="inlineStr">
        <is>
          <t>胡萝卜种植</t>
        </is>
      </c>
      <c r="C399" s="60" t="inlineStr">
        <is>
          <t>新建</t>
        </is>
      </c>
      <c r="D399" s="58" t="inlineStr">
        <is>
          <t>2022.01-2022.12</t>
        </is>
      </c>
      <c r="E399" s="60" t="inlineStr">
        <is>
          <t>车道镇</t>
        </is>
      </c>
      <c r="F399" s="70" t="inlineStr">
        <is>
          <t>种植胡萝卜85亩，其中：苦水掌3户8亩、双庙村4户8亩、王西掌4户8亩、吊渠村3户8亩、杨掌村3户9亩、万安村5户9亩、陈掌村3户6亩、红台村3户6亩、樱桃掌村4户8亩、安掌村3户7亩、刘渠村3户8亩。</t>
        </is>
      </c>
      <c r="G399" s="60" t="n">
        <v>0.918</v>
      </c>
      <c r="H399" s="60" t="n">
        <v>0.918</v>
      </c>
      <c r="I399" s="58" t="n"/>
      <c r="J399" s="58" t="n"/>
      <c r="K399" s="58" t="n"/>
      <c r="L399" s="58" t="inlineStr">
        <is>
          <t>甘财扶贫〔2021〕26号</t>
        </is>
      </c>
      <c r="M399" s="70" t="inlineStr">
        <is>
          <t>培育壮大草畜产业，增加农户收入，助推产业振兴。</t>
        </is>
      </c>
      <c r="N399" s="70" t="inlineStr">
        <is>
          <t>大力推广科学饲喂，提高营养均衡，增加养殖户收入，进一步完善“企、社、户”三方利益联结机制。</t>
        </is>
      </c>
      <c r="O399" s="60" t="n">
        <v>11</v>
      </c>
      <c r="P399" s="58" t="n"/>
      <c r="Q399" s="60">
        <f>R399+S399</f>
        <v/>
      </c>
      <c r="R399" s="60" t="n">
        <v>0.0038</v>
      </c>
      <c r="S399" s="58" t="n"/>
      <c r="T399" s="60">
        <f>U399+V399</f>
        <v/>
      </c>
      <c r="U399" s="60" t="n">
        <v>0.0152</v>
      </c>
      <c r="V399" s="58" t="n"/>
      <c r="W399" s="60" t="inlineStr">
        <is>
          <t>畜牧局</t>
        </is>
      </c>
      <c r="X399" s="58" t="inlineStr">
        <is>
          <t>曹志鹏</t>
        </is>
      </c>
      <c r="Y399" s="60" t="inlineStr">
        <is>
          <t>车道镇</t>
        </is>
      </c>
      <c r="Z399" s="60" t="inlineStr">
        <is>
          <t>张会星</t>
        </is>
      </c>
      <c r="AA399" s="58" t="inlineStr">
        <is>
          <t>环农领办发〔2022〕3号</t>
        </is>
      </c>
      <c r="AB399" s="58" t="inlineStr">
        <is>
          <t>中提前批</t>
        </is>
      </c>
    </row>
    <row r="400" ht="69" customHeight="1" s="295">
      <c r="A400" s="56" t="n"/>
      <c r="B400" s="60" t="inlineStr">
        <is>
          <t>胡萝卜种植</t>
        </is>
      </c>
      <c r="C400" s="60" t="inlineStr">
        <is>
          <t>新建</t>
        </is>
      </c>
      <c r="D400" s="58" t="inlineStr">
        <is>
          <t>2022.01-2022.12</t>
        </is>
      </c>
      <c r="E400" s="60" t="inlineStr">
        <is>
          <t>樊家川镇</t>
        </is>
      </c>
      <c r="F400" s="70" t="inlineStr">
        <is>
          <t>种植胡萝卜73亩，其中：慕家河村15户15亩、樊家川村38户23亩、长城村15户8亩、闫塬村9户9亩、李崾岘村14户10亩、马骏滩村8户8亩。</t>
        </is>
      </c>
      <c r="G400" s="60" t="n">
        <v>0.7884</v>
      </c>
      <c r="H400" s="60" t="n">
        <v>0.7884</v>
      </c>
      <c r="I400" s="58" t="n"/>
      <c r="J400" s="58" t="n"/>
      <c r="K400" s="58" t="n"/>
      <c r="L400" s="58" t="inlineStr">
        <is>
          <t>甘财扶贫〔2021〕26号</t>
        </is>
      </c>
      <c r="M400" s="70" t="inlineStr">
        <is>
          <t>培育壮大草畜产业，增加农户收入，助推产业振兴。</t>
        </is>
      </c>
      <c r="N400" s="70" t="inlineStr">
        <is>
          <t>大力推广科学饲喂，提高营养均衡，增加养殖户收入，进一步完善“企、社、户”三方利益联结机制。</t>
        </is>
      </c>
      <c r="O400" s="60" t="n">
        <v>7</v>
      </c>
      <c r="P400" s="58" t="n"/>
      <c r="Q400" s="60">
        <f>R400+S400</f>
        <v/>
      </c>
      <c r="R400" s="60" t="n">
        <v>0.009900000000000001</v>
      </c>
      <c r="S400" s="58" t="n"/>
      <c r="T400" s="60">
        <f>U400+V400</f>
        <v/>
      </c>
      <c r="U400" s="60" t="n">
        <v>0.1086</v>
      </c>
      <c r="V400" s="58" t="n"/>
      <c r="W400" s="60" t="inlineStr">
        <is>
          <t>畜牧局</t>
        </is>
      </c>
      <c r="X400" s="58" t="inlineStr">
        <is>
          <t>曹志鹏</t>
        </is>
      </c>
      <c r="Y400" s="60" t="inlineStr">
        <is>
          <t>樊家川镇</t>
        </is>
      </c>
      <c r="Z400" s="58" t="inlineStr">
        <is>
          <t>王治峰</t>
        </is>
      </c>
      <c r="AA400" s="58" t="inlineStr">
        <is>
          <t>环农领办发〔2022〕3号</t>
        </is>
      </c>
      <c r="AB400" s="58" t="inlineStr">
        <is>
          <t>中提前批</t>
        </is>
      </c>
    </row>
    <row r="401" ht="79" customHeight="1" s="295">
      <c r="A401" s="56" t="n"/>
      <c r="B401" s="60" t="inlineStr">
        <is>
          <t>胡萝卜种植</t>
        </is>
      </c>
      <c r="C401" s="60" t="inlineStr">
        <is>
          <t>新建</t>
        </is>
      </c>
      <c r="D401" s="58" t="inlineStr">
        <is>
          <t>2022.01-2022.12</t>
        </is>
      </c>
      <c r="E401" s="60" t="inlineStr">
        <is>
          <t>耿湾乡</t>
        </is>
      </c>
      <c r="F401" s="70" t="inlineStr">
        <is>
          <t>种植胡萝卜62亩，其中：早流渠村6户3亩、耿河村6户3亩、四合原村20户6亩、桃树掌村30户15亩、韩老庄村5户2亩、天桥村5户1亩、许掌村10户2亩、万湾村30户9亩、张台村12户4亩、黑城岔村6户3亩、郝东掌村10户4亩、潘掌村20户10亩。</t>
        </is>
      </c>
      <c r="G401" s="60" t="n">
        <v>0.6696</v>
      </c>
      <c r="H401" s="60" t="n">
        <v>0.6696</v>
      </c>
      <c r="I401" s="58" t="n"/>
      <c r="J401" s="58" t="n"/>
      <c r="K401" s="58" t="n"/>
      <c r="L401" s="58" t="inlineStr">
        <is>
          <t>甘财扶贫〔2021〕26号</t>
        </is>
      </c>
      <c r="M401" s="70" t="inlineStr">
        <is>
          <t>培育壮大草畜产业，增加农户收入，助推产业振兴。</t>
        </is>
      </c>
      <c r="N401" s="70" t="inlineStr">
        <is>
          <t>大力推广科学饲喂，提高营养均衡，增加养殖户收入，进一步完善“企、社、户”三方利益联结机制。</t>
        </is>
      </c>
      <c r="O401" s="60" t="n">
        <v>12</v>
      </c>
      <c r="P401" s="58" t="n"/>
      <c r="Q401" s="60">
        <f>R401+S401</f>
        <v/>
      </c>
      <c r="R401" s="60" t="n">
        <v>0.016</v>
      </c>
      <c r="S401" s="58" t="n"/>
      <c r="T401" s="60">
        <f>U401+V401</f>
        <v/>
      </c>
      <c r="U401" s="60" t="n">
        <v>0.064</v>
      </c>
      <c r="V401" s="58" t="n"/>
      <c r="W401" s="60" t="inlineStr">
        <is>
          <t>畜牧局</t>
        </is>
      </c>
      <c r="X401" s="58" t="inlineStr">
        <is>
          <t>曹志鹏</t>
        </is>
      </c>
      <c r="Y401" s="60" t="inlineStr">
        <is>
          <t>耿湾乡</t>
        </is>
      </c>
      <c r="Z401" s="58" t="inlineStr">
        <is>
          <t>王秀丽</t>
        </is>
      </c>
      <c r="AA401" s="58" t="inlineStr">
        <is>
          <t>环农领办发〔2022〕3号</t>
        </is>
      </c>
      <c r="AB401" s="58" t="inlineStr">
        <is>
          <t>中提前批</t>
        </is>
      </c>
    </row>
    <row r="402" ht="67" customHeight="1" s="295">
      <c r="A402" s="56" t="n"/>
      <c r="B402" s="60" t="inlineStr">
        <is>
          <t>胡萝卜种植</t>
        </is>
      </c>
      <c r="C402" s="60" t="inlineStr">
        <is>
          <t>新建</t>
        </is>
      </c>
      <c r="D402" s="58" t="inlineStr">
        <is>
          <t>2022.01-2022.12</t>
        </is>
      </c>
      <c r="E402" s="60" t="inlineStr">
        <is>
          <t>洪德镇</t>
        </is>
      </c>
      <c r="F402" s="70" t="inlineStr">
        <is>
          <t>种植胡萝卜53亩，其中：丁阳渠子村5户20亩、李达掌村1户1亩、马塬村7户2亩、新集子村20户20亩、张崾岘村10户10亩。</t>
        </is>
      </c>
      <c r="G402" s="60" t="n">
        <v>0.5724</v>
      </c>
      <c r="H402" s="60" t="n">
        <v>0.5724</v>
      </c>
      <c r="I402" s="58" t="n"/>
      <c r="J402" s="58" t="n"/>
      <c r="K402" s="58" t="n"/>
      <c r="L402" s="58" t="inlineStr">
        <is>
          <t>甘财扶贫〔2021〕26号</t>
        </is>
      </c>
      <c r="M402" s="70" t="inlineStr">
        <is>
          <t>培育壮大草畜产业，增加农户收入，助推产业振兴。</t>
        </is>
      </c>
      <c r="N402" s="70" t="inlineStr">
        <is>
          <t>大力推广科学饲喂，提高营养均衡，增加养殖户收入，进一步完善“企、社、户”三方利益联结机制。</t>
        </is>
      </c>
      <c r="O402" s="60" t="n">
        <v>8</v>
      </c>
      <c r="P402" s="58" t="n"/>
      <c r="Q402" s="60">
        <f>R402+S402</f>
        <v/>
      </c>
      <c r="R402" s="60" t="n">
        <v>0.0043</v>
      </c>
      <c r="S402" s="58" t="n"/>
      <c r="T402" s="60">
        <f>U402+V402</f>
        <v/>
      </c>
      <c r="U402" s="60" t="n">
        <v>0.0385</v>
      </c>
      <c r="V402" s="58" t="n"/>
      <c r="W402" s="60" t="inlineStr">
        <is>
          <t>畜牧局</t>
        </is>
      </c>
      <c r="X402" s="58" t="inlineStr">
        <is>
          <t>曹志鹏</t>
        </is>
      </c>
      <c r="Y402" s="60" t="inlineStr">
        <is>
          <t>洪德镇</t>
        </is>
      </c>
      <c r="Z402" s="83" t="inlineStr">
        <is>
          <t>王国伍</t>
        </is>
      </c>
      <c r="AA402" s="58" t="inlineStr">
        <is>
          <t>环农领办发〔2022〕3号</t>
        </is>
      </c>
      <c r="AB402" s="58" t="inlineStr">
        <is>
          <t>中提前批</t>
        </is>
      </c>
    </row>
    <row r="403" ht="67" customHeight="1" s="295">
      <c r="A403" s="56" t="n"/>
      <c r="B403" s="60" t="inlineStr">
        <is>
          <t>胡萝卜种植</t>
        </is>
      </c>
      <c r="C403" s="60" t="inlineStr">
        <is>
          <t>新建</t>
        </is>
      </c>
      <c r="D403" s="58" t="inlineStr">
        <is>
          <t>2022.01-2022.12</t>
        </is>
      </c>
      <c r="E403" s="60" t="inlineStr">
        <is>
          <t>虎洞镇</t>
        </is>
      </c>
      <c r="F403" s="70" t="inlineStr">
        <is>
          <t>种植胡萝卜105亩，其中：半个城村25户15亩、常兆台村31户15亩、刘解掌村26户15亩、砂井子村25户15亩、张大掌村80户15亩、金庄塬村43户15亩、张家湾村7户15亩。</t>
        </is>
      </c>
      <c r="G403" s="60" t="n">
        <v>1.134</v>
      </c>
      <c r="H403" s="60" t="n">
        <v>1.134</v>
      </c>
      <c r="I403" s="58" t="n"/>
      <c r="J403" s="58" t="n"/>
      <c r="K403" s="58" t="n"/>
      <c r="L403" s="58" t="inlineStr">
        <is>
          <t>甘财扶贫〔2021〕26号</t>
        </is>
      </c>
      <c r="M403" s="70" t="inlineStr">
        <is>
          <t>培育壮大草畜产业，增加农户收入，助推产业振兴。</t>
        </is>
      </c>
      <c r="N403" s="70" t="inlineStr">
        <is>
          <t>大力推广科学饲喂，提高营养均衡，增加养殖户收入，进一步完善“企、社、户”三方利益联结机制。</t>
        </is>
      </c>
      <c r="O403" s="60" t="n">
        <v>7</v>
      </c>
      <c r="P403" s="58" t="n"/>
      <c r="Q403" s="60">
        <f>R403+S403</f>
        <v/>
      </c>
      <c r="R403" s="60" t="n">
        <v>0.0237</v>
      </c>
      <c r="S403" s="58" t="n"/>
      <c r="T403" s="60">
        <f>U403+V403</f>
        <v/>
      </c>
      <c r="U403" s="60" t="n">
        <v>0.1101</v>
      </c>
      <c r="V403" s="58" t="n"/>
      <c r="W403" s="60" t="inlineStr">
        <is>
          <t>畜牧局</t>
        </is>
      </c>
      <c r="X403" s="58" t="inlineStr">
        <is>
          <t>曹志鹏</t>
        </is>
      </c>
      <c r="Y403" s="60" t="inlineStr">
        <is>
          <t>虎洞镇</t>
        </is>
      </c>
      <c r="Z403" s="58" t="inlineStr">
        <is>
          <t>梁海涛</t>
        </is>
      </c>
      <c r="AA403" s="58" t="inlineStr">
        <is>
          <t>环农领办发〔2022〕3号</t>
        </is>
      </c>
      <c r="AB403" s="58" t="inlineStr">
        <is>
          <t>中提前批</t>
        </is>
      </c>
    </row>
    <row r="404" ht="67" customHeight="1" s="295">
      <c r="A404" s="56" t="n"/>
      <c r="B404" s="60" t="inlineStr">
        <is>
          <t>胡萝卜种植</t>
        </is>
      </c>
      <c r="C404" s="60" t="inlineStr">
        <is>
          <t>新建</t>
        </is>
      </c>
      <c r="D404" s="58" t="inlineStr">
        <is>
          <t>2022.01-2022.12</t>
        </is>
      </c>
      <c r="E404" s="60" t="inlineStr">
        <is>
          <t>环城镇</t>
        </is>
      </c>
      <c r="F404" s="70" t="inlineStr">
        <is>
          <t>种植胡萝卜38亩，其中：唐塬村6户3亩、陈汤塬村12户16亩、宁老庄村5户6亩、高龚塬村17户13亩。</t>
        </is>
      </c>
      <c r="G404" s="60" t="n">
        <v>0.4104</v>
      </c>
      <c r="H404" s="60" t="n">
        <v>0.4104</v>
      </c>
      <c r="I404" s="58" t="n"/>
      <c r="J404" s="58" t="n"/>
      <c r="K404" s="58" t="n"/>
      <c r="L404" s="58" t="inlineStr">
        <is>
          <t>甘财扶贫〔2021〕26号</t>
        </is>
      </c>
      <c r="M404" s="70" t="inlineStr">
        <is>
          <t>培育壮大草畜产业，增加农户收入，助推产业振兴。</t>
        </is>
      </c>
      <c r="N404" s="70" t="inlineStr">
        <is>
          <t>大力推广科学饲喂，提高营养均衡，增加养殖户收入，进一步完善“企、社、户”三方利益联结机制。</t>
        </is>
      </c>
      <c r="O404" s="60" t="n">
        <v>0</v>
      </c>
      <c r="P404" s="58" t="n">
        <v>4</v>
      </c>
      <c r="Q404" s="60">
        <f>R404+S404</f>
        <v/>
      </c>
      <c r="R404" s="60" t="n">
        <v>0.004</v>
      </c>
      <c r="S404" s="58" t="n"/>
      <c r="T404" s="60">
        <f>U404+V404</f>
        <v/>
      </c>
      <c r="U404" s="60" t="n">
        <v>0.019</v>
      </c>
      <c r="V404" s="58" t="n"/>
      <c r="W404" s="60" t="inlineStr">
        <is>
          <t>畜牧局</t>
        </is>
      </c>
      <c r="X404" s="58" t="inlineStr">
        <is>
          <t>曹志鹏</t>
        </is>
      </c>
      <c r="Y404" s="60" t="inlineStr">
        <is>
          <t>环城镇</t>
        </is>
      </c>
      <c r="Z404" s="58" t="inlineStr">
        <is>
          <t>白俊虎</t>
        </is>
      </c>
      <c r="AA404" s="58" t="inlineStr">
        <is>
          <t>环农领办发〔2022〕3号</t>
        </is>
      </c>
      <c r="AB404" s="58" t="inlineStr">
        <is>
          <t>中提前批</t>
        </is>
      </c>
    </row>
    <row r="405" ht="67" customHeight="1" s="295">
      <c r="A405" s="56" t="n"/>
      <c r="B405" s="60" t="inlineStr">
        <is>
          <t>胡萝卜种植</t>
        </is>
      </c>
      <c r="C405" s="60" t="inlineStr">
        <is>
          <t>新建</t>
        </is>
      </c>
      <c r="D405" s="58" t="inlineStr">
        <is>
          <t>2022.01-2022.12</t>
        </is>
      </c>
      <c r="E405" s="60" t="inlineStr">
        <is>
          <t>秦团庄乡</t>
        </is>
      </c>
      <c r="F405" s="70" t="inlineStr">
        <is>
          <t>种植胡萝卜116亩，其中：贾塬村43户18亩、秦团庄村40户13亩、新集子村33户13亩、新峁村35户17亩、白塬畔村36户12亩、大天子村32户13亩、王团庄村35户19亩、南掌堡子村30户11亩。</t>
        </is>
      </c>
      <c r="G405" s="60" t="n">
        <v>1.2528</v>
      </c>
      <c r="H405" s="60" t="n">
        <v>1.2528</v>
      </c>
      <c r="I405" s="58" t="n"/>
      <c r="J405" s="58" t="n"/>
      <c r="K405" s="58" t="n"/>
      <c r="L405" s="58" t="inlineStr">
        <is>
          <t>甘财扶贫〔2021〕26号</t>
        </is>
      </c>
      <c r="M405" s="70" t="inlineStr">
        <is>
          <t>培育壮大草畜产业，增加农户收入，助推产业振兴。</t>
        </is>
      </c>
      <c r="N405" s="70" t="inlineStr">
        <is>
          <t>大力推广科学饲喂，提高营养均衡，增加养殖户收入，进一步完善“企、社、户”三方利益联结机制。</t>
        </is>
      </c>
      <c r="O405" s="60" t="n">
        <v>8</v>
      </c>
      <c r="P405" s="58" t="n"/>
      <c r="Q405" s="60">
        <f>R405+S405</f>
        <v/>
      </c>
      <c r="R405" s="60" t="n">
        <v>0.0284</v>
      </c>
      <c r="S405" s="58" t="n"/>
      <c r="T405" s="60">
        <f>U405+V405</f>
        <v/>
      </c>
      <c r="U405" s="60" t="n">
        <v>0.0718</v>
      </c>
      <c r="V405" s="58" t="n"/>
      <c r="W405" s="60" t="inlineStr">
        <is>
          <t>畜牧局</t>
        </is>
      </c>
      <c r="X405" s="58" t="inlineStr">
        <is>
          <t>曹志鹏</t>
        </is>
      </c>
      <c r="Y405" s="60" t="inlineStr">
        <is>
          <t>秦团庄乡</t>
        </is>
      </c>
      <c r="Z405" s="58" t="inlineStr">
        <is>
          <t>张浩洲</t>
        </is>
      </c>
      <c r="AA405" s="58" t="inlineStr">
        <is>
          <t>环农领办发〔2022〕3号</t>
        </is>
      </c>
      <c r="AB405" s="58" t="inlineStr">
        <is>
          <t>中提前批</t>
        </is>
      </c>
    </row>
    <row r="406" ht="63" customHeight="1" s="295">
      <c r="A406" s="56" t="n"/>
      <c r="B406" s="60" t="inlineStr">
        <is>
          <t>胡萝卜种植</t>
        </is>
      </c>
      <c r="C406" s="60" t="inlineStr">
        <is>
          <t>新建</t>
        </is>
      </c>
      <c r="D406" s="58" t="inlineStr">
        <is>
          <t>2022.01-2022.12</t>
        </is>
      </c>
      <c r="E406" s="60" t="inlineStr">
        <is>
          <t>甜水镇</t>
        </is>
      </c>
      <c r="F406" s="70" t="inlineStr">
        <is>
          <t>种植胡萝卜174亩，其中：甜水街村3户3亩、张铁村5户7亩、鲁掌村11户20亩、何塬村1户5亩、狼儿滩村18户55亩、大良洼村20户84亩。</t>
        </is>
      </c>
      <c r="G406" s="60" t="n">
        <v>1.8792</v>
      </c>
      <c r="H406" s="60" t="n">
        <v>1.8792</v>
      </c>
      <c r="I406" s="58" t="n"/>
      <c r="J406" s="58" t="n"/>
      <c r="K406" s="58" t="n"/>
      <c r="L406" s="58" t="inlineStr">
        <is>
          <t>甘财扶贫〔2021〕26号</t>
        </is>
      </c>
      <c r="M406" s="70" t="inlineStr">
        <is>
          <t>培育壮大草畜产业，增加农户收入，助推产业振兴。</t>
        </is>
      </c>
      <c r="N406" s="70" t="inlineStr">
        <is>
          <t>大力推广科学饲喂，提高营养均衡，增加养殖户收入，进一步完善“企、社、户”三方利益联结机制。</t>
        </is>
      </c>
      <c r="O406" s="60" t="n">
        <v>6</v>
      </c>
      <c r="P406" s="58" t="n"/>
      <c r="Q406" s="60">
        <f>R406+S406</f>
        <v/>
      </c>
      <c r="R406" s="60" t="n">
        <v>0.0058</v>
      </c>
      <c r="S406" s="58" t="n"/>
      <c r="T406" s="60">
        <f>U406+V406</f>
        <v/>
      </c>
      <c r="U406" s="60" t="n">
        <v>0.0278</v>
      </c>
      <c r="V406" s="58" t="n"/>
      <c r="W406" s="60" t="inlineStr">
        <is>
          <t>畜牧局</t>
        </is>
      </c>
      <c r="X406" s="58" t="inlineStr">
        <is>
          <t>曹志鹏</t>
        </is>
      </c>
      <c r="Y406" s="60" t="inlineStr">
        <is>
          <t>甜水镇</t>
        </is>
      </c>
      <c r="Z406" s="58" t="inlineStr">
        <is>
          <t>拓研新</t>
        </is>
      </c>
      <c r="AA406" s="58" t="inlineStr">
        <is>
          <t>环农领办发〔2022〕3号</t>
        </is>
      </c>
      <c r="AB406" s="58" t="inlineStr">
        <is>
          <t>中提前批</t>
        </is>
      </c>
    </row>
    <row r="407" ht="87" customHeight="1" s="295">
      <c r="A407" s="56" t="n"/>
      <c r="B407" s="60" t="inlineStr">
        <is>
          <t>胡萝卜种植</t>
        </is>
      </c>
      <c r="C407" s="60" t="inlineStr">
        <is>
          <t>新建</t>
        </is>
      </c>
      <c r="D407" s="58" t="inlineStr">
        <is>
          <t>2022.01-2022.12</t>
        </is>
      </c>
      <c r="E407" s="60" t="inlineStr">
        <is>
          <t>合道镇</t>
        </is>
      </c>
      <c r="F407" s="70" t="inlineStr">
        <is>
          <t>种植胡萝卜246亩，其中：朱家塬村4户8亩、赵家塬村19户19亩、沈家岭村39户8亩、瓦天沟村35户29亩、何家坪村16户19亩、唐台子村18户20亩、梁坪村7户7亩、陶洼子村4户5亩、陈旗塬村4户4亩、辛坪村16户20亩、赵台村9户12亩、杨坪沟村18户20亩、常崾岘村1户1亩、寨子坪村20户34亩、红崖洼村4户3亩、大路洼村26户36亩、尚西坪村1户1亩。</t>
        </is>
      </c>
      <c r="G407" s="60" t="n">
        <v>2.6568</v>
      </c>
      <c r="H407" s="60" t="n">
        <v>2.6568</v>
      </c>
      <c r="I407" s="58" t="n"/>
      <c r="J407" s="58" t="n"/>
      <c r="K407" s="58" t="n"/>
      <c r="L407" s="58" t="inlineStr">
        <is>
          <t>甘财扶贫〔2021〕26号</t>
        </is>
      </c>
      <c r="M407" s="70" t="inlineStr">
        <is>
          <t>培育壮大草畜产业，增加农户收入，助推产业振兴。</t>
        </is>
      </c>
      <c r="N407" s="70" t="inlineStr">
        <is>
          <t>大力推广科学饲喂，提高营养均衡，增加养殖户收入，进一步完善“企、社、户”三方利益联结机制。</t>
        </is>
      </c>
      <c r="O407" s="60" t="n">
        <v>17</v>
      </c>
      <c r="P407" s="58" t="n"/>
      <c r="Q407" s="60">
        <f>R407+S407</f>
        <v/>
      </c>
      <c r="R407" s="60" t="n">
        <v>0.0241</v>
      </c>
      <c r="S407" s="58" t="n"/>
      <c r="T407" s="60">
        <f>U407+V407</f>
        <v/>
      </c>
      <c r="U407" s="60" t="n">
        <v>0.0964</v>
      </c>
      <c r="V407" s="58" t="n"/>
      <c r="W407" s="60" t="inlineStr">
        <is>
          <t>畜牧局</t>
        </is>
      </c>
      <c r="X407" s="58" t="inlineStr">
        <is>
          <t>曹志鹏</t>
        </is>
      </c>
      <c r="Y407" s="60" t="inlineStr">
        <is>
          <t>合道镇</t>
        </is>
      </c>
      <c r="Z407" s="58" t="inlineStr">
        <is>
          <t>王宝明</t>
        </is>
      </c>
      <c r="AA407" s="58" t="inlineStr">
        <is>
          <t>环农领办发〔2022〕3号</t>
        </is>
      </c>
      <c r="AB407" s="58" t="inlineStr">
        <is>
          <t>中提前批</t>
        </is>
      </c>
    </row>
    <row r="408" ht="70" customHeight="1" s="295">
      <c r="A408" s="56" t="n"/>
      <c r="B408" s="60" t="inlineStr">
        <is>
          <t>胡萝卜种植</t>
        </is>
      </c>
      <c r="C408" s="60" t="inlineStr">
        <is>
          <t>新建</t>
        </is>
      </c>
      <c r="D408" s="58" t="inlineStr">
        <is>
          <t>2022.01-2022.12</t>
        </is>
      </c>
      <c r="E408" s="60" t="inlineStr">
        <is>
          <t>芦家湾乡</t>
        </is>
      </c>
      <c r="F408" s="70" t="inlineStr">
        <is>
          <t>种植胡萝卜229亩，其中：花儿掌村51户46亩、井川村55户65亩、宋家掌村5户5亩、桃李湾村14户65亩、王庄村48户48亩。</t>
        </is>
      </c>
      <c r="G408" s="60" t="n">
        <v>2.4732</v>
      </c>
      <c r="H408" s="60" t="n">
        <v>2.4732</v>
      </c>
      <c r="I408" s="58" t="n"/>
      <c r="J408" s="58" t="n"/>
      <c r="K408" s="58" t="n"/>
      <c r="L408" s="58" t="inlineStr">
        <is>
          <t>甘财扶贫〔2021〕26号</t>
        </is>
      </c>
      <c r="M408" s="70" t="inlineStr">
        <is>
          <t>培育壮大草畜产业，增加农户收入，助推产业振兴。</t>
        </is>
      </c>
      <c r="N408" s="70" t="inlineStr">
        <is>
          <t>大力推广科学饲喂，提高营养均衡，增加养殖户收入，进一步完善“企、社、户”三方利益联结机制。</t>
        </is>
      </c>
      <c r="O408" s="60" t="n">
        <v>5</v>
      </c>
      <c r="P408" s="58" t="n"/>
      <c r="Q408" s="60">
        <f>R408+S408</f>
        <v/>
      </c>
      <c r="R408" s="60" t="n">
        <v>0.0173</v>
      </c>
      <c r="S408" s="58" t="n"/>
      <c r="T408" s="60">
        <f>U408+V408</f>
        <v/>
      </c>
      <c r="U408" s="60" t="n">
        <v>0.0743</v>
      </c>
      <c r="V408" s="58" t="n"/>
      <c r="W408" s="60" t="inlineStr">
        <is>
          <t>畜牧局</t>
        </is>
      </c>
      <c r="X408" s="58" t="inlineStr">
        <is>
          <t>曹志鹏</t>
        </is>
      </c>
      <c r="Y408" s="60" t="inlineStr">
        <is>
          <t>芦家湾乡</t>
        </is>
      </c>
      <c r="Z408" s="58" t="inlineStr">
        <is>
          <t>马鹏飞</t>
        </is>
      </c>
      <c r="AA408" s="58" t="inlineStr">
        <is>
          <t>环农领办发〔2022〕3号</t>
        </is>
      </c>
      <c r="AB408" s="58" t="inlineStr">
        <is>
          <t>中提前批</t>
        </is>
      </c>
    </row>
    <row r="409" ht="70" customHeight="1" s="295">
      <c r="A409" s="56" t="n"/>
      <c r="B409" s="60" t="inlineStr">
        <is>
          <t>胡萝卜种植</t>
        </is>
      </c>
      <c r="C409" s="60" t="inlineStr">
        <is>
          <t>新建</t>
        </is>
      </c>
      <c r="D409" s="58" t="inlineStr">
        <is>
          <t>2022.01-2022.12</t>
        </is>
      </c>
      <c r="E409" s="60" t="inlineStr">
        <is>
          <t>罗山川乡</t>
        </is>
      </c>
      <c r="F409" s="70" t="inlineStr">
        <is>
          <t>种植胡萝卜109亩、、其中：西阳洼村29户8亩、龙柏山村38户14亩、兰家掌村30户10亩、大树塬村20户15亩、陈渠子村95户40亩、山水湾村30户12亩、光明村34户10亩。</t>
        </is>
      </c>
      <c r="G409" s="60" t="n">
        <v>1.1772</v>
      </c>
      <c r="H409" s="60" t="n">
        <v>1.1772</v>
      </c>
      <c r="I409" s="58" t="n"/>
      <c r="J409" s="58" t="n"/>
      <c r="K409" s="58" t="n"/>
      <c r="L409" s="58" t="inlineStr">
        <is>
          <t>甘财扶贫〔2021〕26号</t>
        </is>
      </c>
      <c r="M409" s="70" t="inlineStr">
        <is>
          <t>培育壮大草畜产业，增加农户收入，巩固脱贫攻坚成果，实现乡村振兴。</t>
        </is>
      </c>
      <c r="N409" s="70" t="inlineStr">
        <is>
          <t>大力推广科学饲喂，提高营养均衡，增加养殖户收入，进一步完善“企、社、户”三方利益联结机制。</t>
        </is>
      </c>
      <c r="O409" s="60" t="n">
        <v>7</v>
      </c>
      <c r="P409" s="58" t="n"/>
      <c r="Q409" s="60">
        <f>R409+S409</f>
        <v/>
      </c>
      <c r="R409" s="60" t="n">
        <v>0.0276</v>
      </c>
      <c r="S409" s="58" t="n"/>
      <c r="T409" s="60">
        <f>U409+V409</f>
        <v/>
      </c>
      <c r="U409" s="60" t="n">
        <v>0.1384</v>
      </c>
      <c r="V409" s="58" t="n"/>
      <c r="W409" s="60" t="inlineStr">
        <is>
          <t>畜牧局</t>
        </is>
      </c>
      <c r="X409" s="58" t="inlineStr">
        <is>
          <t>曹志鹏</t>
        </is>
      </c>
      <c r="Y409" s="60" t="inlineStr">
        <is>
          <t>罗山川乡</t>
        </is>
      </c>
      <c r="Z409" s="58" t="inlineStr">
        <is>
          <t>李怀文</t>
        </is>
      </c>
      <c r="AA409" s="58" t="inlineStr">
        <is>
          <t>环农领办发〔2022〕3号</t>
        </is>
      </c>
      <c r="AB409" s="58" t="inlineStr">
        <is>
          <t>中提前批</t>
        </is>
      </c>
    </row>
    <row r="410" ht="70" customHeight="1" s="295">
      <c r="A410" s="56" t="n"/>
      <c r="B410" s="60" t="inlineStr">
        <is>
          <t>胡萝卜种植</t>
        </is>
      </c>
      <c r="C410" s="60" t="inlineStr">
        <is>
          <t>新建</t>
        </is>
      </c>
      <c r="D410" s="58" t="inlineStr">
        <is>
          <t>2022.01-2022.12</t>
        </is>
      </c>
      <c r="E410" s="60" t="inlineStr">
        <is>
          <t>南湫乡</t>
        </is>
      </c>
      <c r="F410" s="70" t="inlineStr">
        <is>
          <t>种植胡萝卜185亩、、其中：岳后渠村42户140亩、杨兴堡村1户2亩、双井子村1户2亩、花儿山村39户41亩。</t>
        </is>
      </c>
      <c r="G410" s="60" t="n">
        <v>1.998</v>
      </c>
      <c r="H410" s="60" t="n">
        <v>1.998</v>
      </c>
      <c r="I410" s="58" t="n"/>
      <c r="J410" s="58" t="n"/>
      <c r="K410" s="58" t="n"/>
      <c r="L410" s="58" t="inlineStr">
        <is>
          <t>甘财扶贫〔2021〕26号</t>
        </is>
      </c>
      <c r="M410" s="70" t="inlineStr">
        <is>
          <t>培育壮大草畜产业，增加农户收入，助推产业振兴。</t>
        </is>
      </c>
      <c r="N410" s="70" t="inlineStr">
        <is>
          <t>大力推广科学饲喂，提高营养均衡，增加养殖户收入，进一步完善“企、社、户”三方利益联结机制。</t>
        </is>
      </c>
      <c r="O410" s="60" t="n">
        <v>4</v>
      </c>
      <c r="P410" s="58" t="n"/>
      <c r="Q410" s="60">
        <f>R410+S410</f>
        <v/>
      </c>
      <c r="R410" s="60" t="n">
        <v>0.0083</v>
      </c>
      <c r="S410" s="58" t="n"/>
      <c r="T410" s="60">
        <f>U410+V410</f>
        <v/>
      </c>
      <c r="U410" s="60" t="n">
        <v>0.0369</v>
      </c>
      <c r="V410" s="58" t="n"/>
      <c r="W410" s="60" t="inlineStr">
        <is>
          <t>畜牧局</t>
        </is>
      </c>
      <c r="X410" s="58" t="inlineStr">
        <is>
          <t>曹志鹏</t>
        </is>
      </c>
      <c r="Y410" s="60" t="inlineStr">
        <is>
          <t>南湫乡</t>
        </is>
      </c>
      <c r="Z410" s="58" t="inlineStr">
        <is>
          <t>杜志远</t>
        </is>
      </c>
      <c r="AA410" s="58" t="inlineStr">
        <is>
          <t>环农领办发〔2022〕3号</t>
        </is>
      </c>
      <c r="AB410" s="58" t="inlineStr">
        <is>
          <t>中提前批</t>
        </is>
      </c>
    </row>
    <row r="411" ht="69" customHeight="1" s="295">
      <c r="A411" s="56" t="n"/>
      <c r="B411" s="60" t="inlineStr">
        <is>
          <t>胡萝卜种植</t>
        </is>
      </c>
      <c r="C411" s="60" t="inlineStr">
        <is>
          <t>新建</t>
        </is>
      </c>
      <c r="D411" s="58" t="inlineStr">
        <is>
          <t>2022.01-2022.12</t>
        </is>
      </c>
      <c r="E411" s="60" t="inlineStr">
        <is>
          <t>曲子镇</t>
        </is>
      </c>
      <c r="F411" s="70" t="inlineStr">
        <is>
          <t>种植胡萝卜51亩，其中：刘旗村2户2亩、孟家寨村2户2亩、楼房子村23户23亩、西沟村40户10亩、许家塬村3户3亩、金村寺村2户2亩、油坊塬村2户1亩、金盆掌村4户4亩、小庄子村3户3亩、董家塬村1户1亩。</t>
        </is>
      </c>
      <c r="G411" s="60" t="n">
        <v>0.5508</v>
      </c>
      <c r="H411" s="60" t="n">
        <v>0.5508</v>
      </c>
      <c r="I411" s="58" t="n"/>
      <c r="J411" s="58" t="n"/>
      <c r="K411" s="58" t="n"/>
      <c r="L411" s="58" t="inlineStr">
        <is>
          <t>甘财扶贫〔2021〕26号</t>
        </is>
      </c>
      <c r="M411" s="70" t="inlineStr">
        <is>
          <t>培育壮大草畜产业，增加农户收入，助推产业振兴。</t>
        </is>
      </c>
      <c r="N411" s="70" t="inlineStr">
        <is>
          <t>大力推广科学饲喂，提高营养均衡，增加养殖户收入，进一步完善“企、社、户”三方利益联结机制。</t>
        </is>
      </c>
      <c r="O411" s="60" t="n">
        <v>0</v>
      </c>
      <c r="P411" s="58" t="n">
        <v>10</v>
      </c>
      <c r="Q411" s="60">
        <f>R411+S411</f>
        <v/>
      </c>
      <c r="R411" s="60" t="n">
        <v>0.008200000000000001</v>
      </c>
      <c r="S411" s="58" t="n"/>
      <c r="T411" s="60">
        <f>U411+V411</f>
        <v/>
      </c>
      <c r="U411" s="60" t="n">
        <v>0.0328</v>
      </c>
      <c r="V411" s="58" t="n"/>
      <c r="W411" s="60" t="inlineStr">
        <is>
          <t>畜牧局</t>
        </is>
      </c>
      <c r="X411" s="58" t="inlineStr">
        <is>
          <t>曹志鹏</t>
        </is>
      </c>
      <c r="Y411" s="60" t="inlineStr">
        <is>
          <t>曲子镇</t>
        </is>
      </c>
      <c r="Z411" s="58" t="inlineStr">
        <is>
          <t>段斌杰</t>
        </is>
      </c>
      <c r="AA411" s="58" t="inlineStr">
        <is>
          <t>环农领办发〔2022〕3号</t>
        </is>
      </c>
      <c r="AB411" s="58" t="inlineStr">
        <is>
          <t>中提前批</t>
        </is>
      </c>
    </row>
    <row r="412" ht="69" customHeight="1" s="295">
      <c r="A412" s="56" t="n"/>
      <c r="B412" s="60" t="inlineStr">
        <is>
          <t>胡萝卜种植</t>
        </is>
      </c>
      <c r="C412" s="60" t="inlineStr">
        <is>
          <t>新建</t>
        </is>
      </c>
      <c r="D412" s="58" t="inlineStr">
        <is>
          <t>2022.01-2022.12</t>
        </is>
      </c>
      <c r="E412" s="60" t="inlineStr">
        <is>
          <t>山城乡</t>
        </is>
      </c>
      <c r="F412" s="70" t="inlineStr">
        <is>
          <t>种植胡萝卜80亩，其中：山城堡村10户5亩、八里铺村50户25亩、薛塬村50户25亩、王山口子村31户4亩、郝掌村25户10亩、赵庄村12户6亩、谢庄村10户5亩。</t>
        </is>
      </c>
      <c r="G412" s="60" t="n">
        <v>0.864</v>
      </c>
      <c r="H412" s="60" t="n">
        <v>0.864</v>
      </c>
      <c r="I412" s="58" t="n"/>
      <c r="J412" s="58" t="n"/>
      <c r="K412" s="58" t="n"/>
      <c r="L412" s="58" t="inlineStr">
        <is>
          <t>甘财扶贫〔2021〕26号</t>
        </is>
      </c>
      <c r="M412" s="70" t="inlineStr">
        <is>
          <t>培育壮大草畜产业，增加农户收入，助推产业振兴。</t>
        </is>
      </c>
      <c r="N412" s="70" t="inlineStr">
        <is>
          <t>大力推广科学饲喂，提高营养均衡，增加养殖户收入，进一步完善“企、社、户”三方利益联结机制。</t>
        </is>
      </c>
      <c r="O412" s="60" t="n">
        <v>7</v>
      </c>
      <c r="P412" s="58" t="n"/>
      <c r="Q412" s="60">
        <f>R412+S412</f>
        <v/>
      </c>
      <c r="R412" s="60" t="n">
        <v>0.0188</v>
      </c>
      <c r="S412" s="58" t="n"/>
      <c r="T412" s="60">
        <f>U412+V412</f>
        <v/>
      </c>
      <c r="U412" s="60" t="n">
        <v>0.0198</v>
      </c>
      <c r="V412" s="58" t="n"/>
      <c r="W412" s="60" t="inlineStr">
        <is>
          <t>畜牧局</t>
        </is>
      </c>
      <c r="X412" s="58" t="inlineStr">
        <is>
          <t>曹志鹏</t>
        </is>
      </c>
      <c r="Y412" s="60" t="inlineStr">
        <is>
          <t>山城乡</t>
        </is>
      </c>
      <c r="Z412" s="58" t="inlineStr">
        <is>
          <t>姚建平</t>
        </is>
      </c>
      <c r="AA412" s="58" t="inlineStr">
        <is>
          <t>环农领办发〔2022〕3号</t>
        </is>
      </c>
      <c r="AB412" s="58" t="inlineStr">
        <is>
          <t>中提前批</t>
        </is>
      </c>
    </row>
    <row r="413" ht="93" customHeight="1" s="295">
      <c r="A413" s="56" t="n"/>
      <c r="B413" s="60" t="inlineStr">
        <is>
          <t>胡萝卜种植</t>
        </is>
      </c>
      <c r="C413" s="60" t="inlineStr">
        <is>
          <t>新建</t>
        </is>
      </c>
      <c r="D413" s="58" t="inlineStr">
        <is>
          <t>2022.01-2022.12</t>
        </is>
      </c>
      <c r="E413" s="60" t="inlineStr">
        <is>
          <t>天池乡</t>
        </is>
      </c>
      <c r="F413" s="70" t="inlineStr">
        <is>
          <t>种植胡萝卜161亩，其中：鲜岔村20户10亩、喜家坪村20户15亩、井渠淌村25户18亩、老庄湾村20户10亩、曹李川村10户5亩、天池村15户10亩、殷屈河村30户10亩、潘老庄村15户10亩、碾盘岭村15户10亩、吴城子村35户18亩、苏北岔村20户10亩、四合掌村15户10亩、大庄台村20户10亩、梁家河村10户5亩、张邓塬村20户10亩。</t>
        </is>
      </c>
      <c r="G413" s="60" t="n">
        <v>1.7388</v>
      </c>
      <c r="H413" s="60" t="n">
        <v>1.7388</v>
      </c>
      <c r="I413" s="58" t="n"/>
      <c r="J413" s="58" t="n"/>
      <c r="K413" s="58" t="n"/>
      <c r="L413" s="58" t="inlineStr">
        <is>
          <t>甘财扶贫〔2021〕26号</t>
        </is>
      </c>
      <c r="M413" s="70" t="inlineStr">
        <is>
          <t>培育壮大草畜产业，增加农户收入，助推产业振兴。</t>
        </is>
      </c>
      <c r="N413" s="70" t="inlineStr">
        <is>
          <t>大力推广科学饲喂，提高营养均衡，增加养殖户收入，进一步完善“企、社、户”三方利益联结机制。</t>
        </is>
      </c>
      <c r="O413" s="60" t="n">
        <v>15</v>
      </c>
      <c r="P413" s="58" t="n"/>
      <c r="Q413" s="60">
        <f>R413+S413</f>
        <v/>
      </c>
      <c r="R413" s="60" t="n">
        <v>0.029</v>
      </c>
      <c r="S413" s="58" t="n"/>
      <c r="T413" s="60">
        <f>U413+V413</f>
        <v/>
      </c>
      <c r="U413" s="60" t="n">
        <v>0.116</v>
      </c>
      <c r="V413" s="58" t="n"/>
      <c r="W413" s="60" t="inlineStr">
        <is>
          <t>畜牧局</t>
        </is>
      </c>
      <c r="X413" s="58" t="inlineStr">
        <is>
          <t>曹志鹏</t>
        </is>
      </c>
      <c r="Y413" s="60" t="inlineStr">
        <is>
          <t>天池乡</t>
        </is>
      </c>
      <c r="Z413" s="58" t="inlineStr">
        <is>
          <t>刘震</t>
        </is>
      </c>
      <c r="AA413" s="58" t="inlineStr">
        <is>
          <t>环农领办发〔2022〕3号</t>
        </is>
      </c>
      <c r="AB413" s="58" t="inlineStr">
        <is>
          <t>中提前批</t>
        </is>
      </c>
    </row>
    <row r="414" ht="68" customHeight="1" s="295">
      <c r="A414" s="56" t="n"/>
      <c r="B414" s="60" t="inlineStr">
        <is>
          <t>胡萝卜种植</t>
        </is>
      </c>
      <c r="C414" s="60" t="inlineStr">
        <is>
          <t>新建</t>
        </is>
      </c>
      <c r="D414" s="58" t="inlineStr">
        <is>
          <t>2022.01-2022.12</t>
        </is>
      </c>
      <c r="E414" s="60" t="inlineStr">
        <is>
          <t>小南沟乡</t>
        </is>
      </c>
      <c r="F414" s="70" t="inlineStr">
        <is>
          <t>种植胡萝卜39亩，其中：小南沟村10户4亩、许掌村10户3亩、陈掌村10户3亩、李塬村14户5亩、汪天子村10户4亩、李上山村10户3亩、粉子山村12户3亩、丁寨柯村15户3亩、杨胡套子村15户4亩、连川村5户3亩、天子渠村4户2亩、燕麦掌村5户2亩。</t>
        </is>
      </c>
      <c r="G414" s="60" t="n">
        <v>0.4212</v>
      </c>
      <c r="H414" s="60" t="n">
        <v>0.4212</v>
      </c>
      <c r="I414" s="58" t="n"/>
      <c r="J414" s="58" t="n"/>
      <c r="K414" s="58" t="n"/>
      <c r="L414" s="58" t="inlineStr">
        <is>
          <t>甘财扶贫〔2021〕26号</t>
        </is>
      </c>
      <c r="M414" s="70" t="inlineStr">
        <is>
          <t>培育壮大草畜产业，增加农户收入，助推产业振兴。</t>
        </is>
      </c>
      <c r="N414" s="70" t="inlineStr">
        <is>
          <t>大力推广科学饲喂，提高营养均衡，增加养殖户收入，进一步完善“企、社、户”三方利益联结机制。</t>
        </is>
      </c>
      <c r="O414" s="60" t="n">
        <v>12</v>
      </c>
      <c r="P414" s="58" t="n"/>
      <c r="Q414" s="60">
        <f>R414+S414</f>
        <v/>
      </c>
      <c r="R414" s="60" t="n">
        <v>0.012</v>
      </c>
      <c r="S414" s="58" t="n"/>
      <c r="T414" s="60">
        <f>U414+V414</f>
        <v/>
      </c>
      <c r="U414" s="60" t="n">
        <v>0.0475</v>
      </c>
      <c r="V414" s="58" t="n"/>
      <c r="W414" s="60" t="inlineStr">
        <is>
          <t>畜牧局</t>
        </is>
      </c>
      <c r="X414" s="58" t="inlineStr">
        <is>
          <t>曹志鹏</t>
        </is>
      </c>
      <c r="Y414" s="60" t="inlineStr">
        <is>
          <t>小南沟乡</t>
        </is>
      </c>
      <c r="Z414" s="58" t="inlineStr">
        <is>
          <t>任新育</t>
        </is>
      </c>
      <c r="AA414" s="58" t="inlineStr">
        <is>
          <t>环农领办发〔2022〕3号</t>
        </is>
      </c>
      <c r="AB414" s="58" t="inlineStr">
        <is>
          <t>中提前批</t>
        </is>
      </c>
    </row>
    <row r="415" ht="69" customHeight="1" s="295">
      <c r="A415" s="56" t="n"/>
      <c r="B415" s="60" t="inlineStr">
        <is>
          <t>胡萝卜种植</t>
        </is>
      </c>
      <c r="C415" s="60" t="inlineStr">
        <is>
          <t>新建</t>
        </is>
      </c>
      <c r="D415" s="58" t="inlineStr">
        <is>
          <t>2022.01-2022.12</t>
        </is>
      </c>
      <c r="E415" s="60" t="inlineStr">
        <is>
          <t>演武乡</t>
        </is>
      </c>
      <c r="F415" s="70" t="inlineStr">
        <is>
          <t>种植胡萝卜99亩，其中：曳郭咀村17户15亩、杨家洼村4户4亩、佛岔村16户8亩、黑泉河村60户40亩、刘坪村12户4亩、黄山村4户4亩、路家塬村4户4亩、吴家塬村12户4亩、走马硷村20户16亩。</t>
        </is>
      </c>
      <c r="G415" s="60" t="n">
        <v>1.0692</v>
      </c>
      <c r="H415" s="60" t="n">
        <v>1.0692</v>
      </c>
      <c r="I415" s="58" t="n"/>
      <c r="J415" s="58" t="n"/>
      <c r="K415" s="58" t="n"/>
      <c r="L415" s="58" t="inlineStr">
        <is>
          <t>甘财扶贫〔2021〕26号</t>
        </is>
      </c>
      <c r="M415" s="70" t="inlineStr">
        <is>
          <t>培育壮大草畜产业，增加农户收入，助推产业振兴。</t>
        </is>
      </c>
      <c r="N415" s="70" t="inlineStr">
        <is>
          <t>大力推广科学饲喂，提高营养均衡，增加养殖户收入，进一步完善“企、社、户”三方利益联结机制。</t>
        </is>
      </c>
      <c r="O415" s="60" t="n">
        <v>9</v>
      </c>
      <c r="P415" s="58" t="n"/>
      <c r="Q415" s="60">
        <f>R415+S415</f>
        <v/>
      </c>
      <c r="R415" s="60" t="n">
        <v>0.0149</v>
      </c>
      <c r="S415" s="58" t="n"/>
      <c r="T415" s="60">
        <f>U415+V415</f>
        <v/>
      </c>
      <c r="U415" s="60" t="n">
        <v>0.0596</v>
      </c>
      <c r="V415" s="58" t="n"/>
      <c r="W415" s="60" t="inlineStr">
        <is>
          <t>畜牧局</t>
        </is>
      </c>
      <c r="X415" s="58" t="inlineStr">
        <is>
          <t>曹志鹏</t>
        </is>
      </c>
      <c r="Y415" s="60" t="inlineStr">
        <is>
          <t>演武乡</t>
        </is>
      </c>
      <c r="Z415" s="58" t="inlineStr">
        <is>
          <t>杨永杰</t>
        </is>
      </c>
      <c r="AA415" s="58" t="inlineStr">
        <is>
          <t>环农领办发〔2022〕3号</t>
        </is>
      </c>
      <c r="AB415" s="58" t="inlineStr">
        <is>
          <t>中提前批</t>
        </is>
      </c>
    </row>
    <row r="416" ht="69" customHeight="1" s="295">
      <c r="A416" s="56" t="n"/>
      <c r="B416" s="85" t="inlineStr">
        <is>
          <t>一般农户胡萝卜种植合计</t>
        </is>
      </c>
      <c r="C416" s="85" t="inlineStr">
        <is>
          <t>新建</t>
        </is>
      </c>
      <c r="D416" s="85" t="inlineStr">
        <is>
          <t>2022.01-2022.12</t>
        </is>
      </c>
      <c r="E416" s="85" t="inlineStr">
        <is>
          <t>木钵镇等18个乡镇</t>
        </is>
      </c>
      <c r="F416" s="222" t="inlineStr">
        <is>
          <t>扶持18个乡镇3970户一般户种植胡萝卜2700亩，籽种统一采购，每亩按0.6kg免费供应。</t>
        </is>
      </c>
      <c r="G416" s="85" t="n">
        <v>29</v>
      </c>
      <c r="H416" s="121" t="n">
        <v>29</v>
      </c>
      <c r="I416" s="121" t="n"/>
      <c r="J416" s="121" t="n"/>
      <c r="K416" s="121" t="n"/>
      <c r="L416" s="85" t="n"/>
      <c r="M416" s="127" t="inlineStr">
        <is>
          <t>培育壮大草畜产业，增加农户收入，助推产业振兴。</t>
        </is>
      </c>
      <c r="N416" s="127" t="inlineStr">
        <is>
          <t>大力推广科学饲喂，提高营养均衡，增加养殖户收入，进一步完善“企、社、户”三方利益联结机制。</t>
        </is>
      </c>
      <c r="O416" s="85" t="n">
        <v>167</v>
      </c>
      <c r="P416" s="85" t="n"/>
      <c r="Q416" s="85" t="n">
        <v>0.397</v>
      </c>
      <c r="R416" s="85" t="n"/>
      <c r="S416" s="85" t="n">
        <v>0.397</v>
      </c>
      <c r="T416" s="85" t="n">
        <v>1.6465</v>
      </c>
      <c r="U416" s="85" t="n"/>
      <c r="V416" s="85" t="n">
        <v>1.6465</v>
      </c>
      <c r="W416" s="85" t="inlineStr">
        <is>
          <t>畜牧局</t>
        </is>
      </c>
      <c r="X416" s="85" t="inlineStr">
        <is>
          <t>曹志鹏</t>
        </is>
      </c>
      <c r="Y416" s="85" t="inlineStr">
        <is>
          <t>有关乡镇</t>
        </is>
      </c>
      <c r="Z416" s="133" t="n"/>
      <c r="AA416" s="58" t="n"/>
      <c r="AB416" s="58" t="n"/>
    </row>
    <row r="417" ht="69" customHeight="1" s="295">
      <c r="A417" s="56" t="n"/>
      <c r="B417" s="67" t="inlineStr">
        <is>
          <t>胡萝卜种植</t>
        </is>
      </c>
      <c r="C417" s="67" t="inlineStr">
        <is>
          <t>新建</t>
        </is>
      </c>
      <c r="D417" s="67" t="inlineStr">
        <is>
          <t>2022.01-2022.12</t>
        </is>
      </c>
      <c r="E417" s="67" t="inlineStr">
        <is>
          <t>木钵镇</t>
        </is>
      </c>
      <c r="F417" s="130" t="inlineStr">
        <is>
          <t>种植胡萝卜175亩，其中：殷家桥村11户7亩，木钵街村10户5亩，周湾村15户6亩，韩洼子村30户9亩，曹旗村25户10亩，关营村3户1亩，高寨村25户6亩，高楼塬村25户6亩，刘家塬村20户10亩，白家掌村26户20亩，邓寨子村20户6亩，郭西掌村40户30亩，二合塬村20户6亩，坪子塬村55户26亩，井儿岔村20户10亩，水坝滩村25户12亩，罗家沟村15户5亩。</t>
        </is>
      </c>
      <c r="G417" s="67" t="n">
        <v>1.89</v>
      </c>
      <c r="H417" s="67" t="n">
        <v>1.89</v>
      </c>
      <c r="I417" s="131" t="n"/>
      <c r="J417" s="131" t="n"/>
      <c r="K417" s="131" t="n"/>
      <c r="L417" s="85" t="inlineStr">
        <is>
          <t>甘财农[2022]30号</t>
        </is>
      </c>
      <c r="M417" s="132" t="inlineStr">
        <is>
          <t>培育壮大草畜产业，增加农户收入，助推产业振兴。</t>
        </is>
      </c>
      <c r="N417" s="132" t="inlineStr">
        <is>
          <t>大力推广科学饲喂，提高营养均衡，增加养殖户收入，进一步完善“企、社、户”三方利益联结机制。</t>
        </is>
      </c>
      <c r="O417" s="67" t="n">
        <v>17</v>
      </c>
      <c r="P417" s="67" t="n"/>
      <c r="Q417" s="67" t="n">
        <v>0.0385</v>
      </c>
      <c r="R417" s="67" t="n"/>
      <c r="S417" s="67" t="n">
        <v>0.0385</v>
      </c>
      <c r="T417" s="67" t="n">
        <v>0.1732</v>
      </c>
      <c r="U417" s="67" t="n"/>
      <c r="V417" s="67" t="n">
        <v>0.1732</v>
      </c>
      <c r="W417" s="67" t="inlineStr">
        <is>
          <t>畜牧局</t>
        </is>
      </c>
      <c r="X417" s="85" t="inlineStr">
        <is>
          <t>曹志鹏</t>
        </is>
      </c>
      <c r="Y417" s="67" t="inlineStr">
        <is>
          <t>木钵镇</t>
        </is>
      </c>
      <c r="Z417" s="83" t="inlineStr">
        <is>
          <t>方显</t>
        </is>
      </c>
      <c r="AA417" s="58" t="inlineStr">
        <is>
          <t>环农领办发〔2022〕36号</t>
        </is>
      </c>
      <c r="AB417" s="58" t="inlineStr">
        <is>
          <t>五批整合</t>
        </is>
      </c>
    </row>
    <row r="418" ht="69" customHeight="1" s="295">
      <c r="A418" s="56" t="n"/>
      <c r="B418" s="67" t="inlineStr">
        <is>
          <t>胡萝卜种植</t>
        </is>
      </c>
      <c r="C418" s="67" t="inlineStr">
        <is>
          <t>新建</t>
        </is>
      </c>
      <c r="D418" s="67" t="inlineStr">
        <is>
          <t>2022.01-2022.12</t>
        </is>
      </c>
      <c r="E418" s="67" t="inlineStr">
        <is>
          <t>车道镇</t>
        </is>
      </c>
      <c r="F418" s="130" t="inlineStr">
        <is>
          <t>种植胡萝卜155亩，其中：苦水掌村6户15亩，双庙村6户14亩，王西掌村7户14亩，吊渠村6户14亩，杨掌村6户14亩，万安村7户14亩，陈掌村6户14亩，红台村6户14亩，樱桃掌村6户14亩，安掌村6户14亩，刘渠村6户14亩。</t>
        </is>
      </c>
      <c r="G418" s="67" t="n">
        <v>1.674</v>
      </c>
      <c r="H418" s="67" t="n">
        <v>1.674</v>
      </c>
      <c r="I418" s="131" t="n"/>
      <c r="J418" s="131" t="n"/>
      <c r="K418" s="131" t="n"/>
      <c r="L418" s="85" t="inlineStr">
        <is>
          <t>甘财农[2022]30号</t>
        </is>
      </c>
      <c r="M418" s="132" t="inlineStr">
        <is>
          <t>培育壮大草畜产业，增加农户收入，助推产业振兴。</t>
        </is>
      </c>
      <c r="N418" s="132" t="inlineStr">
        <is>
          <t>大力推广科学饲喂，提高营养均衡，增加养殖户收入，进一步完善“企、社、户”三方利益联结机制。</t>
        </is>
      </c>
      <c r="O418" s="67" t="n">
        <v>11</v>
      </c>
      <c r="P418" s="67" t="n"/>
      <c r="Q418" s="67" t="n">
        <v>0.0068</v>
      </c>
      <c r="R418" s="67" t="n"/>
      <c r="S418" s="67" t="n">
        <v>0.0068</v>
      </c>
      <c r="T418" s="67" t="n">
        <v>0.0272</v>
      </c>
      <c r="U418" s="67" t="n"/>
      <c r="V418" s="67" t="n">
        <v>0.0272</v>
      </c>
      <c r="W418" s="67" t="inlineStr">
        <is>
          <t>畜牧局</t>
        </is>
      </c>
      <c r="X418" s="85" t="inlineStr">
        <is>
          <t>曹志鹏</t>
        </is>
      </c>
      <c r="Y418" s="60" t="inlineStr">
        <is>
          <t>车道镇</t>
        </is>
      </c>
      <c r="Z418" s="60" t="inlineStr">
        <is>
          <t>张会星</t>
        </is>
      </c>
      <c r="AA418" s="58" t="inlineStr">
        <is>
          <t>环农领办发〔2022〕36号</t>
        </is>
      </c>
      <c r="AB418" s="58" t="inlineStr">
        <is>
          <t>五批整合</t>
        </is>
      </c>
    </row>
    <row r="419" ht="69" customHeight="1" s="295">
      <c r="A419" s="56" t="n"/>
      <c r="B419" s="67" t="inlineStr">
        <is>
          <t>胡萝卜种植</t>
        </is>
      </c>
      <c r="C419" s="67" t="inlineStr">
        <is>
          <t>新建</t>
        </is>
      </c>
      <c r="D419" s="67" t="inlineStr">
        <is>
          <t>2022.01-2022.12</t>
        </is>
      </c>
      <c r="E419" s="67" t="inlineStr">
        <is>
          <t>樊家川镇</t>
        </is>
      </c>
      <c r="F419" s="130" t="inlineStr">
        <is>
          <t>种植胡萝卜147亩，其中：慕家河村15户15亩，樊家川村38户25亩，郝集村3户3亩，长城村105户44亩，闫塬村20户20亩，李崾岘村36户20亩，马骏滩村20户20亩。</t>
        </is>
      </c>
      <c r="G419" s="67" t="n">
        <v>1.5876</v>
      </c>
      <c r="H419" s="67" t="n">
        <v>1.5876</v>
      </c>
      <c r="I419" s="131" t="n"/>
      <c r="J419" s="131" t="n"/>
      <c r="K419" s="131" t="n"/>
      <c r="L419" s="85" t="inlineStr">
        <is>
          <t>甘财农[2022]30号</t>
        </is>
      </c>
      <c r="M419" s="132" t="inlineStr">
        <is>
          <t>培育壮大草畜产业，增加农户收入，助推产业振兴。</t>
        </is>
      </c>
      <c r="N419" s="132" t="inlineStr">
        <is>
          <t>大力推广科学饲喂，提高营养均衡，增加养殖户收入，进一步完善“企、社、户”三方利益联结机制。</t>
        </is>
      </c>
      <c r="O419" s="67" t="n">
        <v>7</v>
      </c>
      <c r="P419" s="67" t="n"/>
      <c r="Q419" s="67" t="n">
        <v>0.0237</v>
      </c>
      <c r="R419" s="67" t="n"/>
      <c r="S419" s="67" t="n">
        <v>0.0237</v>
      </c>
      <c r="T419" s="67" t="n">
        <v>0.0391</v>
      </c>
      <c r="U419" s="67" t="n"/>
      <c r="V419" s="67" t="n">
        <v>0.0391</v>
      </c>
      <c r="W419" s="67" t="inlineStr">
        <is>
          <t>畜牧局</t>
        </is>
      </c>
      <c r="X419" s="85" t="inlineStr">
        <is>
          <t>曹志鹏</t>
        </is>
      </c>
      <c r="Y419" s="60" t="inlineStr">
        <is>
          <t>樊家川镇</t>
        </is>
      </c>
      <c r="Z419" s="58" t="inlineStr">
        <is>
          <t>王治峰</t>
        </is>
      </c>
      <c r="AA419" s="58" t="inlineStr">
        <is>
          <t>环农领办发〔2022〕36号</t>
        </is>
      </c>
      <c r="AB419" s="58" t="inlineStr">
        <is>
          <t>五批整合</t>
        </is>
      </c>
    </row>
    <row r="420" ht="69" customHeight="1" s="295">
      <c r="A420" s="56" t="n"/>
      <c r="B420" s="67" t="inlineStr">
        <is>
          <t>胡萝卜种植</t>
        </is>
      </c>
      <c r="C420" s="67" t="inlineStr">
        <is>
          <t>新建</t>
        </is>
      </c>
      <c r="D420" s="67" t="inlineStr">
        <is>
          <t>2022.01-2022.12</t>
        </is>
      </c>
      <c r="E420" s="67" t="inlineStr">
        <is>
          <t>耿湾乡</t>
        </is>
      </c>
      <c r="F420" s="130" t="inlineStr">
        <is>
          <t>种植胡萝卜136亩，其中：早流渠村14户7亩，耿河村14户7亩，四合原村30户9亩，桃树掌村61户35亩，韩老庄村15户6亩，天桥村20户4亩，许掌村40户8亩，万湾村70户21亩，张台村18户6亩，黑城岔村14户7亩，郝东掌村15户6亩，潘掌村40户20亩。</t>
        </is>
      </c>
      <c r="G420" s="67" t="n">
        <v>1.4688</v>
      </c>
      <c r="H420" s="67" t="n">
        <v>1.4688</v>
      </c>
      <c r="I420" s="131" t="n"/>
      <c r="J420" s="131" t="n"/>
      <c r="K420" s="131" t="n"/>
      <c r="L420" s="85" t="inlineStr">
        <is>
          <t>甘财农[2022]30号</t>
        </is>
      </c>
      <c r="M420" s="132" t="inlineStr">
        <is>
          <t>培育壮大草畜产业，增加农户收入，助推产业振兴。</t>
        </is>
      </c>
      <c r="N420" s="132" t="inlineStr">
        <is>
          <t>大力推广科学饲喂，提高营养均衡，增加养殖户收入，进一步完善“企、社、户”三方利益联结机制。</t>
        </is>
      </c>
      <c r="O420" s="67" t="n">
        <v>12</v>
      </c>
      <c r="P420" s="67" t="n"/>
      <c r="Q420" s="67" t="n">
        <v>0.0351</v>
      </c>
      <c r="R420" s="67" t="n"/>
      <c r="S420" s="67" t="n">
        <v>0.0351</v>
      </c>
      <c r="T420" s="67" t="n">
        <v>0.1404</v>
      </c>
      <c r="U420" s="67" t="n"/>
      <c r="V420" s="67" t="n">
        <v>0.1404</v>
      </c>
      <c r="W420" s="67" t="inlineStr">
        <is>
          <t>畜牧局</t>
        </is>
      </c>
      <c r="X420" s="85" t="inlineStr">
        <is>
          <t>曹志鹏</t>
        </is>
      </c>
      <c r="Y420" s="60" t="inlineStr">
        <is>
          <t>耿湾乡</t>
        </is>
      </c>
      <c r="Z420" s="58" t="inlineStr">
        <is>
          <t>王秀丽</t>
        </is>
      </c>
      <c r="AA420" s="58" t="inlineStr">
        <is>
          <t>环农领办发〔2022〕36号</t>
        </is>
      </c>
      <c r="AB420" s="58" t="inlineStr">
        <is>
          <t>五批整合</t>
        </is>
      </c>
    </row>
    <row r="421" ht="69" customHeight="1" s="295">
      <c r="A421" s="56" t="n"/>
      <c r="B421" s="67" t="inlineStr">
        <is>
          <t>胡萝卜种植</t>
        </is>
      </c>
      <c r="C421" s="67" t="inlineStr">
        <is>
          <t>新建</t>
        </is>
      </c>
      <c r="D421" s="67" t="inlineStr">
        <is>
          <t>2022.01-2022.12</t>
        </is>
      </c>
      <c r="E421" s="67" t="inlineStr">
        <is>
          <t>洪德镇</t>
        </is>
      </c>
      <c r="F421" s="130" t="inlineStr">
        <is>
          <t>种植胡萝卜286亩，其中：丁阳渠子村30户74亩，河连湾村15户105亩，洪德街村1户10亩，李达掌村12户22亩，马塬村15户4亩，苏长沟村4户2亩，新集子村36户42亩，张崾岘村24户27亩。</t>
        </is>
      </c>
      <c r="G421" s="67" t="n">
        <v>3.0888</v>
      </c>
      <c r="H421" s="67" t="n">
        <v>3.0888</v>
      </c>
      <c r="I421" s="131" t="n"/>
      <c r="J421" s="131" t="n"/>
      <c r="K421" s="131" t="n"/>
      <c r="L421" s="85" t="inlineStr">
        <is>
          <t>甘财农[2022]30号</t>
        </is>
      </c>
      <c r="M421" s="132" t="inlineStr">
        <is>
          <t>培育壮大草畜产业，增加农户收入，助推产业振兴。</t>
        </is>
      </c>
      <c r="N421" s="132" t="inlineStr">
        <is>
          <t>大力推广科学饲喂，提高营养均衡，增加养殖户收入，进一步完善“企、社、户”三方利益联结机制。</t>
        </is>
      </c>
      <c r="O421" s="67" t="n">
        <v>8</v>
      </c>
      <c r="P421" s="67" t="n"/>
      <c r="Q421" s="67" t="n">
        <v>0.0137</v>
      </c>
      <c r="R421" s="67" t="n"/>
      <c r="S421" s="67" t="n">
        <v>0.0137</v>
      </c>
      <c r="T421" s="67" t="n">
        <v>0.028</v>
      </c>
      <c r="U421" s="67" t="n"/>
      <c r="V421" s="67" t="n">
        <v>0.028</v>
      </c>
      <c r="W421" s="67" t="inlineStr">
        <is>
          <t>畜牧局</t>
        </is>
      </c>
      <c r="X421" s="85" t="inlineStr">
        <is>
          <t>曹志鹏</t>
        </is>
      </c>
      <c r="Y421" s="60" t="inlineStr">
        <is>
          <t>洪德镇</t>
        </is>
      </c>
      <c r="Z421" s="83" t="inlineStr">
        <is>
          <t>王国伍</t>
        </is>
      </c>
      <c r="AA421" s="58" t="inlineStr">
        <is>
          <t>环农领办发〔2022〕36号</t>
        </is>
      </c>
      <c r="AB421" s="58" t="inlineStr">
        <is>
          <t>五批整合</t>
        </is>
      </c>
    </row>
    <row r="422" ht="69" customHeight="1" s="295">
      <c r="A422" s="56" t="n"/>
      <c r="B422" s="67" t="inlineStr">
        <is>
          <t>胡萝卜种植</t>
        </is>
      </c>
      <c r="C422" s="67" t="inlineStr">
        <is>
          <t>新建</t>
        </is>
      </c>
      <c r="D422" s="67" t="inlineStr">
        <is>
          <t>2022.01-2022.12</t>
        </is>
      </c>
      <c r="E422" s="67" t="inlineStr">
        <is>
          <t>虎洞镇</t>
        </is>
      </c>
      <c r="F422" s="130" t="inlineStr">
        <is>
          <t>种植胡萝卜105亩，半个城村25户15亩，常兆台村31户15亩，刘解掌村26户15亩，砂井子村25户15亩，张大掌村80户15亩，金庄塬村43户15亩，张家湾村7户15亩。</t>
        </is>
      </c>
      <c r="G422" s="67" t="n">
        <v>1.134</v>
      </c>
      <c r="H422" s="67" t="n">
        <v>1.134</v>
      </c>
      <c r="I422" s="131" t="n"/>
      <c r="J422" s="131" t="n"/>
      <c r="K422" s="131" t="n"/>
      <c r="L422" s="85" t="inlineStr">
        <is>
          <t>甘财农[2022]30号</t>
        </is>
      </c>
      <c r="M422" s="132" t="inlineStr">
        <is>
          <t>培育壮大草畜产业，增加农户收入，助推产业振兴。</t>
        </is>
      </c>
      <c r="N422" s="132" t="inlineStr">
        <is>
          <t>大力推广科学饲喂，提高营养均衡，增加养殖户收入，进一步完善“企、社、户”三方利益联结机制。</t>
        </is>
      </c>
      <c r="O422" s="67" t="n">
        <v>7</v>
      </c>
      <c r="P422" s="67" t="n"/>
      <c r="Q422" s="67" t="n">
        <v>0.0237</v>
      </c>
      <c r="R422" s="67" t="n"/>
      <c r="S422" s="67" t="n">
        <v>0.0237</v>
      </c>
      <c r="T422" s="67" t="n">
        <v>0.1303</v>
      </c>
      <c r="U422" s="67" t="n"/>
      <c r="V422" s="67" t="n">
        <v>0.1303</v>
      </c>
      <c r="W422" s="67" t="inlineStr">
        <is>
          <t>畜牧局</t>
        </is>
      </c>
      <c r="X422" s="85" t="inlineStr">
        <is>
          <t>曹志鹏</t>
        </is>
      </c>
      <c r="Y422" s="60" t="inlineStr">
        <is>
          <t>虎洞镇</t>
        </is>
      </c>
      <c r="Z422" s="58" t="inlineStr">
        <is>
          <t>梁海涛</t>
        </is>
      </c>
      <c r="AA422" s="58" t="inlineStr">
        <is>
          <t>环农领办发〔2022〕36号</t>
        </is>
      </c>
      <c r="AB422" s="58" t="inlineStr">
        <is>
          <t>五批整合</t>
        </is>
      </c>
    </row>
    <row r="423" ht="69" customHeight="1" s="295">
      <c r="A423" s="56" t="n"/>
      <c r="B423" s="67" t="inlineStr">
        <is>
          <t>胡萝卜种植</t>
        </is>
      </c>
      <c r="C423" s="67" t="inlineStr">
        <is>
          <t>新建</t>
        </is>
      </c>
      <c r="D423" s="67" t="inlineStr">
        <is>
          <t>2022.01-2022.12</t>
        </is>
      </c>
      <c r="E423" s="67" t="inlineStr">
        <is>
          <t>环城镇</t>
        </is>
      </c>
      <c r="F423" s="130" t="inlineStr">
        <is>
          <t>种植胡萝卜261亩，唐塬村14户8亩，陈汤塬村105户187亩，宁老庄村6户12亩，高龚塬村114户54亩。</t>
        </is>
      </c>
      <c r="G423" s="67" t="n">
        <v>2.8188</v>
      </c>
      <c r="H423" s="67" t="n">
        <v>2.8188</v>
      </c>
      <c r="I423" s="131" t="n"/>
      <c r="J423" s="131" t="n"/>
      <c r="K423" s="131" t="n"/>
      <c r="L423" s="85" t="inlineStr">
        <is>
          <t>甘财农[2022]30号</t>
        </is>
      </c>
      <c r="M423" s="132" t="inlineStr">
        <is>
          <t>培育壮大草畜产业，增加农户收入，助推产业振兴。</t>
        </is>
      </c>
      <c r="N423" s="132" t="inlineStr">
        <is>
          <t>大力推广科学饲喂，提高营养均衡，增加养殖户收入，进一步完善“企、社、户”三方利益联结机制。</t>
        </is>
      </c>
      <c r="O423" s="67" t="n">
        <v>4</v>
      </c>
      <c r="P423" s="67" t="n"/>
      <c r="Q423" s="67" t="n">
        <v>0.0239</v>
      </c>
      <c r="R423" s="67" t="n"/>
      <c r="S423" s="67" t="n">
        <v>0.0239</v>
      </c>
      <c r="T423" s="67" t="n">
        <v>0.1182</v>
      </c>
      <c r="U423" s="67" t="n"/>
      <c r="V423" s="67" t="n">
        <v>0.1182</v>
      </c>
      <c r="W423" s="67" t="inlineStr">
        <is>
          <t>畜牧局</t>
        </is>
      </c>
      <c r="X423" s="85" t="inlineStr">
        <is>
          <t>曹志鹏</t>
        </is>
      </c>
      <c r="Y423" s="67" t="inlineStr">
        <is>
          <t>环城镇</t>
        </is>
      </c>
      <c r="Z423" s="58" t="inlineStr">
        <is>
          <t>白俊虎</t>
        </is>
      </c>
      <c r="AA423" s="58" t="inlineStr">
        <is>
          <t>环农领办发〔2022〕36号</t>
        </is>
      </c>
      <c r="AB423" s="58" t="inlineStr">
        <is>
          <t>五批整合</t>
        </is>
      </c>
    </row>
    <row r="424" ht="69" customHeight="1" s="295">
      <c r="A424" s="56" t="n"/>
      <c r="B424" s="67" t="inlineStr">
        <is>
          <t>胡萝卜种植</t>
        </is>
      </c>
      <c r="C424" s="67" t="inlineStr">
        <is>
          <t>新建</t>
        </is>
      </c>
      <c r="D424" s="67" t="inlineStr">
        <is>
          <t>2022.01-2022.12</t>
        </is>
      </c>
      <c r="E424" s="67" t="inlineStr">
        <is>
          <t>秦团庄乡</t>
        </is>
      </c>
      <c r="F424" s="130" t="inlineStr">
        <is>
          <t>种植胡萝卜84亩，其中：贾塬村30户12亩，秦团庄村30户12亩，新集子村32户12亩，新峁村33户13亩，白塬畔村24户8亩，大天子村32户7亩，王团庄村20户11亩，南掌堡子村20户9亩。</t>
        </is>
      </c>
      <c r="G424" s="67" t="n">
        <v>0.9072</v>
      </c>
      <c r="H424" s="67" t="n">
        <v>0.9072</v>
      </c>
      <c r="I424" s="131" t="n"/>
      <c r="J424" s="131" t="n"/>
      <c r="K424" s="131" t="n"/>
      <c r="L424" s="85" t="inlineStr">
        <is>
          <t>甘财农[2022]30号</t>
        </is>
      </c>
      <c r="M424" s="132" t="inlineStr">
        <is>
          <t>培育壮大草畜产业，增加农户收入，助推产业振兴。</t>
        </is>
      </c>
      <c r="N424" s="132" t="inlineStr">
        <is>
          <t>大力推广科学饲喂，提高营养均衡，增加养殖户收入，进一步完善“企、社、户”三方利益联结机制。</t>
        </is>
      </c>
      <c r="O424" s="67" t="n">
        <v>8</v>
      </c>
      <c r="P424" s="67" t="n"/>
      <c r="Q424" s="67" t="n">
        <v>0.0221</v>
      </c>
      <c r="R424" s="67" t="n"/>
      <c r="S424" s="67" t="n">
        <v>0.0221</v>
      </c>
      <c r="T424" s="67" t="n">
        <v>0.0854</v>
      </c>
      <c r="U424" s="67" t="n"/>
      <c r="V424" s="67" t="n">
        <v>0.0854</v>
      </c>
      <c r="W424" s="67" t="inlineStr">
        <is>
          <t>畜牧局</t>
        </is>
      </c>
      <c r="X424" s="85" t="inlineStr">
        <is>
          <t>曹志鹏</t>
        </is>
      </c>
      <c r="Y424" s="60" t="inlineStr">
        <is>
          <t>秦团庄乡</t>
        </is>
      </c>
      <c r="Z424" s="58" t="inlineStr">
        <is>
          <t>张浩洲</t>
        </is>
      </c>
      <c r="AA424" s="58" t="inlineStr">
        <is>
          <t>环农领办发〔2022〕36号</t>
        </is>
      </c>
      <c r="AB424" s="58" t="inlineStr">
        <is>
          <t>五批整合</t>
        </is>
      </c>
    </row>
    <row r="425" ht="69" customHeight="1" s="295">
      <c r="A425" s="56" t="n"/>
      <c r="B425" s="67" t="inlineStr">
        <is>
          <t>胡萝卜种植</t>
        </is>
      </c>
      <c r="C425" s="67" t="inlineStr">
        <is>
          <t>新建</t>
        </is>
      </c>
      <c r="D425" s="67" t="inlineStr">
        <is>
          <t>2022.01-2022.12</t>
        </is>
      </c>
      <c r="E425" s="67" t="inlineStr">
        <is>
          <t>甜水镇</t>
        </is>
      </c>
      <c r="F425" s="130" t="inlineStr">
        <is>
          <t>种植胡萝卜100亩，其中：甜水街村3户4亩，鲁掌村3户4亩，何塬村1户5亩，狼儿滩村5户10亩，大良洼村20户77亩。</t>
        </is>
      </c>
      <c r="G425" s="67" t="n">
        <v>1.08</v>
      </c>
      <c r="H425" s="67" t="n">
        <v>1.08</v>
      </c>
      <c r="I425" s="131" t="n"/>
      <c r="J425" s="131" t="n"/>
      <c r="K425" s="131" t="n"/>
      <c r="L425" s="85" t="inlineStr">
        <is>
          <t>甘财农[2022]30号</t>
        </is>
      </c>
      <c r="M425" s="132" t="inlineStr">
        <is>
          <t>培育壮大草畜产业，增加农户收入，助推产业振兴。</t>
        </is>
      </c>
      <c r="N425" s="132" t="inlineStr">
        <is>
          <t>大力推广科学饲喂，提高营养均衡，增加养殖户收入，进一步完善“企、社、户”三方利益联结机制。</t>
        </is>
      </c>
      <c r="O425" s="67" t="n">
        <v>5</v>
      </c>
      <c r="P425" s="67" t="n"/>
      <c r="Q425" s="67" t="n">
        <v>0.0032</v>
      </c>
      <c r="R425" s="67" t="n"/>
      <c r="S425" s="67" t="n">
        <v>0.0032</v>
      </c>
      <c r="T425" s="67" t="n">
        <v>0.0164</v>
      </c>
      <c r="U425" s="67" t="n"/>
      <c r="V425" s="67" t="n">
        <v>0.0164</v>
      </c>
      <c r="W425" s="67" t="inlineStr">
        <is>
          <t>畜牧局</t>
        </is>
      </c>
      <c r="X425" s="85" t="inlineStr">
        <is>
          <t>曹志鹏</t>
        </is>
      </c>
      <c r="Y425" s="60" t="inlineStr">
        <is>
          <t>甜水镇</t>
        </is>
      </c>
      <c r="Z425" s="58" t="inlineStr">
        <is>
          <t>拓研新</t>
        </is>
      </c>
      <c r="AA425" s="58" t="inlineStr">
        <is>
          <t>环农领办发〔2022〕36号</t>
        </is>
      </c>
      <c r="AB425" s="58" t="inlineStr">
        <is>
          <t>五批整合</t>
        </is>
      </c>
    </row>
    <row r="426" ht="69" customHeight="1" s="295">
      <c r="A426" s="56" t="n"/>
      <c r="B426" s="67" t="inlineStr">
        <is>
          <t>胡萝卜种植</t>
        </is>
      </c>
      <c r="C426" s="67" t="inlineStr">
        <is>
          <t>新建</t>
        </is>
      </c>
      <c r="D426" s="67" t="inlineStr">
        <is>
          <t>2022.01-2022.12</t>
        </is>
      </c>
      <c r="E426" s="67" t="inlineStr">
        <is>
          <t>合道镇</t>
        </is>
      </c>
      <c r="F426" s="130" t="inlineStr">
        <is>
          <t>种植胡萝卜125亩，其中：朱家塬村5户8亩，赵家塬村6户6亩，沈家岭村13户3亩，瓦天沟村14户11亩，何家坪村4户4亩，唐台子村6户7亩，梁坪村9户11亩，陶洼子村1户1亩，陈旗塬村2户2亩，辛坪村7户6亩，杨坪沟村4户6亩，常崾岘村1户1亩，寨子坪村13户23亩，红崖洼村4户7亩，大路洼村12户28亩，尚西坪村1户1亩。</t>
        </is>
      </c>
      <c r="G426" s="67" t="n">
        <v>1.35</v>
      </c>
      <c r="H426" s="67" t="n">
        <v>1.35</v>
      </c>
      <c r="I426" s="131" t="n"/>
      <c r="J426" s="131" t="n"/>
      <c r="K426" s="131" t="n"/>
      <c r="L426" s="85" t="inlineStr">
        <is>
          <t>甘财农[2022]30号</t>
        </is>
      </c>
      <c r="M426" s="132" t="inlineStr">
        <is>
          <t>培育壮大草畜产业，增加农户收入，助推产业振兴。</t>
        </is>
      </c>
      <c r="N426" s="132" t="inlineStr">
        <is>
          <t>大力推广科学饲喂，提高营养均衡，增加养殖户收入，进一步完善“企、社、户”三方利益联结机制。</t>
        </is>
      </c>
      <c r="O426" s="67" t="n">
        <v>16</v>
      </c>
      <c r="P426" s="67" t="n"/>
      <c r="Q426" s="67" t="n">
        <v>0.0102</v>
      </c>
      <c r="R426" s="67" t="n"/>
      <c r="S426" s="67" t="n">
        <v>0.0102</v>
      </c>
      <c r="T426" s="67" t="n">
        <v>0.0408</v>
      </c>
      <c r="U426" s="67" t="n"/>
      <c r="V426" s="67" t="n">
        <v>0.0408</v>
      </c>
      <c r="W426" s="67" t="inlineStr">
        <is>
          <t>畜牧局</t>
        </is>
      </c>
      <c r="X426" s="85" t="inlineStr">
        <is>
          <t>曹志鹏</t>
        </is>
      </c>
      <c r="Y426" s="60" t="inlineStr">
        <is>
          <t>合道镇</t>
        </is>
      </c>
      <c r="Z426" s="58" t="inlineStr">
        <is>
          <t>王宝明</t>
        </is>
      </c>
      <c r="AA426" s="58" t="inlineStr">
        <is>
          <t>环农领办发〔2022〕36号</t>
        </is>
      </c>
      <c r="AB426" s="58" t="inlineStr">
        <is>
          <t>五批整合</t>
        </is>
      </c>
    </row>
    <row r="427" ht="69" customHeight="1" s="295">
      <c r="A427" s="56" t="n"/>
      <c r="B427" s="67" t="inlineStr">
        <is>
          <t>胡萝卜种植</t>
        </is>
      </c>
      <c r="C427" s="67" t="inlineStr">
        <is>
          <t>新建</t>
        </is>
      </c>
      <c r="D427" s="67" t="inlineStr">
        <is>
          <t>2022.01-2022.12</t>
        </is>
      </c>
      <c r="E427" s="67" t="inlineStr">
        <is>
          <t>芦家湾乡</t>
        </is>
      </c>
      <c r="F427" s="130" t="inlineStr">
        <is>
          <t>种植胡萝卜110亩，其中：花儿掌村25户23亩，井川村35户35亩，宋家掌村5户5亩，桃李湾村7户35亩，王庄村12户12亩。</t>
        </is>
      </c>
      <c r="G427" s="67" t="n">
        <v>1.188</v>
      </c>
      <c r="H427" s="67" t="n">
        <v>1.188</v>
      </c>
      <c r="I427" s="131" t="n"/>
      <c r="J427" s="131" t="n"/>
      <c r="K427" s="131" t="n"/>
      <c r="L427" s="85" t="inlineStr">
        <is>
          <t>甘财农[2022]30号</t>
        </is>
      </c>
      <c r="M427" s="132" t="inlineStr">
        <is>
          <t>培育壮大草畜产业，增加农户收入，助推产业振兴。</t>
        </is>
      </c>
      <c r="N427" s="132" t="inlineStr">
        <is>
          <t>大力推广科学饲喂，提高营养均衡，增加养殖户收入，进一步完善“企、社、户”三方利益联结机制。</t>
        </is>
      </c>
      <c r="O427" s="67" t="n">
        <v>5</v>
      </c>
      <c r="P427" s="67" t="n"/>
      <c r="Q427" s="67" t="n">
        <v>0.008399999999999999</v>
      </c>
      <c r="R427" s="67" t="n"/>
      <c r="S427" s="67" t="n">
        <v>0.008399999999999999</v>
      </c>
      <c r="T427" s="67" t="n">
        <v>0.0378</v>
      </c>
      <c r="U427" s="67" t="n"/>
      <c r="V427" s="67" t="n">
        <v>0.0378</v>
      </c>
      <c r="W427" s="67" t="inlineStr">
        <is>
          <t>畜牧局</t>
        </is>
      </c>
      <c r="X427" s="85" t="inlineStr">
        <is>
          <t>曹志鹏</t>
        </is>
      </c>
      <c r="Y427" s="60" t="inlineStr">
        <is>
          <t>芦家湾乡</t>
        </is>
      </c>
      <c r="Z427" s="58" t="inlineStr">
        <is>
          <t>马鹏飞</t>
        </is>
      </c>
      <c r="AA427" s="58" t="inlineStr">
        <is>
          <t>环农领办发〔2022〕36号</t>
        </is>
      </c>
      <c r="AB427" s="58" t="inlineStr">
        <is>
          <t>五批整合</t>
        </is>
      </c>
    </row>
    <row r="428" ht="69" customHeight="1" s="295">
      <c r="A428" s="56" t="n"/>
      <c r="B428" s="67" t="inlineStr">
        <is>
          <t>胡萝卜种植</t>
        </is>
      </c>
      <c r="C428" s="67" t="inlineStr">
        <is>
          <t>新建</t>
        </is>
      </c>
      <c r="D428" s="67" t="inlineStr">
        <is>
          <t>2022.01-2022.12</t>
        </is>
      </c>
      <c r="E428" s="67" t="inlineStr">
        <is>
          <t>罗山川乡</t>
        </is>
      </c>
      <c r="F428" s="130" t="inlineStr">
        <is>
          <t>种植胡萝卜61亩，其中：西阳洼村5户2亩，龙柏山村30户11亩，兰家掌村11户5亩，陈渠子村55户30亩，山水湾村20户8亩，光明村14户5亩。</t>
        </is>
      </c>
      <c r="G428" s="67" t="n">
        <v>0.6588000000000001</v>
      </c>
      <c r="H428" s="67" t="n">
        <v>0.6588000000000001</v>
      </c>
      <c r="I428" s="131" t="n"/>
      <c r="J428" s="131" t="n"/>
      <c r="K428" s="131" t="n"/>
      <c r="L428" s="85" t="inlineStr">
        <is>
          <t>甘财农[2022]30号</t>
        </is>
      </c>
      <c r="M428" s="132" t="inlineStr">
        <is>
          <t>培育壮大草畜产业，增加农户收入，巩固脱贫攻坚成果，实现乡村振兴。</t>
        </is>
      </c>
      <c r="N428" s="132" t="inlineStr">
        <is>
          <t>大力推广科学饲喂，提高营养均衡，增加养殖户收入，进一步完善“企、社、户”三方利益联结机制。</t>
        </is>
      </c>
      <c r="O428" s="67" t="n">
        <v>6</v>
      </c>
      <c r="P428" s="67" t="n"/>
      <c r="Q428" s="67" t="n">
        <v>0.0135</v>
      </c>
      <c r="R428" s="67" t="n"/>
      <c r="S428" s="67" t="n">
        <v>0.0135</v>
      </c>
      <c r="T428" s="67" t="n">
        <v>0.0694</v>
      </c>
      <c r="U428" s="67" t="n"/>
      <c r="V428" s="67" t="n">
        <v>0.0694</v>
      </c>
      <c r="W428" s="67" t="inlineStr">
        <is>
          <t>畜牧局</t>
        </is>
      </c>
      <c r="X428" s="85" t="inlineStr">
        <is>
          <t>曹志鹏</t>
        </is>
      </c>
      <c r="Y428" s="60" t="inlineStr">
        <is>
          <t>罗山川乡</t>
        </is>
      </c>
      <c r="Z428" s="58" t="inlineStr">
        <is>
          <t>李怀文</t>
        </is>
      </c>
      <c r="AA428" s="58" t="inlineStr">
        <is>
          <t>环农领办发〔2022〕36号</t>
        </is>
      </c>
      <c r="AB428" s="58" t="inlineStr">
        <is>
          <t>五批整合</t>
        </is>
      </c>
    </row>
    <row r="429" ht="69" customHeight="1" s="295">
      <c r="A429" s="56" t="n"/>
      <c r="B429" s="67" t="inlineStr">
        <is>
          <t>胡萝卜种植</t>
        </is>
      </c>
      <c r="C429" s="67" t="inlineStr">
        <is>
          <t>新建</t>
        </is>
      </c>
      <c r="D429" s="67" t="inlineStr">
        <is>
          <t>2022.01-2022.12</t>
        </is>
      </c>
      <c r="E429" s="67" t="inlineStr">
        <is>
          <t>南湫乡</t>
        </is>
      </c>
      <c r="F429" s="130" t="inlineStr">
        <is>
          <t>种植胡萝卜70亩，其中：代家洼村1户10亩，党家洼村1户10亩，双井子村1户10亩，岳后渠村1户10亩，洪涝池村2户10亩，花儿山村1户10亩，杨兴堡村1户10亩。</t>
        </is>
      </c>
      <c r="G429" s="67" t="n">
        <v>0.756</v>
      </c>
      <c r="H429" s="67" t="n">
        <v>0.756</v>
      </c>
      <c r="I429" s="131" t="n"/>
      <c r="J429" s="131" t="n"/>
      <c r="K429" s="131" t="n"/>
      <c r="L429" s="85" t="inlineStr">
        <is>
          <t>甘财农[2022]30号</t>
        </is>
      </c>
      <c r="M429" s="132" t="inlineStr">
        <is>
          <t>培育壮大草畜产业，增加农户收入，助推产业振兴。</t>
        </is>
      </c>
      <c r="N429" s="132" t="inlineStr">
        <is>
          <t>大力推广科学饲喂，提高营养均衡，增加养殖户收入，进一步完善“企、社、户”三方利益联结机制。</t>
        </is>
      </c>
      <c r="O429" s="67" t="n">
        <v>7</v>
      </c>
      <c r="P429" s="67" t="n"/>
      <c r="Q429" s="67" t="n">
        <v>0.0008</v>
      </c>
      <c r="R429" s="67" t="n"/>
      <c r="S429" s="67" t="n">
        <v>0.0008</v>
      </c>
      <c r="T429" s="67" t="n">
        <v>0.0052</v>
      </c>
      <c r="U429" s="67" t="n"/>
      <c r="V429" s="67" t="n">
        <v>0.0052</v>
      </c>
      <c r="W429" s="67" t="inlineStr">
        <is>
          <t>畜牧局</t>
        </is>
      </c>
      <c r="X429" s="85" t="inlineStr">
        <is>
          <t>曹志鹏</t>
        </is>
      </c>
      <c r="Y429" s="60" t="inlineStr">
        <is>
          <t>南湫乡</t>
        </is>
      </c>
      <c r="Z429" s="58" t="inlineStr">
        <is>
          <t>杜志远</t>
        </is>
      </c>
      <c r="AA429" s="58" t="inlineStr">
        <is>
          <t>环农领办发〔2022〕36号</t>
        </is>
      </c>
      <c r="AB429" s="58" t="inlineStr">
        <is>
          <t>五批整合</t>
        </is>
      </c>
    </row>
    <row r="430" ht="69" customHeight="1" s="295">
      <c r="A430" s="56" t="n"/>
      <c r="B430" s="67" t="inlineStr">
        <is>
          <t>胡萝卜种植</t>
        </is>
      </c>
      <c r="C430" s="67" t="inlineStr">
        <is>
          <t>新建</t>
        </is>
      </c>
      <c r="D430" s="67" t="inlineStr">
        <is>
          <t>2022.01-2022.12</t>
        </is>
      </c>
      <c r="E430" s="67" t="inlineStr">
        <is>
          <t>曲子镇</t>
        </is>
      </c>
      <c r="F430" s="130" t="inlineStr">
        <is>
          <t>种植胡萝卜313亩，其中：马家河村5户5亩，刘旗村10户10亩，孟家寨村8户8亩，楼房子村97户97亩，西沟村294户60亩，许家塬村42户42亩，金村寺村10户10亩，油坊塬村28户14亩，金盆掌村41户26亩，小庄子村27户27亩，董家塬村14户14亩。</t>
        </is>
      </c>
      <c r="G430" s="67" t="n">
        <v>3.2204</v>
      </c>
      <c r="H430" s="67" t="n">
        <v>3.2204</v>
      </c>
      <c r="I430" s="131" t="n"/>
      <c r="J430" s="131" t="n"/>
      <c r="K430" s="131" t="n"/>
      <c r="L430" s="85" t="inlineStr">
        <is>
          <t>甘财农[2022]30号</t>
        </is>
      </c>
      <c r="M430" s="132" t="inlineStr">
        <is>
          <t>培育壮大草畜产业，增加农户收入，助推产业振兴。</t>
        </is>
      </c>
      <c r="N430" s="132" t="inlineStr">
        <is>
          <t>大力推广科学饲喂，提高营养均衡，增加养殖户收入，进一步完善“企、社、户”三方利益联结机制。</t>
        </is>
      </c>
      <c r="O430" s="67" t="n">
        <v>11</v>
      </c>
      <c r="P430" s="67" t="n"/>
      <c r="Q430" s="67" t="n">
        <v>0.0576</v>
      </c>
      <c r="R430" s="67" t="n"/>
      <c r="S430" s="67" t="n">
        <v>0.0576</v>
      </c>
      <c r="T430" s="67" t="n">
        <v>0.2304</v>
      </c>
      <c r="U430" s="67" t="n"/>
      <c r="V430" s="67" t="n">
        <v>0.2304</v>
      </c>
      <c r="W430" s="67" t="inlineStr">
        <is>
          <t>畜牧局</t>
        </is>
      </c>
      <c r="X430" s="85" t="inlineStr">
        <is>
          <t>曹志鹏</t>
        </is>
      </c>
      <c r="Y430" s="60" t="inlineStr">
        <is>
          <t>曲子镇</t>
        </is>
      </c>
      <c r="Z430" s="58" t="inlineStr">
        <is>
          <t>段斌杰</t>
        </is>
      </c>
      <c r="AA430" s="58" t="inlineStr">
        <is>
          <t>环农领办发〔2022〕36号</t>
        </is>
      </c>
      <c r="AB430" s="58" t="inlineStr">
        <is>
          <t>五批整合</t>
        </is>
      </c>
    </row>
    <row r="431" ht="69" customHeight="1" s="295">
      <c r="A431" s="56" t="n"/>
      <c r="B431" s="67" t="inlineStr">
        <is>
          <t>胡萝卜种植</t>
        </is>
      </c>
      <c r="C431" s="67" t="inlineStr">
        <is>
          <t>新建</t>
        </is>
      </c>
      <c r="D431" s="67" t="inlineStr">
        <is>
          <t>2022.01-2022.12</t>
        </is>
      </c>
      <c r="E431" s="67" t="inlineStr">
        <is>
          <t>山城乡</t>
        </is>
      </c>
      <c r="F431" s="130" t="inlineStr">
        <is>
          <t>种植胡萝卜99亩，山城堡村10户5亩，八里铺村50户25亩，薛塬村50户25亩，王山口子村79户15亩，郝掌村25户10亩，赵庄村20户9亩，谢庄村10户10亩。</t>
        </is>
      </c>
      <c r="G431" s="67" t="n">
        <v>1.0692</v>
      </c>
      <c r="H431" s="67" t="n">
        <v>1.0692</v>
      </c>
      <c r="I431" s="131" t="n"/>
      <c r="J431" s="131" t="n"/>
      <c r="K431" s="131" t="n"/>
      <c r="L431" s="85" t="inlineStr">
        <is>
          <t>甘财农[2022]30号</t>
        </is>
      </c>
      <c r="M431" s="132" t="inlineStr">
        <is>
          <t>培育壮大草畜产业，增加农户收入，助推产业振兴。</t>
        </is>
      </c>
      <c r="N431" s="132" t="inlineStr">
        <is>
          <t>大力推广科学饲喂，提高营养均衡，增加养殖户收入，进一步完善“企、社、户”三方利益联结机制。</t>
        </is>
      </c>
      <c r="O431" s="67" t="n">
        <v>7</v>
      </c>
      <c r="P431" s="67" t="n"/>
      <c r="Q431" s="67" t="n">
        <v>0.0244</v>
      </c>
      <c r="R431" s="67" t="n"/>
      <c r="S431" s="67" t="n">
        <v>0.0244</v>
      </c>
      <c r="T431" s="67" t="n">
        <v>0.0852</v>
      </c>
      <c r="U431" s="67" t="n"/>
      <c r="V431" s="67" t="n">
        <v>0.0852</v>
      </c>
      <c r="W431" s="67" t="inlineStr">
        <is>
          <t>畜牧局</t>
        </is>
      </c>
      <c r="X431" s="85" t="inlineStr">
        <is>
          <t>曹志鹏</t>
        </is>
      </c>
      <c r="Y431" s="60" t="inlineStr">
        <is>
          <t>山城乡</t>
        </is>
      </c>
      <c r="Z431" s="58" t="inlineStr">
        <is>
          <t>姚建平</t>
        </is>
      </c>
      <c r="AA431" s="58" t="inlineStr">
        <is>
          <t>环农领办发〔2022〕36号</t>
        </is>
      </c>
      <c r="AB431" s="58" t="inlineStr">
        <is>
          <t>五批整合</t>
        </is>
      </c>
    </row>
    <row r="432" ht="69" customHeight="1" s="295">
      <c r="A432" s="56" t="n"/>
      <c r="B432" s="67" t="inlineStr">
        <is>
          <t>胡萝卜种植</t>
        </is>
      </c>
      <c r="C432" s="67" t="inlineStr">
        <is>
          <t>新建</t>
        </is>
      </c>
      <c r="D432" s="67" t="inlineStr">
        <is>
          <t>2022.01-2022.12</t>
        </is>
      </c>
      <c r="E432" s="67" t="inlineStr">
        <is>
          <t>天池乡</t>
        </is>
      </c>
      <c r="F432" s="130" t="inlineStr">
        <is>
          <t>种植胡萝卜257亩，其中：鲜岔村30户20亩，喜家坪村40户10亩，井渠淌村30户10亩，老庄湾村40户20亩，曹李川村10户5亩，天池村10户5亩，殷屈河村50户25亩，潘老庄村50户20亩，碾盘岭村30户15亩，吴城子村28户15亩，苏北岔村100户65亩，四合掌村50户17亩，大庄台村20户10亩，梁家河村10户5亩，张邓塬村40户15亩。</t>
        </is>
      </c>
      <c r="G432" s="67" t="n">
        <v>2.7756</v>
      </c>
      <c r="H432" s="67" t="n">
        <v>2.7756</v>
      </c>
      <c r="I432" s="131" t="n"/>
      <c r="J432" s="131" t="n"/>
      <c r="K432" s="131" t="n"/>
      <c r="L432" s="85" t="inlineStr">
        <is>
          <t>甘财农[2022]30号</t>
        </is>
      </c>
      <c r="M432" s="132" t="inlineStr">
        <is>
          <t>培育壮大草畜产业，增加农户收入，助推产业振兴。</t>
        </is>
      </c>
      <c r="N432" s="132" t="inlineStr">
        <is>
          <t>大力推广科学饲喂，提高营养均衡，增加养殖户收入，进一步完善“企、社、户”三方利益联结机制。</t>
        </is>
      </c>
      <c r="O432" s="67" t="n">
        <v>15</v>
      </c>
      <c r="P432" s="67" t="n"/>
      <c r="Q432" s="67" t="n">
        <v>0.0538</v>
      </c>
      <c r="R432" s="67" t="n"/>
      <c r="S432" s="67" t="n">
        <v>0.0538</v>
      </c>
      <c r="T432" s="67" t="n">
        <v>0.269</v>
      </c>
      <c r="U432" s="67" t="n"/>
      <c r="V432" s="67" t="n">
        <v>0.269</v>
      </c>
      <c r="W432" s="67" t="inlineStr">
        <is>
          <t>畜牧局</t>
        </is>
      </c>
      <c r="X432" s="85" t="inlineStr">
        <is>
          <t>曹志鹏</t>
        </is>
      </c>
      <c r="Y432" s="60" t="inlineStr">
        <is>
          <t>天池乡</t>
        </is>
      </c>
      <c r="Z432" s="58" t="inlineStr">
        <is>
          <t>刘震</t>
        </is>
      </c>
      <c r="AA432" s="58" t="inlineStr">
        <is>
          <t>环农领办发〔2022〕36号</t>
        </is>
      </c>
      <c r="AB432" s="58" t="inlineStr">
        <is>
          <t>五批整合</t>
        </is>
      </c>
    </row>
    <row r="433" ht="69" customHeight="1" s="295">
      <c r="A433" s="56" t="n"/>
      <c r="B433" s="67" t="inlineStr">
        <is>
          <t>胡萝卜种植</t>
        </is>
      </c>
      <c r="C433" s="67" t="inlineStr">
        <is>
          <t>新建</t>
        </is>
      </c>
      <c r="D433" s="67" t="inlineStr">
        <is>
          <t>2022.01-2022.12</t>
        </is>
      </c>
      <c r="E433" s="67" t="inlineStr">
        <is>
          <t>小南沟乡</t>
        </is>
      </c>
      <c r="F433" s="130" t="inlineStr">
        <is>
          <t>种植胡萝卜51亩，其中：小南沟村10户4亩，许掌村10户3亩，陈掌村10户3亩，李塬村16户3亩，汪天子村20户6亩，李上山村10户5亩，粉子山村18户5亩，丁寨柯村16户5亩，杨胡套子村15户4亩，连川村10户5亩，天子渠村6户4亩，燕麦掌村10户4亩。</t>
        </is>
      </c>
      <c r="G433" s="67" t="n">
        <v>0.5508</v>
      </c>
      <c r="H433" s="67" t="n">
        <v>0.5508</v>
      </c>
      <c r="I433" s="131" t="n"/>
      <c r="J433" s="131" t="n"/>
      <c r="K433" s="131" t="n"/>
      <c r="L433" s="85" t="inlineStr">
        <is>
          <t>甘财农[2022]30号</t>
        </is>
      </c>
      <c r="M433" s="132" t="inlineStr">
        <is>
          <t>培育壮大草畜产业，增加农户收入，助推产业振兴。</t>
        </is>
      </c>
      <c r="N433" s="132" t="inlineStr">
        <is>
          <t>大力推广科学饲喂，提高营养均衡，增加养殖户收入，进一步完善“企、社、户”三方利益联结机制。</t>
        </is>
      </c>
      <c r="O433" s="67" t="n">
        <v>12</v>
      </c>
      <c r="P433" s="67" t="n"/>
      <c r="Q433" s="67" t="n">
        <v>0.0151</v>
      </c>
      <c r="R433" s="67" t="n"/>
      <c r="S433" s="67" t="n">
        <v>0.0151</v>
      </c>
      <c r="T433" s="67" t="n">
        <v>0.0605</v>
      </c>
      <c r="U433" s="67" t="n"/>
      <c r="V433" s="67" t="n">
        <v>0.0605</v>
      </c>
      <c r="W433" s="67" t="inlineStr">
        <is>
          <t>畜牧局</t>
        </is>
      </c>
      <c r="X433" s="85" t="inlineStr">
        <is>
          <t>曹志鹏</t>
        </is>
      </c>
      <c r="Y433" s="60" t="inlineStr">
        <is>
          <t>小南沟乡</t>
        </is>
      </c>
      <c r="Z433" s="58" t="inlineStr">
        <is>
          <t>任新育</t>
        </is>
      </c>
      <c r="AA433" s="58" t="inlineStr">
        <is>
          <t>环农领办发〔2022〕36号</t>
        </is>
      </c>
      <c r="AB433" s="58" t="inlineStr">
        <is>
          <t>五批整合</t>
        </is>
      </c>
    </row>
    <row r="434" ht="69" customHeight="1" s="295">
      <c r="A434" s="56" t="n"/>
      <c r="B434" s="67" t="inlineStr">
        <is>
          <t>胡萝卜种植</t>
        </is>
      </c>
      <c r="C434" s="67" t="inlineStr">
        <is>
          <t>新建</t>
        </is>
      </c>
      <c r="D434" s="67" t="inlineStr">
        <is>
          <t>2022.01-2022.12</t>
        </is>
      </c>
      <c r="E434" s="67" t="inlineStr">
        <is>
          <t>演武乡</t>
        </is>
      </c>
      <c r="F434" s="130" t="inlineStr">
        <is>
          <t>种植胡萝卜165亩，其中：曳郭咀村27户39亩，杨家洼村6户6亩，佛岔村24户12亩，黑泉河村90户60亩，刘坪村18户6亩，黄山村6户6亩，路家塬村6户6亩，吴家塬村18户6亩，走马硷村30户24亩。</t>
        </is>
      </c>
      <c r="G434" s="67" t="n">
        <v>1.782</v>
      </c>
      <c r="H434" s="67" t="n">
        <v>1.782</v>
      </c>
      <c r="I434" s="131" t="n"/>
      <c r="J434" s="131" t="n"/>
      <c r="K434" s="131" t="n"/>
      <c r="L434" s="85" t="inlineStr">
        <is>
          <t>甘财农[2022]30号</t>
        </is>
      </c>
      <c r="M434" s="132" t="inlineStr">
        <is>
          <t>培育壮大草畜产业，增加农户收入，助推产业振兴。</t>
        </is>
      </c>
      <c r="N434" s="132" t="inlineStr">
        <is>
          <t>大力推广科学饲喂，提高营养均衡，增加养殖户收入，进一步完善“企、社、户”三方利益联结机制。</t>
        </is>
      </c>
      <c r="O434" s="67" t="n">
        <v>9</v>
      </c>
      <c r="P434" s="67" t="n"/>
      <c r="Q434" s="67" t="n">
        <v>0.0225</v>
      </c>
      <c r="R434" s="67" t="n"/>
      <c r="S434" s="67" t="n">
        <v>0.0225</v>
      </c>
      <c r="T434" s="67" t="n">
        <v>0.09</v>
      </c>
      <c r="U434" s="67" t="n"/>
      <c r="V434" s="67" t="n">
        <v>0.09</v>
      </c>
      <c r="W434" s="67" t="inlineStr">
        <is>
          <t>畜牧局</t>
        </is>
      </c>
      <c r="X434" s="85" t="inlineStr">
        <is>
          <t>曹志鹏</t>
        </is>
      </c>
      <c r="Y434" s="60" t="inlineStr">
        <is>
          <t>演武乡</t>
        </is>
      </c>
      <c r="Z434" s="58" t="inlineStr">
        <is>
          <t>杨永杰</t>
        </is>
      </c>
      <c r="AA434" s="58" t="inlineStr">
        <is>
          <t>环农领办发〔2022〕36号</t>
        </is>
      </c>
      <c r="AB434" s="58" t="inlineStr">
        <is>
          <t>五批整合</t>
        </is>
      </c>
    </row>
    <row r="435" ht="69" customHeight="1" s="295">
      <c r="A435" s="85" t="n"/>
      <c r="B435" s="85" t="inlineStr">
        <is>
          <t>粮改饲项目
合计</t>
        </is>
      </c>
      <c r="C435" s="85" t="inlineStr">
        <is>
          <t>新建</t>
        </is>
      </c>
      <c r="D435" s="85" t="n"/>
      <c r="E435" s="85" t="inlineStr">
        <is>
          <t>20个乡镇</t>
        </is>
      </c>
      <c r="F435" s="222" t="inlineStr">
        <is>
          <t>在全县20个乡镇160个村收贮粮饲兼用型玉米等优质饲草共计9.0917万亩，27.2751万吨。</t>
        </is>
      </c>
      <c r="G435" s="85" t="n">
        <v>1006</v>
      </c>
      <c r="H435" s="121" t="n">
        <v>1006</v>
      </c>
      <c r="I435" s="121" t="n"/>
      <c r="J435" s="121" t="n"/>
      <c r="K435" s="121" t="n"/>
      <c r="L435" s="121" t="n"/>
      <c r="M435" s="134" t="inlineStr">
        <is>
          <t>优化我县粮饲种植结构，扩大全株青贮玉米等优质饲草种植面积，增加饲草收贮量，有效提升种植收益和养殖效益。</t>
        </is>
      </c>
      <c r="N435" s="70" t="inlineStr">
        <is>
          <t>大力推广科学饲喂，提高营养均衡，增加养殖户收入，进一步完善“企、社、户”三方利益联结机制。</t>
        </is>
      </c>
      <c r="O435" s="85" t="n">
        <v>160</v>
      </c>
      <c r="P435" s="85" t="n"/>
      <c r="Q435" s="85" t="n">
        <v>0.7905</v>
      </c>
      <c r="R435" s="85" t="n"/>
      <c r="S435" s="85" t="n"/>
      <c r="T435" s="85" t="n">
        <v>2.3715</v>
      </c>
      <c r="U435" s="85" t="n"/>
      <c r="V435" s="85" t="n"/>
      <c r="W435" s="85" t="inlineStr">
        <is>
          <t>畜牧局</t>
        </is>
      </c>
      <c r="X435" s="58" t="inlineStr">
        <is>
          <t>曹志鹏</t>
        </is>
      </c>
      <c r="Y435" s="85" t="inlineStr">
        <is>
          <t>畜牧局</t>
        </is>
      </c>
      <c r="Z435" s="58" t="inlineStr">
        <is>
          <t>曹志鹏</t>
        </is>
      </c>
      <c r="AA435" s="58" t="n"/>
      <c r="AB435" s="58" t="n"/>
    </row>
    <row r="436" ht="69" customHeight="1" s="295">
      <c r="A436" s="67" t="n"/>
      <c r="B436" s="67" t="inlineStr">
        <is>
          <t>粮改饲集成技术示范推广</t>
        </is>
      </c>
      <c r="C436" s="67" t="inlineStr">
        <is>
          <t>新建</t>
        </is>
      </c>
      <c r="D436" s="67" t="n"/>
      <c r="E436" s="67" t="inlineStr">
        <is>
          <t>曲子镇、木钵镇、环城镇</t>
        </is>
      </c>
      <c r="F436" s="130" t="inlineStr">
        <is>
          <t>在曲子，木钵，环城三乡镇进行全株玉米收贮，通过青贮添加剂提高青贮品质，开展粮改饲集成技术示范推广工作。</t>
        </is>
      </c>
      <c r="G436" s="67" t="n">
        <v>15</v>
      </c>
      <c r="H436" s="67" t="n">
        <v>15</v>
      </c>
      <c r="I436" s="131" t="n"/>
      <c r="J436" s="131" t="n"/>
      <c r="K436" s="131" t="n"/>
      <c r="L436" s="121" t="inlineStr">
        <is>
          <t>甘财建[2022]77号</t>
        </is>
      </c>
      <c r="M436" s="135" t="inlineStr">
        <is>
          <t>优化我县粮饲种植结构，扩大全株青贮玉米等优质饲草种植面积，增加饲草收贮量，有效提升种植收益和养殖效益。</t>
        </is>
      </c>
      <c r="N436" s="70" t="inlineStr">
        <is>
          <t>大力推广科学饲喂，提高营养均衡，增加养殖户收入，进一步完善“企、社、户”三方利益联结机制。</t>
        </is>
      </c>
      <c r="O436" s="67" t="n">
        <v>30</v>
      </c>
      <c r="P436" s="67" t="n"/>
      <c r="Q436" s="67" t="n">
        <v>0.3</v>
      </c>
      <c r="R436" s="67" t="n"/>
      <c r="S436" s="67" t="n"/>
      <c r="T436" s="67" t="n">
        <v>0.9</v>
      </c>
      <c r="U436" s="67" t="n"/>
      <c r="V436" s="67" t="n"/>
      <c r="W436" s="67" t="inlineStr">
        <is>
          <t>畜牧局</t>
        </is>
      </c>
      <c r="X436" s="58" t="inlineStr">
        <is>
          <t>曹志鹏</t>
        </is>
      </c>
      <c r="Y436" s="67" t="inlineStr">
        <is>
          <t>畜牧局</t>
        </is>
      </c>
      <c r="Z436" s="58" t="inlineStr">
        <is>
          <t>曹志鹏</t>
        </is>
      </c>
      <c r="AA436" s="58" t="inlineStr">
        <is>
          <t>环农领办发〔2022〕36号</t>
        </is>
      </c>
      <c r="AB436" s="58" t="inlineStr">
        <is>
          <t>五批整合</t>
        </is>
      </c>
    </row>
    <row r="437" ht="69" customHeight="1" s="295">
      <c r="A437" s="67" t="n"/>
      <c r="B437" s="67" t="inlineStr">
        <is>
          <t>粮改饲</t>
        </is>
      </c>
      <c r="C437" s="67" t="inlineStr">
        <is>
          <t>新建</t>
        </is>
      </c>
      <c r="D437" s="67" t="n"/>
      <c r="E437" s="67" t="inlineStr">
        <is>
          <t>八珠乡</t>
        </is>
      </c>
      <c r="F437" s="130" t="inlineStr">
        <is>
          <t>在湫坝沟村，塔尔咀村，杏树沟村，冯家湾村，瓦崾岘村，八珠塬村，马连掌村，白塬村，苟塬村，曹塬村180户收贮饲草0.523万亩，1.57万吨。</t>
        </is>
      </c>
      <c r="G437" s="67" t="n">
        <v>57</v>
      </c>
      <c r="H437" s="67" t="n">
        <v>57</v>
      </c>
      <c r="I437" s="131" t="n"/>
      <c r="J437" s="131" t="n"/>
      <c r="K437" s="131" t="n"/>
      <c r="L437" s="121" t="inlineStr">
        <is>
          <t>甘财建[2022]77号</t>
        </is>
      </c>
      <c r="M437" s="135" t="inlineStr">
        <is>
          <t>优化我县粮饲种植结构，扩大全株青贮玉米等优质饲草种植面积，增加饲草收贮量，有效提升种植收益和养殖效益。</t>
        </is>
      </c>
      <c r="N437" s="70" t="inlineStr">
        <is>
          <t>大力推广科学饲喂，提高营养均衡，增加养殖户收入，进一步完善“企、社、户”三方利益联结机制。</t>
        </is>
      </c>
      <c r="O437" s="67" t="n">
        <v>10</v>
      </c>
      <c r="P437" s="67" t="n"/>
      <c r="Q437" s="67" t="n">
        <v>0.018</v>
      </c>
      <c r="R437" s="67" t="n"/>
      <c r="S437" s="67" t="n"/>
      <c r="T437" s="67" t="n">
        <v>0.054</v>
      </c>
      <c r="U437" s="67" t="n"/>
      <c r="V437" s="67" t="n"/>
      <c r="W437" s="67" t="inlineStr">
        <is>
          <t>畜牧局</t>
        </is>
      </c>
      <c r="X437" s="58" t="inlineStr">
        <is>
          <t>曹志鹏</t>
        </is>
      </c>
      <c r="Y437" s="67" t="inlineStr">
        <is>
          <t>畜牧局</t>
        </is>
      </c>
      <c r="Z437" s="58" t="inlineStr">
        <is>
          <t>曹志鹏</t>
        </is>
      </c>
      <c r="AA437" s="58" t="inlineStr">
        <is>
          <t>环农领办发〔2022〕36号</t>
        </is>
      </c>
      <c r="AB437" s="58" t="inlineStr">
        <is>
          <t>五批整合</t>
        </is>
      </c>
    </row>
    <row r="438" ht="69" customHeight="1" s="295">
      <c r="A438" s="67" t="n"/>
      <c r="B438" s="67" t="inlineStr">
        <is>
          <t>粮改饲</t>
        </is>
      </c>
      <c r="C438" s="67" t="inlineStr">
        <is>
          <t>新建</t>
        </is>
      </c>
      <c r="D438" s="67" t="n"/>
      <c r="E438" s="67" t="inlineStr">
        <is>
          <t>车道镇</t>
        </is>
      </c>
      <c r="F438" s="130" t="inlineStr">
        <is>
          <t>在吊渠村，双庙村，元峁村，苦水掌村，三角城村，刘渠村，王西掌村，万安村186户收贮饲草0.66万亩，1.99万吨。</t>
        </is>
      </c>
      <c r="G438" s="67" t="n">
        <v>72</v>
      </c>
      <c r="H438" s="67" t="n">
        <v>72</v>
      </c>
      <c r="I438" s="131" t="n"/>
      <c r="J438" s="131" t="n"/>
      <c r="K438" s="131" t="n"/>
      <c r="L438" s="121" t="inlineStr">
        <is>
          <t>甘财建[2022]77号</t>
        </is>
      </c>
      <c r="M438" s="135" t="inlineStr">
        <is>
          <t>优化我县粮饲种植结构，扩大全株青贮玉米等优质饲草种植面积，增加饲草收贮量，有效提升种植收益和养殖效益。</t>
        </is>
      </c>
      <c r="N438" s="70" t="inlineStr">
        <is>
          <t>大力推广科学饲喂，提高营养均衡，增加养殖户收入，进一步完善“企、社、户”三方利益联结机制。</t>
        </is>
      </c>
      <c r="O438" s="67" t="n">
        <v>8</v>
      </c>
      <c r="P438" s="67" t="n"/>
      <c r="Q438" s="67" t="n">
        <v>0.0186</v>
      </c>
      <c r="R438" s="67" t="n"/>
      <c r="S438" s="67" t="n"/>
      <c r="T438" s="67" t="n">
        <v>0.0558</v>
      </c>
      <c r="U438" s="67" t="n"/>
      <c r="V438" s="67" t="n"/>
      <c r="W438" s="67" t="inlineStr">
        <is>
          <t>畜牧局</t>
        </is>
      </c>
      <c r="X438" s="58" t="inlineStr">
        <is>
          <t>曹志鹏</t>
        </is>
      </c>
      <c r="Y438" s="67" t="inlineStr">
        <is>
          <t>畜牧局</t>
        </is>
      </c>
      <c r="Z438" s="58" t="inlineStr">
        <is>
          <t>曹志鹏</t>
        </is>
      </c>
      <c r="AA438" s="58" t="inlineStr">
        <is>
          <t>环农领办发〔2022〕36号</t>
        </is>
      </c>
      <c r="AB438" s="58" t="inlineStr">
        <is>
          <t>五批整合</t>
        </is>
      </c>
    </row>
    <row r="439" ht="69" customHeight="1" s="295">
      <c r="A439" s="67" t="n"/>
      <c r="B439" s="67" t="inlineStr">
        <is>
          <t>粮改饲</t>
        </is>
      </c>
      <c r="C439" s="67" t="inlineStr">
        <is>
          <t>新建</t>
        </is>
      </c>
      <c r="D439" s="67" t="n"/>
      <c r="E439" s="67" t="inlineStr">
        <is>
          <t>樊家川镇</t>
        </is>
      </c>
      <c r="F439" s="130" t="inlineStr">
        <is>
          <t>在慕家河村，马骏滩村，闫塬村，樊家川村，郝集村193户收贮饲草0.43万亩，1.29万吨。</t>
        </is>
      </c>
      <c r="G439" s="67" t="n">
        <v>47</v>
      </c>
      <c r="H439" s="67" t="n">
        <v>47</v>
      </c>
      <c r="I439" s="131" t="n"/>
      <c r="J439" s="131" t="n"/>
      <c r="K439" s="131" t="n"/>
      <c r="L439" s="121" t="inlineStr">
        <is>
          <t>甘财建[2022]77号</t>
        </is>
      </c>
      <c r="M439" s="135" t="inlineStr">
        <is>
          <t>优化我县粮饲种植结构，扩大全株青贮玉米等优质饲草种植面积，增加饲草收贮量，有效提升种植收益和养殖效益。</t>
        </is>
      </c>
      <c r="N439" s="70" t="inlineStr">
        <is>
          <t>大力推广科学饲喂，提高营养均衡，增加养殖户收入，进一步完善“企、社、户”三方利益联结机制。</t>
        </is>
      </c>
      <c r="O439" s="67" t="n">
        <v>5</v>
      </c>
      <c r="P439" s="67" t="n"/>
      <c r="Q439" s="67" t="n">
        <v>0.0193</v>
      </c>
      <c r="R439" s="67" t="n"/>
      <c r="S439" s="67" t="n"/>
      <c r="T439" s="67" t="n">
        <v>0.0579</v>
      </c>
      <c r="U439" s="67" t="n"/>
      <c r="V439" s="67" t="n"/>
      <c r="W439" s="67" t="inlineStr">
        <is>
          <t>畜牧局</t>
        </is>
      </c>
      <c r="X439" s="58" t="inlineStr">
        <is>
          <t>曹志鹏</t>
        </is>
      </c>
      <c r="Y439" s="67" t="inlineStr">
        <is>
          <t>畜牧局</t>
        </is>
      </c>
      <c r="Z439" s="58" t="inlineStr">
        <is>
          <t>曹志鹏</t>
        </is>
      </c>
      <c r="AA439" s="58" t="inlineStr">
        <is>
          <t>环农领办发〔2022〕36号</t>
        </is>
      </c>
      <c r="AB439" s="58" t="inlineStr">
        <is>
          <t>五批整合</t>
        </is>
      </c>
    </row>
    <row r="440" ht="69" customHeight="1" s="295">
      <c r="A440" s="67" t="n"/>
      <c r="B440" s="67" t="inlineStr">
        <is>
          <t>粮改饲</t>
        </is>
      </c>
      <c r="C440" s="67" t="inlineStr">
        <is>
          <t>新建</t>
        </is>
      </c>
      <c r="D440" s="67" t="n"/>
      <c r="E440" s="67" t="inlineStr">
        <is>
          <t>耿湾乡</t>
        </is>
      </c>
      <c r="F440" s="130" t="inlineStr">
        <is>
          <t>在潘家掌村，黑城岔村，郝东掌村，郜庄村，万家湾村202户收贮饲草0.183万亩，0.55万吨。</t>
        </is>
      </c>
      <c r="G440" s="67" t="n">
        <v>20</v>
      </c>
      <c r="H440" s="67" t="n">
        <v>20</v>
      </c>
      <c r="I440" s="131" t="n"/>
      <c r="J440" s="131" t="n"/>
      <c r="K440" s="131" t="n"/>
      <c r="L440" s="121" t="inlineStr">
        <is>
          <t>甘财建[2022]77号</t>
        </is>
      </c>
      <c r="M440" s="135" t="inlineStr">
        <is>
          <t>优化我县粮饲种植结构，扩大全株青贮玉米等优质饲草种植面积，增加饲草收贮量，有效提升种植收益和养殖效益。</t>
        </is>
      </c>
      <c r="N440" s="70" t="inlineStr">
        <is>
          <t>大力推广科学饲喂，提高营养均衡，增加养殖户收入，进一步完善“企、社、户”三方利益联结机制。</t>
        </is>
      </c>
      <c r="O440" s="67" t="n">
        <v>5</v>
      </c>
      <c r="P440" s="67" t="n"/>
      <c r="Q440" s="67" t="n">
        <v>0.0202</v>
      </c>
      <c r="R440" s="67" t="n"/>
      <c r="S440" s="67" t="n"/>
      <c r="T440" s="67" t="n">
        <v>0.0606</v>
      </c>
      <c r="U440" s="67" t="n"/>
      <c r="V440" s="67" t="n"/>
      <c r="W440" s="67" t="inlineStr">
        <is>
          <t>畜牧局</t>
        </is>
      </c>
      <c r="X440" s="58" t="inlineStr">
        <is>
          <t>曹志鹏</t>
        </is>
      </c>
      <c r="Y440" s="67" t="inlineStr">
        <is>
          <t>畜牧局</t>
        </is>
      </c>
      <c r="Z440" s="58" t="inlineStr">
        <is>
          <t>曹志鹏</t>
        </is>
      </c>
      <c r="AA440" s="58" t="inlineStr">
        <is>
          <t>环农领办发〔2022〕36号</t>
        </is>
      </c>
      <c r="AB440" s="58" t="inlineStr">
        <is>
          <t>五批整合</t>
        </is>
      </c>
    </row>
    <row r="441" ht="69" customHeight="1" s="295">
      <c r="A441" s="67" t="n"/>
      <c r="B441" s="67" t="inlineStr">
        <is>
          <t>粮改饲</t>
        </is>
      </c>
      <c r="C441" s="67" t="inlineStr">
        <is>
          <t>新建</t>
        </is>
      </c>
      <c r="D441" s="67" t="n"/>
      <c r="E441" s="67" t="inlineStr">
        <is>
          <t>合道镇</t>
        </is>
      </c>
      <c r="F441" s="130" t="inlineStr">
        <is>
          <t>在何坪村，朱塬村，寨子坪村，赵台村，赵家塬村，大路洼村205户收贮饲草0.495万亩，1.5万吨。</t>
        </is>
      </c>
      <c r="G441" s="67" t="n">
        <v>54</v>
      </c>
      <c r="H441" s="67" t="n">
        <v>54</v>
      </c>
      <c r="I441" s="131" t="n"/>
      <c r="J441" s="131" t="n"/>
      <c r="K441" s="131" t="n"/>
      <c r="L441" s="121" t="inlineStr">
        <is>
          <t>甘财建[2022]77号</t>
        </is>
      </c>
      <c r="M441" s="135" t="inlineStr">
        <is>
          <t>优化我县粮饲种植结构，扩大全株青贮玉米等优质饲草种植面积，增加饲草收贮量，有效提升种植收益和养殖效益。</t>
        </is>
      </c>
      <c r="N441" s="70" t="inlineStr">
        <is>
          <t>大力推广科学饲喂，提高营养均衡，增加养殖户收入，进一步完善“企、社、户”三方利益联结机制。</t>
        </is>
      </c>
      <c r="O441" s="67" t="n">
        <v>6</v>
      </c>
      <c r="P441" s="67" t="n"/>
      <c r="Q441" s="67" t="n">
        <v>0.0205</v>
      </c>
      <c r="R441" s="67" t="n"/>
      <c r="S441" s="67" t="n"/>
      <c r="T441" s="67" t="n">
        <v>0.0615</v>
      </c>
      <c r="U441" s="67" t="n"/>
      <c r="V441" s="67" t="n"/>
      <c r="W441" s="67" t="inlineStr">
        <is>
          <t>畜牧局</t>
        </is>
      </c>
      <c r="X441" s="58" t="inlineStr">
        <is>
          <t>曹志鹏</t>
        </is>
      </c>
      <c r="Y441" s="67" t="inlineStr">
        <is>
          <t>畜牧局</t>
        </is>
      </c>
      <c r="Z441" s="58" t="inlineStr">
        <is>
          <t>曹志鹏</t>
        </is>
      </c>
      <c r="AA441" s="58" t="inlineStr">
        <is>
          <t>环农领办发〔2022〕36号</t>
        </is>
      </c>
      <c r="AB441" s="58" t="inlineStr">
        <is>
          <t>五批整合</t>
        </is>
      </c>
    </row>
    <row r="442" ht="69" customHeight="1" s="295">
      <c r="A442" s="67" t="n"/>
      <c r="B442" s="67" t="inlineStr">
        <is>
          <t>粮改饲</t>
        </is>
      </c>
      <c r="C442" s="67" t="inlineStr">
        <is>
          <t>新建</t>
        </is>
      </c>
      <c r="D442" s="67" t="n"/>
      <c r="E442" s="67" t="inlineStr">
        <is>
          <t>洪德镇</t>
        </is>
      </c>
      <c r="F442" s="130" t="inlineStr">
        <is>
          <t>在张崾岘村，许旗村，苗河村，肖关村，耿塬畔村，赵洼村，私盐路村，洪德街村，寇河村，苏长沟村，马塬村，李塬村，新集子村，洪德村，梁岔村，丁阳渠村，河连湾村361户收贮饲草1.33万亩，3.99万吨。</t>
        </is>
      </c>
      <c r="G442" s="67" t="n">
        <v>145</v>
      </c>
      <c r="H442" s="67" t="n">
        <v>145</v>
      </c>
      <c r="I442" s="131" t="n"/>
      <c r="J442" s="131" t="n"/>
      <c r="K442" s="131" t="n"/>
      <c r="L442" s="121" t="inlineStr">
        <is>
          <t>甘财建[2022]77号</t>
        </is>
      </c>
      <c r="M442" s="135" t="inlineStr">
        <is>
          <t>优化我县粮饲种植结构，扩大全株青贮玉米等优质饲草种植面积，增加饲草收贮量，有效提升种植收益和养殖效益。</t>
        </is>
      </c>
      <c r="N442" s="70" t="inlineStr">
        <is>
          <t>大力推广科学饲喂，提高营养均衡，增加养殖户收入，进一步完善“企、社、户”三方利益联结机制。</t>
        </is>
      </c>
      <c r="O442" s="67" t="n">
        <v>17</v>
      </c>
      <c r="P442" s="67" t="n"/>
      <c r="Q442" s="67" t="n">
        <v>0.0361</v>
      </c>
      <c r="R442" s="67" t="n"/>
      <c r="S442" s="67" t="n"/>
      <c r="T442" s="67" t="n">
        <v>0.1083</v>
      </c>
      <c r="U442" s="67" t="n"/>
      <c r="V442" s="67" t="n"/>
      <c r="W442" s="67" t="inlineStr">
        <is>
          <t>畜牧局</t>
        </is>
      </c>
      <c r="X442" s="58" t="inlineStr">
        <is>
          <t>曹志鹏</t>
        </is>
      </c>
      <c r="Y442" s="67" t="inlineStr">
        <is>
          <t>畜牧局</t>
        </is>
      </c>
      <c r="Z442" s="58" t="inlineStr">
        <is>
          <t>曹志鹏</t>
        </is>
      </c>
      <c r="AA442" s="58" t="inlineStr">
        <is>
          <t>环农领办发〔2022〕36号</t>
        </is>
      </c>
      <c r="AB442" s="58" t="inlineStr">
        <is>
          <t>五批整合</t>
        </is>
      </c>
    </row>
    <row r="443" ht="69" customHeight="1" s="295">
      <c r="A443" s="67" t="n"/>
      <c r="B443" s="67" t="inlineStr">
        <is>
          <t>粮改饲</t>
        </is>
      </c>
      <c r="C443" s="67" t="inlineStr">
        <is>
          <t>新建</t>
        </is>
      </c>
      <c r="D443" s="67" t="n"/>
      <c r="E443" s="67" t="inlineStr">
        <is>
          <t>虎洞镇</t>
        </is>
      </c>
      <c r="F443" s="130" t="inlineStr">
        <is>
          <t>在半个城村，张家湾村，刘解掌村，砂井子村92户收贮饲草0.211万亩，0.63万吨。</t>
        </is>
      </c>
      <c r="G443" s="67" t="n">
        <v>23</v>
      </c>
      <c r="H443" s="67" t="n">
        <v>23</v>
      </c>
      <c r="I443" s="131" t="n"/>
      <c r="J443" s="131" t="n"/>
      <c r="K443" s="131" t="n"/>
      <c r="L443" s="121" t="inlineStr">
        <is>
          <t>甘财建[2022]77号</t>
        </is>
      </c>
      <c r="M443" s="135" t="inlineStr">
        <is>
          <t>优化我县粮饲种植结构，扩大全株青贮玉米等优质饲草种植面积，增加饲草收贮量，有效提升种植收益和养殖效益。</t>
        </is>
      </c>
      <c r="N443" s="70" t="inlineStr">
        <is>
          <t>大力推广科学饲喂，提高营养均衡，增加养殖户收入，进一步完善“企、社、户”三方利益联结机制。</t>
        </is>
      </c>
      <c r="O443" s="67" t="n">
        <v>4</v>
      </c>
      <c r="P443" s="67" t="n"/>
      <c r="Q443" s="67" t="n">
        <v>0.0092</v>
      </c>
      <c r="R443" s="67" t="n"/>
      <c r="S443" s="67" t="n"/>
      <c r="T443" s="67" t="n">
        <v>0.0276</v>
      </c>
      <c r="U443" s="67" t="n"/>
      <c r="V443" s="67" t="n"/>
      <c r="W443" s="67" t="inlineStr">
        <is>
          <t>畜牧局</t>
        </is>
      </c>
      <c r="X443" s="58" t="inlineStr">
        <is>
          <t>曹志鹏</t>
        </is>
      </c>
      <c r="Y443" s="67" t="inlineStr">
        <is>
          <t>畜牧局</t>
        </is>
      </c>
      <c r="Z443" s="58" t="inlineStr">
        <is>
          <t>曹志鹏</t>
        </is>
      </c>
      <c r="AA443" s="58" t="inlineStr">
        <is>
          <t>环农领办发〔2022〕36号</t>
        </is>
      </c>
      <c r="AB443" s="58" t="inlineStr">
        <is>
          <t>五批整合</t>
        </is>
      </c>
    </row>
    <row r="444" ht="69" customHeight="1" s="295">
      <c r="A444" s="67" t="n"/>
      <c r="B444" s="67" t="inlineStr">
        <is>
          <t>粮改饲</t>
        </is>
      </c>
      <c r="C444" s="67" t="inlineStr">
        <is>
          <t>新建</t>
        </is>
      </c>
      <c r="D444" s="67" t="n"/>
      <c r="E444" s="67" t="inlineStr">
        <is>
          <t>环城镇</t>
        </is>
      </c>
      <c r="F444" s="130" t="inlineStr">
        <is>
          <t>在冉旗寨村，红星村，赵小掌村，白草塬村，张滩滩村，唐塬村，北郭塬村，马坊塬村，龚淌村，十五里沟村，肖川村，城东塬村，漫塬村206户收贮饲草0.486万亩，1.46万吨。</t>
        </is>
      </c>
      <c r="G444" s="67" t="n">
        <v>53</v>
      </c>
      <c r="H444" s="67" t="n">
        <v>53</v>
      </c>
      <c r="I444" s="131" t="n"/>
      <c r="J444" s="131" t="n"/>
      <c r="K444" s="131" t="n"/>
      <c r="L444" s="121" t="inlineStr">
        <is>
          <t>甘财建[2022]77号</t>
        </is>
      </c>
      <c r="M444" s="135" t="inlineStr">
        <is>
          <t>优化我县粮饲种植结构，扩大全株青贮玉米等优质饲草种植面积，增加饲草收贮量，有效提升种植收益和养殖效益。</t>
        </is>
      </c>
      <c r="N444" s="70" t="inlineStr">
        <is>
          <t>大力推广科学饲喂，提高营养均衡，增加养殖户收入，进一步完善“企、社、户”三方利益联结机制。</t>
        </is>
      </c>
      <c r="O444" s="67" t="n">
        <v>13</v>
      </c>
      <c r="P444" s="67" t="n"/>
      <c r="Q444" s="67" t="n">
        <v>0.0206</v>
      </c>
      <c r="R444" s="67" t="n"/>
      <c r="S444" s="67" t="n"/>
      <c r="T444" s="67" t="n">
        <v>0.0618</v>
      </c>
      <c r="U444" s="67" t="n"/>
      <c r="V444" s="67" t="n"/>
      <c r="W444" s="67" t="inlineStr">
        <is>
          <t>畜牧局</t>
        </is>
      </c>
      <c r="X444" s="58" t="inlineStr">
        <is>
          <t>曹志鹏</t>
        </is>
      </c>
      <c r="Y444" s="67" t="inlineStr">
        <is>
          <t>畜牧局</t>
        </is>
      </c>
      <c r="Z444" s="58" t="inlineStr">
        <is>
          <t>曹志鹏</t>
        </is>
      </c>
      <c r="AA444" s="58" t="inlineStr">
        <is>
          <t>环农领办发〔2022〕36号</t>
        </is>
      </c>
      <c r="AB444" s="58" t="inlineStr">
        <is>
          <t>五批整合</t>
        </is>
      </c>
    </row>
    <row r="445" ht="69" customHeight="1" s="295">
      <c r="A445" s="67" t="n"/>
      <c r="B445" s="67" t="inlineStr">
        <is>
          <t>粮改饲</t>
        </is>
      </c>
      <c r="C445" s="67" t="inlineStr">
        <is>
          <t>新建</t>
        </is>
      </c>
      <c r="D445" s="67" t="n"/>
      <c r="E445" s="67" t="inlineStr">
        <is>
          <t>芦家湾乡</t>
        </is>
      </c>
      <c r="F445" s="130" t="inlineStr">
        <is>
          <t>在盘龙村，王庄村，杨兴庄村，井川村，大堡条村，庙儿掌村，花儿掌村147户收贮饲草0.505万亩，1.51万吨。</t>
        </is>
      </c>
      <c r="G445" s="67" t="n">
        <v>55</v>
      </c>
      <c r="H445" s="67" t="n">
        <v>55</v>
      </c>
      <c r="I445" s="131" t="n"/>
      <c r="J445" s="131" t="n"/>
      <c r="K445" s="131" t="n"/>
      <c r="L445" s="121" t="inlineStr">
        <is>
          <t>甘财建[2022]77号</t>
        </is>
      </c>
      <c r="M445" s="135" t="inlineStr">
        <is>
          <t>优化我县粮饲种植结构，扩大全株青贮玉米等优质饲草种植面积，增加饲草收贮量，有效提升种植收益和养殖效益。</t>
        </is>
      </c>
      <c r="N445" s="70" t="inlineStr">
        <is>
          <t>大力推广科学饲喂，提高营养均衡，增加养殖户收入，进一步完善“企、社、户”三方利益联结机制。</t>
        </is>
      </c>
      <c r="O445" s="67" t="n">
        <v>7</v>
      </c>
      <c r="P445" s="67" t="n"/>
      <c r="Q445" s="67" t="n">
        <v>0.0147</v>
      </c>
      <c r="R445" s="67" t="n"/>
      <c r="S445" s="67" t="n"/>
      <c r="T445" s="67" t="n">
        <v>0.0441</v>
      </c>
      <c r="U445" s="67" t="n"/>
      <c r="V445" s="67" t="n"/>
      <c r="W445" s="67" t="inlineStr">
        <is>
          <t>畜牧局</t>
        </is>
      </c>
      <c r="X445" s="58" t="inlineStr">
        <is>
          <t>曹志鹏</t>
        </is>
      </c>
      <c r="Y445" s="67" t="inlineStr">
        <is>
          <t>畜牧局</t>
        </is>
      </c>
      <c r="Z445" s="58" t="inlineStr">
        <is>
          <t>曹志鹏</t>
        </is>
      </c>
      <c r="AA445" s="58" t="inlineStr">
        <is>
          <t>环农领办发〔2022〕36号</t>
        </is>
      </c>
      <c r="AB445" s="58" t="inlineStr">
        <is>
          <t>五批整合</t>
        </is>
      </c>
    </row>
    <row r="446" ht="69" customHeight="1" s="295">
      <c r="A446" s="67" t="n"/>
      <c r="B446" s="67" t="inlineStr">
        <is>
          <t>粮改饲</t>
        </is>
      </c>
      <c r="C446" s="67" t="inlineStr">
        <is>
          <t>新建</t>
        </is>
      </c>
      <c r="D446" s="67" t="n"/>
      <c r="E446" s="67" t="inlineStr">
        <is>
          <t>罗山川乡</t>
        </is>
      </c>
      <c r="F446" s="130" t="inlineStr">
        <is>
          <t>在苇芝城村，龙柏山村，光明村，陈渠子村45户收贮饲草0.165万亩，0.5万吨。</t>
        </is>
      </c>
      <c r="G446" s="67" t="n">
        <v>18</v>
      </c>
      <c r="H446" s="67" t="n">
        <v>18</v>
      </c>
      <c r="I446" s="131" t="n"/>
      <c r="J446" s="131" t="n"/>
      <c r="K446" s="131" t="n"/>
      <c r="L446" s="121" t="inlineStr">
        <is>
          <t>甘财建[2022]77号</t>
        </is>
      </c>
      <c r="M446" s="135" t="inlineStr">
        <is>
          <t>优化我县粮饲种植结构，扩大全株青贮玉米等优质饲草种植面积，增加饲草收贮量，有效提升种植收益和养殖效益。</t>
        </is>
      </c>
      <c r="N446" s="70" t="inlineStr">
        <is>
          <t>大力推广科学饲喂，提高营养均衡，增加养殖户收入，进一步完善“企、社、户”三方利益联结机制。</t>
        </is>
      </c>
      <c r="O446" s="67" t="n">
        <v>4</v>
      </c>
      <c r="P446" s="67" t="n"/>
      <c r="Q446" s="67" t="n">
        <v>0.0045</v>
      </c>
      <c r="R446" s="67" t="n"/>
      <c r="S446" s="67" t="n"/>
      <c r="T446" s="67" t="n">
        <v>0.0135</v>
      </c>
      <c r="U446" s="67" t="n"/>
      <c r="V446" s="67" t="n"/>
      <c r="W446" s="67" t="inlineStr">
        <is>
          <t>畜牧局</t>
        </is>
      </c>
      <c r="X446" s="58" t="inlineStr">
        <is>
          <t>曹志鹏</t>
        </is>
      </c>
      <c r="Y446" s="67" t="inlineStr">
        <is>
          <t>畜牧局</t>
        </is>
      </c>
      <c r="Z446" s="58" t="inlineStr">
        <is>
          <t>曹志鹏</t>
        </is>
      </c>
      <c r="AA446" s="58" t="inlineStr">
        <is>
          <t>环农领办发〔2022〕36号</t>
        </is>
      </c>
      <c r="AB446" s="58" t="inlineStr">
        <is>
          <t>五批整合</t>
        </is>
      </c>
    </row>
    <row r="447" ht="69" customHeight="1" s="295">
      <c r="A447" s="67" t="n"/>
      <c r="B447" s="67" t="inlineStr">
        <is>
          <t>粮改饲</t>
        </is>
      </c>
      <c r="C447" s="67" t="inlineStr">
        <is>
          <t>新建</t>
        </is>
      </c>
      <c r="D447" s="67" t="n"/>
      <c r="E447" s="67" t="inlineStr">
        <is>
          <t>毛井镇</t>
        </is>
      </c>
      <c r="F447" s="130" t="inlineStr">
        <is>
          <t>在二条俭村，黄寨柯村，杨东掌村，山西掌村，红糜湾村，高家洼村，丁连掌村，大户掌村，红土咀村，砖城子村，乔崾岘村，马家趟村，施家滩村2009户收贮饲草0.5317万亩，1.6万吨。</t>
        </is>
      </c>
      <c r="G447" s="67" t="n">
        <v>58</v>
      </c>
      <c r="H447" s="67" t="n">
        <v>58</v>
      </c>
      <c r="I447" s="131" t="n"/>
      <c r="J447" s="131" t="n"/>
      <c r="K447" s="131" t="n"/>
      <c r="L447" s="121" t="inlineStr">
        <is>
          <t>甘财建[2022]77号</t>
        </is>
      </c>
      <c r="M447" s="135" t="inlineStr">
        <is>
          <t>优化我县粮饲种植结构，扩大全株青贮玉米等优质饲草种植面积，增加饲草收贮量，有效提升种植收益和养殖效益。</t>
        </is>
      </c>
      <c r="N447" s="70" t="inlineStr">
        <is>
          <t>大力推广科学饲喂，提高营养均衡，增加养殖户收入，进一步完善“企、社、户”三方利益联结机制。</t>
        </is>
      </c>
      <c r="O447" s="67" t="n">
        <v>13</v>
      </c>
      <c r="P447" s="67" t="n"/>
      <c r="Q447" s="67" t="n">
        <v>0.2009</v>
      </c>
      <c r="R447" s="67" t="n"/>
      <c r="S447" s="67" t="n"/>
      <c r="T447" s="67" t="n">
        <v>0.6027</v>
      </c>
      <c r="U447" s="67" t="n"/>
      <c r="V447" s="67" t="n"/>
      <c r="W447" s="67" t="inlineStr">
        <is>
          <t>畜牧局</t>
        </is>
      </c>
      <c r="X447" s="58" t="inlineStr">
        <is>
          <t>曹志鹏</t>
        </is>
      </c>
      <c r="Y447" s="67" t="inlineStr">
        <is>
          <t>畜牧局</t>
        </is>
      </c>
      <c r="Z447" s="58" t="inlineStr">
        <is>
          <t>曹志鹏</t>
        </is>
      </c>
      <c r="AA447" s="58" t="inlineStr">
        <is>
          <t>环农领办发〔2022〕36号</t>
        </is>
      </c>
      <c r="AB447" s="58" t="inlineStr">
        <is>
          <t>五批整合</t>
        </is>
      </c>
    </row>
    <row r="448" ht="69" customHeight="1" s="295">
      <c r="A448" s="67" t="n"/>
      <c r="B448" s="67" t="inlineStr">
        <is>
          <t>粮改饲</t>
        </is>
      </c>
      <c r="C448" s="67" t="inlineStr">
        <is>
          <t>新建</t>
        </is>
      </c>
      <c r="D448" s="67" t="n"/>
      <c r="E448" s="67" t="inlineStr">
        <is>
          <t>木钵镇</t>
        </is>
      </c>
      <c r="F448" s="130" t="inlineStr">
        <is>
          <t>在罗家沟村，殷家桥村，高寨村，白家掌村，刘家塬村，二合塬村，郭西掌村，邓寨子村419户收贮饲草0.726万亩，2.17万吨。</t>
        </is>
      </c>
      <c r="G448" s="67" t="n">
        <v>79</v>
      </c>
      <c r="H448" s="67" t="n">
        <v>79</v>
      </c>
      <c r="I448" s="131" t="n"/>
      <c r="J448" s="131" t="n"/>
      <c r="K448" s="131" t="n"/>
      <c r="L448" s="121" t="inlineStr">
        <is>
          <t>甘财建[2022]77号</t>
        </is>
      </c>
      <c r="M448" s="135" t="inlineStr">
        <is>
          <t>优化我县粮饲种植结构，扩大全株青贮玉米等优质饲草种植面积，增加饲草收贮量，有效提升种植收益和养殖效益。</t>
        </is>
      </c>
      <c r="N448" s="70" t="inlineStr">
        <is>
          <t>大力推广科学饲喂，提高营养均衡，增加养殖户收入，进一步完善“企、社、户”三方利益联结机制。</t>
        </is>
      </c>
      <c r="O448" s="67" t="n">
        <v>8</v>
      </c>
      <c r="P448" s="67" t="n"/>
      <c r="Q448" s="67" t="n">
        <v>0.0419</v>
      </c>
      <c r="R448" s="67" t="n"/>
      <c r="S448" s="67" t="n"/>
      <c r="T448" s="67" t="n">
        <v>0.1257</v>
      </c>
      <c r="U448" s="67" t="n"/>
      <c r="V448" s="67" t="n"/>
      <c r="W448" s="67" t="inlineStr">
        <is>
          <t>畜牧局</t>
        </is>
      </c>
      <c r="X448" s="58" t="inlineStr">
        <is>
          <t>曹志鹏</t>
        </is>
      </c>
      <c r="Y448" s="67" t="inlineStr">
        <is>
          <t>畜牧局</t>
        </is>
      </c>
      <c r="Z448" s="58" t="inlineStr">
        <is>
          <t>曹志鹏</t>
        </is>
      </c>
      <c r="AA448" s="58" t="inlineStr">
        <is>
          <t>环农领办发〔2022〕36号</t>
        </is>
      </c>
      <c r="AB448" s="58" t="inlineStr">
        <is>
          <t>五批整合</t>
        </is>
      </c>
    </row>
    <row r="449" ht="69" customHeight="1" s="295">
      <c r="A449" s="67" t="n"/>
      <c r="B449" s="67" t="inlineStr">
        <is>
          <t>粮改饲</t>
        </is>
      </c>
      <c r="C449" s="67" t="inlineStr">
        <is>
          <t>新建</t>
        </is>
      </c>
      <c r="D449" s="67" t="n"/>
      <c r="E449" s="67" t="inlineStr">
        <is>
          <t>南湫乡</t>
        </is>
      </c>
      <c r="F449" s="130" t="inlineStr">
        <is>
          <t>在代家洼村6户收贮饲草0.046万亩，0.14万吨。</t>
        </is>
      </c>
      <c r="G449" s="67" t="n">
        <v>5</v>
      </c>
      <c r="H449" s="67" t="n">
        <v>5</v>
      </c>
      <c r="I449" s="131" t="n"/>
      <c r="J449" s="131" t="n"/>
      <c r="K449" s="131" t="n"/>
      <c r="L449" s="121" t="inlineStr">
        <is>
          <t>甘财建[2022]77号</t>
        </is>
      </c>
      <c r="M449" s="135" t="inlineStr">
        <is>
          <t>优化我县粮饲种植结构，扩大全株青贮玉米等优质饲草种植面积，增加饲草收贮量，有效提升种植收益和养殖效益。</t>
        </is>
      </c>
      <c r="N449" s="70" t="inlineStr">
        <is>
          <t>大力推广科学饲喂，提高营养均衡，增加养殖户收入，进一步完善“企、社、户”三方利益联结机制。</t>
        </is>
      </c>
      <c r="O449" s="67" t="n">
        <v>1</v>
      </c>
      <c r="P449" s="67" t="n"/>
      <c r="Q449" s="67" t="n">
        <v>0.0005999999999999999</v>
      </c>
      <c r="R449" s="67" t="n"/>
      <c r="S449" s="67" t="n"/>
      <c r="T449" s="67" t="n">
        <v>0.0018</v>
      </c>
      <c r="U449" s="67" t="n"/>
      <c r="V449" s="67" t="n"/>
      <c r="W449" s="67" t="inlineStr">
        <is>
          <t>畜牧局</t>
        </is>
      </c>
      <c r="X449" s="58" t="inlineStr">
        <is>
          <t>曹志鹏</t>
        </is>
      </c>
      <c r="Y449" s="67" t="inlineStr">
        <is>
          <t>畜牧局</t>
        </is>
      </c>
      <c r="Z449" s="58" t="inlineStr">
        <is>
          <t>曹志鹏</t>
        </is>
      </c>
      <c r="AA449" s="58" t="inlineStr">
        <is>
          <t>环农领办发〔2022〕36号</t>
        </is>
      </c>
      <c r="AB449" s="58" t="inlineStr">
        <is>
          <t>五批整合</t>
        </is>
      </c>
    </row>
    <row r="450" ht="69" customHeight="1" s="295">
      <c r="A450" s="67" t="n"/>
      <c r="B450" s="67" t="inlineStr">
        <is>
          <t>粮改饲</t>
        </is>
      </c>
      <c r="C450" s="67" t="inlineStr">
        <is>
          <t>新建</t>
        </is>
      </c>
      <c r="D450" s="67" t="n"/>
      <c r="E450" s="67" t="inlineStr">
        <is>
          <t>秦团庄乡</t>
        </is>
      </c>
      <c r="F450" s="130" t="inlineStr">
        <is>
          <t>在新集子村，白塬畔村，贾塬村，新峁村，南掌堡子村120户收贮饲草0.349万亩，1.06万吨。</t>
        </is>
      </c>
      <c r="G450" s="67" t="n">
        <v>38</v>
      </c>
      <c r="H450" s="67" t="n">
        <v>38</v>
      </c>
      <c r="I450" s="131" t="n"/>
      <c r="J450" s="131" t="n"/>
      <c r="K450" s="131" t="n"/>
      <c r="L450" s="121" t="inlineStr">
        <is>
          <t>甘财建[2022]77号</t>
        </is>
      </c>
      <c r="M450" s="135" t="inlineStr">
        <is>
          <t>优化我县粮饲种植结构，扩大全株青贮玉米等优质饲草种植面积，增加饲草收贮量，有效提升种植收益和养殖效益。</t>
        </is>
      </c>
      <c r="N450" s="70" t="inlineStr">
        <is>
          <t>大力推广科学饲喂，提高营养均衡，增加养殖户收入，进一步完善“企、社、户”三方利益联结机制。</t>
        </is>
      </c>
      <c r="O450" s="67" t="n">
        <v>5</v>
      </c>
      <c r="P450" s="67" t="n"/>
      <c r="Q450" s="67" t="n">
        <v>0.012</v>
      </c>
      <c r="R450" s="67" t="n"/>
      <c r="S450" s="67" t="n"/>
      <c r="T450" s="67" t="n">
        <v>0.036</v>
      </c>
      <c r="U450" s="67" t="n"/>
      <c r="V450" s="67" t="n"/>
      <c r="W450" s="67" t="inlineStr">
        <is>
          <t>畜牧局</t>
        </is>
      </c>
      <c r="X450" s="58" t="inlineStr">
        <is>
          <t>曹志鹏</t>
        </is>
      </c>
      <c r="Y450" s="67" t="inlineStr">
        <is>
          <t>畜牧局</t>
        </is>
      </c>
      <c r="Z450" s="58" t="inlineStr">
        <is>
          <t>曹志鹏</t>
        </is>
      </c>
      <c r="AA450" s="58" t="inlineStr">
        <is>
          <t>环农领办发〔2022〕36号</t>
        </is>
      </c>
      <c r="AB450" s="58" t="inlineStr">
        <is>
          <t>五批整合</t>
        </is>
      </c>
    </row>
    <row r="451" ht="69" customHeight="1" s="295">
      <c r="A451" s="67" t="n"/>
      <c r="B451" s="67" t="inlineStr">
        <is>
          <t>粮改饲</t>
        </is>
      </c>
      <c r="C451" s="67" t="inlineStr">
        <is>
          <t>新建</t>
        </is>
      </c>
      <c r="D451" s="67" t="n"/>
      <c r="E451" s="67" t="inlineStr">
        <is>
          <t>曲子镇</t>
        </is>
      </c>
      <c r="F451" s="130" t="inlineStr">
        <is>
          <t>在西沟村16户收贮饲草0.202万亩，0.61万吨。</t>
        </is>
      </c>
      <c r="G451" s="67" t="n">
        <v>22</v>
      </c>
      <c r="H451" s="67" t="n">
        <v>22</v>
      </c>
      <c r="I451" s="131" t="n"/>
      <c r="J451" s="131" t="n"/>
      <c r="K451" s="131" t="n"/>
      <c r="L451" s="121" t="inlineStr">
        <is>
          <t>甘财建[2022]77号</t>
        </is>
      </c>
      <c r="M451" s="135" t="inlineStr">
        <is>
          <t>优化我县粮饲种植结构，扩大全株青贮玉米等优质饲草种植面积，增加饲草收贮量，有效提升种植收益和养殖效益。</t>
        </is>
      </c>
      <c r="N451" s="70" t="inlineStr">
        <is>
          <t>大力推广科学饲喂，提高营养均衡，增加养殖户收入，进一步完善“企、社、户”三方利益联结机制。</t>
        </is>
      </c>
      <c r="O451" s="67" t="n">
        <v>1</v>
      </c>
      <c r="P451" s="67" t="n"/>
      <c r="Q451" s="67" t="n">
        <v>0.0016</v>
      </c>
      <c r="R451" s="67" t="n"/>
      <c r="S451" s="67" t="n"/>
      <c r="T451" s="67" t="n">
        <v>0.0048</v>
      </c>
      <c r="U451" s="67" t="n"/>
      <c r="V451" s="67" t="n"/>
      <c r="W451" s="67" t="inlineStr">
        <is>
          <t>畜牧局</t>
        </is>
      </c>
      <c r="X451" s="58" t="inlineStr">
        <is>
          <t>曹志鹏</t>
        </is>
      </c>
      <c r="Y451" s="67" t="inlineStr">
        <is>
          <t>畜牧局</t>
        </is>
      </c>
      <c r="Z451" s="58" t="inlineStr">
        <is>
          <t>曹志鹏</t>
        </is>
      </c>
      <c r="AA451" s="58" t="inlineStr">
        <is>
          <t>环农领办发〔2022〕36号</t>
        </is>
      </c>
      <c r="AB451" s="58" t="inlineStr">
        <is>
          <t>五批整合</t>
        </is>
      </c>
    </row>
    <row r="452" ht="69" customHeight="1" s="295">
      <c r="A452" s="67" t="n"/>
      <c r="B452" s="67" t="inlineStr">
        <is>
          <t>粮改饲</t>
        </is>
      </c>
      <c r="C452" s="67" t="inlineStr">
        <is>
          <t>新建</t>
        </is>
      </c>
      <c r="D452" s="67" t="n"/>
      <c r="E452" s="67" t="inlineStr">
        <is>
          <t>山城乡</t>
        </is>
      </c>
      <c r="F452" s="130" t="inlineStr">
        <is>
          <t>在王山口子村，寨柯村，冯家沟村，八里铺村，郝掌村，薛塬村，山城堡村190户收贮饲草0.807万亩，2.42万吨。</t>
        </is>
      </c>
      <c r="G452" s="67" t="n">
        <v>88</v>
      </c>
      <c r="H452" s="67" t="n">
        <v>88</v>
      </c>
      <c r="I452" s="131" t="n"/>
      <c r="J452" s="131" t="n"/>
      <c r="K452" s="131" t="n"/>
      <c r="L452" s="121" t="inlineStr">
        <is>
          <t>甘财建[2022]77号</t>
        </is>
      </c>
      <c r="M452" s="135" t="inlineStr">
        <is>
          <t>优化我县粮饲种植结构，扩大全株青贮玉米等优质饲草种植面积，增加饲草收贮量，有效提升种植收益和养殖效益。</t>
        </is>
      </c>
      <c r="N452" s="70" t="inlineStr">
        <is>
          <t>大力推广科学饲喂，提高营养均衡，增加养殖户收入，进一步完善“企、社、户”三方利益联结机制。</t>
        </is>
      </c>
      <c r="O452" s="67" t="n">
        <v>7</v>
      </c>
      <c r="P452" s="67" t="n"/>
      <c r="Q452" s="67" t="n">
        <v>0.019</v>
      </c>
      <c r="R452" s="67" t="n"/>
      <c r="S452" s="67" t="n"/>
      <c r="T452" s="67" t="n">
        <v>0.057</v>
      </c>
      <c r="U452" s="67" t="n"/>
      <c r="V452" s="67" t="n"/>
      <c r="W452" s="67" t="inlineStr">
        <is>
          <t>畜牧局</t>
        </is>
      </c>
      <c r="X452" s="58" t="inlineStr">
        <is>
          <t>曹志鹏</t>
        </is>
      </c>
      <c r="Y452" s="67" t="inlineStr">
        <is>
          <t>畜牧局</t>
        </is>
      </c>
      <c r="Z452" s="58" t="inlineStr">
        <is>
          <t>曹志鹏</t>
        </is>
      </c>
      <c r="AA452" s="58" t="inlineStr">
        <is>
          <t>环农领办发〔2022〕36号</t>
        </is>
      </c>
      <c r="AB452" s="58" t="inlineStr">
        <is>
          <t>五批整合</t>
        </is>
      </c>
    </row>
    <row r="453" ht="69" customHeight="1" s="295">
      <c r="A453" s="67" t="n"/>
      <c r="B453" s="67" t="inlineStr">
        <is>
          <t>粮改饲</t>
        </is>
      </c>
      <c r="C453" s="67" t="inlineStr">
        <is>
          <t>新建</t>
        </is>
      </c>
      <c r="D453" s="67" t="n"/>
      <c r="E453" s="67" t="inlineStr">
        <is>
          <t>天池乡</t>
        </is>
      </c>
      <c r="F453" s="130" t="inlineStr">
        <is>
          <t>在吴城子村，大庄台村，曹李川村，梁河村101户收贮饲草0.294万亩，0.88万吨。</t>
        </is>
      </c>
      <c r="G453" s="67" t="n">
        <v>32</v>
      </c>
      <c r="H453" s="67" t="n">
        <v>32</v>
      </c>
      <c r="I453" s="131" t="n"/>
      <c r="J453" s="131" t="n"/>
      <c r="K453" s="131" t="n"/>
      <c r="L453" s="121" t="inlineStr">
        <is>
          <t>甘财建[2022]77号</t>
        </is>
      </c>
      <c r="M453" s="135" t="inlineStr">
        <is>
          <t>优化我县粮饲种植结构，扩大全株青贮玉米等优质饲草种植面积，增加饲草收贮量，有效提升种植收益和养殖效益。</t>
        </is>
      </c>
      <c r="N453" s="70" t="inlineStr">
        <is>
          <t>大力推广科学饲喂，提高营养均衡，增加养殖户收入，进一步完善“企、社、户”三方利益联结机制。</t>
        </is>
      </c>
      <c r="O453" s="67" t="n">
        <v>4</v>
      </c>
      <c r="P453" s="67" t="n"/>
      <c r="Q453" s="67" t="n">
        <v>0.0101</v>
      </c>
      <c r="R453" s="67" t="n"/>
      <c r="S453" s="67" t="n"/>
      <c r="T453" s="67" t="n">
        <v>0.0303</v>
      </c>
      <c r="U453" s="67" t="n"/>
      <c r="V453" s="67" t="n"/>
      <c r="W453" s="67" t="inlineStr">
        <is>
          <t>畜牧局</t>
        </is>
      </c>
      <c r="X453" s="58" t="inlineStr">
        <is>
          <t>曹志鹏</t>
        </is>
      </c>
      <c r="Y453" s="67" t="inlineStr">
        <is>
          <t>畜牧局</t>
        </is>
      </c>
      <c r="Z453" s="58" t="inlineStr">
        <is>
          <t>曹志鹏</t>
        </is>
      </c>
      <c r="AA453" s="58" t="inlineStr">
        <is>
          <t>环农领办发〔2022〕36号</t>
        </is>
      </c>
      <c r="AB453" s="58" t="inlineStr">
        <is>
          <t>五批整合</t>
        </is>
      </c>
    </row>
    <row r="454" ht="69" customHeight="1" s="295">
      <c r="A454" s="67" t="n"/>
      <c r="B454" s="67" t="inlineStr">
        <is>
          <t>粮改饲</t>
        </is>
      </c>
      <c r="C454" s="67" t="inlineStr">
        <is>
          <t>新建</t>
        </is>
      </c>
      <c r="D454" s="67" t="n"/>
      <c r="E454" s="67" t="inlineStr">
        <is>
          <t>甜水镇</t>
        </is>
      </c>
      <c r="F454" s="130" t="inlineStr">
        <is>
          <t>在鲁掌村17户收贮饲草0.138万亩，0.41万吨。</t>
        </is>
      </c>
      <c r="G454" s="67" t="n">
        <v>15</v>
      </c>
      <c r="H454" s="67" t="n">
        <v>15</v>
      </c>
      <c r="I454" s="131" t="n"/>
      <c r="J454" s="131" t="n"/>
      <c r="K454" s="131" t="n"/>
      <c r="L454" s="121" t="inlineStr">
        <is>
          <t>甘财建[2022]77号</t>
        </is>
      </c>
      <c r="M454" s="135" t="inlineStr">
        <is>
          <t>优化我县粮饲种植结构，扩大全株青贮玉米等优质饲草种植面积，增加饲草收贮量，有效提升种植收益和养殖效益。</t>
        </is>
      </c>
      <c r="N454" s="70" t="inlineStr">
        <is>
          <t>大力推广科学饲喂，提高营养均衡，增加养殖户收入，进一步完善“企、社、户”三方利益联结机制。</t>
        </is>
      </c>
      <c r="O454" s="67" t="n">
        <v>1</v>
      </c>
      <c r="P454" s="67" t="n"/>
      <c r="Q454" s="67" t="n">
        <v>0.0017</v>
      </c>
      <c r="R454" s="67" t="n"/>
      <c r="S454" s="67" t="n"/>
      <c r="T454" s="67" t="n">
        <v>0.0051</v>
      </c>
      <c r="U454" s="67" t="n"/>
      <c r="V454" s="67" t="n"/>
      <c r="W454" s="67" t="inlineStr">
        <is>
          <t>畜牧局</t>
        </is>
      </c>
      <c r="X454" s="58" t="inlineStr">
        <is>
          <t>曹志鹏</t>
        </is>
      </c>
      <c r="Y454" s="67" t="inlineStr">
        <is>
          <t>畜牧局</t>
        </is>
      </c>
      <c r="Z454" s="58" t="inlineStr">
        <is>
          <t>曹志鹏</t>
        </is>
      </c>
      <c r="AA454" s="58" t="inlineStr">
        <is>
          <t>环农领办发〔2022〕36号</t>
        </is>
      </c>
      <c r="AB454" s="58" t="inlineStr">
        <is>
          <t>五批整合</t>
        </is>
      </c>
    </row>
    <row r="455" ht="69" customHeight="1" s="295">
      <c r="A455" s="67" t="n"/>
      <c r="B455" s="67" t="inlineStr">
        <is>
          <t>粮改饲</t>
        </is>
      </c>
      <c r="C455" s="67" t="inlineStr">
        <is>
          <t>新建</t>
        </is>
      </c>
      <c r="D455" s="67" t="n"/>
      <c r="E455" s="67" t="inlineStr">
        <is>
          <t>小南沟乡</t>
        </is>
      </c>
      <c r="F455" s="130" t="inlineStr">
        <is>
          <t>在粉子山村，燕麦掌村，丁寨柯村，杨胡套子村，许掌村，汪天子村111户收贮饲草0.459万亩，1.38万吨。</t>
        </is>
      </c>
      <c r="G455" s="67" t="n">
        <v>50</v>
      </c>
      <c r="H455" s="67" t="n">
        <v>50</v>
      </c>
      <c r="I455" s="131" t="n"/>
      <c r="J455" s="131" t="n"/>
      <c r="K455" s="131" t="n"/>
      <c r="L455" s="121" t="inlineStr">
        <is>
          <t>甘财建[2022]77号</t>
        </is>
      </c>
      <c r="M455" s="135" t="inlineStr">
        <is>
          <t>优化我县粮饲种植结构，扩大全株青贮玉米等优质饲草种植面积，增加饲草收贮量，有效提升种植收益和养殖效益。</t>
        </is>
      </c>
      <c r="N455" s="70" t="inlineStr">
        <is>
          <t>大力推广科学饲喂，提高营养均衡，增加养殖户收入，进一步完善“企、社、户”三方利益联结机制。</t>
        </is>
      </c>
      <c r="O455" s="67" t="n">
        <v>6</v>
      </c>
      <c r="P455" s="67" t="n"/>
      <c r="Q455" s="67" t="n">
        <v>0.0111</v>
      </c>
      <c r="R455" s="67" t="n"/>
      <c r="S455" s="67" t="n"/>
      <c r="T455" s="67" t="n">
        <v>0.0333</v>
      </c>
      <c r="U455" s="67" t="n"/>
      <c r="V455" s="67" t="n"/>
      <c r="W455" s="67" t="inlineStr">
        <is>
          <t>畜牧局</t>
        </is>
      </c>
      <c r="X455" s="58" t="inlineStr">
        <is>
          <t>曹志鹏</t>
        </is>
      </c>
      <c r="Y455" s="67" t="inlineStr">
        <is>
          <t>畜牧局</t>
        </is>
      </c>
      <c r="Z455" s="58" t="inlineStr">
        <is>
          <t>曹志鹏</t>
        </is>
      </c>
      <c r="AA455" s="58" t="inlineStr">
        <is>
          <t>环农领办发〔2022〕36号</t>
        </is>
      </c>
      <c r="AB455" s="58" t="inlineStr">
        <is>
          <t>五批整合</t>
        </is>
      </c>
    </row>
    <row r="456" ht="69" customHeight="1" s="295">
      <c r="A456" s="67" t="n"/>
      <c r="B456" s="67" t="inlineStr">
        <is>
          <t>粮改饲</t>
        </is>
      </c>
      <c r="C456" s="67" t="inlineStr">
        <is>
          <t>新建</t>
        </is>
      </c>
      <c r="D456" s="67" t="n"/>
      <c r="E456" s="67" t="inlineStr">
        <is>
          <t>演武乡</t>
        </is>
      </c>
      <c r="F456" s="130" t="inlineStr">
        <is>
          <t>在走马硷村，黑泉河村，黄山村，刘坪村，佛岔村99户收贮饲草0.551万亩，1.6151万吨。</t>
        </is>
      </c>
      <c r="G456" s="67" t="n">
        <v>60</v>
      </c>
      <c r="H456" s="67" t="n">
        <v>60</v>
      </c>
      <c r="I456" s="131" t="n"/>
      <c r="J456" s="131" t="n"/>
      <c r="K456" s="131" t="n"/>
      <c r="L456" s="121" t="inlineStr">
        <is>
          <t>甘财建[2022]77号</t>
        </is>
      </c>
      <c r="M456" s="135" t="inlineStr">
        <is>
          <t>优化我县粮饲种植结构，扩大全株青贮玉米等优质饲草种植面积，增加饲草收贮量，有效提升种植收益和养殖效益。</t>
        </is>
      </c>
      <c r="N456" s="70" t="inlineStr">
        <is>
          <t>大力推广科学饲喂，提高营养均衡，增加养殖户收入，进一步完善“企、社、户”三方利益联结机制。</t>
        </is>
      </c>
      <c r="O456" s="67" t="n">
        <v>5</v>
      </c>
      <c r="P456" s="67" t="n"/>
      <c r="Q456" s="67" t="n">
        <v>0.009900000000000001</v>
      </c>
      <c r="R456" s="67" t="n"/>
      <c r="S456" s="67" t="n"/>
      <c r="T456" s="67" t="n">
        <v>0.0297</v>
      </c>
      <c r="U456" s="67" t="n"/>
      <c r="V456" s="67" t="n"/>
      <c r="W456" s="67" t="inlineStr">
        <is>
          <t>畜牧局</t>
        </is>
      </c>
      <c r="X456" s="58" t="inlineStr">
        <is>
          <t>曹志鹏</t>
        </is>
      </c>
      <c r="Y456" s="67" t="inlineStr">
        <is>
          <t>畜牧局</t>
        </is>
      </c>
      <c r="Z456" s="58" t="inlineStr">
        <is>
          <t>曹志鹏</t>
        </is>
      </c>
      <c r="AA456" s="58" t="inlineStr">
        <is>
          <t>环农领办发〔2022〕36号</t>
        </is>
      </c>
      <c r="AB456" s="58" t="inlineStr">
        <is>
          <t>五批整合</t>
        </is>
      </c>
    </row>
    <row r="457" ht="39" customHeight="1" s="295">
      <c r="A457" s="56" t="n"/>
      <c r="B457" s="298" t="inlineStr">
        <is>
          <t>3.畜禽良种繁育体系建设</t>
        </is>
      </c>
      <c r="C457" s="290" t="n"/>
      <c r="D457" s="290" t="n"/>
      <c r="E457" s="291" t="n"/>
      <c r="F457" s="71" t="n"/>
      <c r="G457" s="72">
        <f>SUM(G458:G462)</f>
        <v/>
      </c>
      <c r="H457" s="72">
        <f>SUM(H458:H462)</f>
        <v/>
      </c>
      <c r="I457" s="72">
        <f>SUM(I458:I462)</f>
        <v/>
      </c>
      <c r="J457" s="72">
        <f>SUM(J458:J462)</f>
        <v/>
      </c>
      <c r="K457" s="72">
        <f>SUM(K458:K462)</f>
        <v/>
      </c>
      <c r="L457" s="79" t="n"/>
      <c r="M457" s="87" t="n"/>
      <c r="N457" s="87" t="n"/>
      <c r="O457" s="79" t="n"/>
      <c r="P457" s="79" t="n"/>
      <c r="Q457" s="79" t="n"/>
      <c r="R457" s="79" t="n"/>
      <c r="S457" s="79" t="n"/>
      <c r="T457" s="79" t="n"/>
      <c r="U457" s="79" t="n"/>
      <c r="V457" s="79" t="n"/>
      <c r="W457" s="90" t="n"/>
      <c r="X457" s="79" t="n"/>
      <c r="Y457" s="79" t="n"/>
      <c r="Z457" s="79" t="n"/>
      <c r="AA457" s="60" t="n"/>
      <c r="AB457" s="79" t="n"/>
    </row>
    <row r="458" ht="90" customHeight="1" s="295">
      <c r="A458" s="56" t="n"/>
      <c r="B458" s="56" t="inlineStr">
        <is>
          <t>人工授精站设备购置</t>
        </is>
      </c>
      <c r="C458" s="56" t="inlineStr">
        <is>
          <t>新建</t>
        </is>
      </c>
      <c r="D458" s="34" t="inlineStr">
        <is>
          <t>2022.01-2022.12</t>
        </is>
      </c>
      <c r="E458" s="56" t="inlineStr">
        <is>
          <t>毛井镇等10个乡镇</t>
        </is>
      </c>
      <c r="F458" s="69" t="inlineStr">
        <is>
          <t>扶持10个养羊专业村（毛井镇施家滩村、洪德镇丁阳渠子村、环城镇宁老庄村、合道镇赵台村、曲子镇许家塬村、南湫乡党家洼村、天池乡苏北岔村、秦团庄乡新峁村、演武乡黑泉河村、八珠乡瓦崾岘村）购置肉羊人工授精专用设备及物资，每个站点安排5万元，由县上统一采购，配送到村，设施设备产权归所在村。</t>
        </is>
      </c>
      <c r="G458" s="139" t="n">
        <v>50</v>
      </c>
      <c r="H458" s="139" t="n">
        <v>50</v>
      </c>
      <c r="I458" s="34" t="n"/>
      <c r="J458" s="34" t="n"/>
      <c r="K458" s="34" t="n"/>
      <c r="L458" s="34" t="inlineStr">
        <is>
          <t>甘财扶贫〔2021〕26号</t>
        </is>
      </c>
      <c r="M458" s="140" t="inlineStr">
        <is>
          <t>通过常规人工授精技术，提高肉羊良种化率和养殖户的养殖效益。</t>
        </is>
      </c>
      <c r="N458" s="140" t="inlineStr">
        <is>
          <t>示范推广二元杂交生健全二元杂交羔羊的回收渠道，产，提高养殖户养殖效益。进一步完善合作社和养殖户利益联结机制。</t>
        </is>
      </c>
      <c r="O458" s="144" t="n">
        <v>8</v>
      </c>
      <c r="P458" s="34" t="n">
        <v>2</v>
      </c>
      <c r="Q458" s="56" t="n">
        <v>1.1582</v>
      </c>
      <c r="R458" s="139" t="n">
        <v>0.6028</v>
      </c>
      <c r="S458" s="34">
        <f>Q458-R458</f>
        <v/>
      </c>
      <c r="T458" s="56" t="n">
        <v>4.8644</v>
      </c>
      <c r="U458" s="139" t="n">
        <v>2.4428</v>
      </c>
      <c r="V458" s="34">
        <f>T458-U458</f>
        <v/>
      </c>
      <c r="W458" s="56" t="inlineStr">
        <is>
          <t>畜牧局</t>
        </is>
      </c>
      <c r="X458" s="34" t="inlineStr">
        <is>
          <t>曹志鹏</t>
        </is>
      </c>
      <c r="Y458" s="56" t="inlineStr">
        <is>
          <t>曲子镇等10个乡镇</t>
        </is>
      </c>
      <c r="Z458" s="34" t="inlineStr">
        <is>
          <t>相关乡镇负责人</t>
        </is>
      </c>
      <c r="AA458" s="58" t="inlineStr">
        <is>
          <t>环农领办发〔2022〕3号</t>
        </is>
      </c>
      <c r="AB458" s="34" t="inlineStr">
        <is>
          <t>中提前批</t>
        </is>
      </c>
    </row>
    <row r="459" ht="90" customHeight="1" s="295">
      <c r="A459" s="56" t="n"/>
      <c r="B459" s="56" t="inlineStr">
        <is>
          <t>优质牧草品种的筛选与示范推广</t>
        </is>
      </c>
      <c r="C459" s="56" t="inlineStr">
        <is>
          <t>新建</t>
        </is>
      </c>
      <c r="D459" s="34" t="inlineStr">
        <is>
          <t>2022.01-2022.12</t>
        </is>
      </c>
      <c r="E459" s="56" t="inlineStr">
        <is>
          <t>洪德、环城、木钵3乡镇</t>
        </is>
      </c>
      <c r="F459" s="69" t="inlineStr">
        <is>
          <t>在洪德镇、环城镇、木钵镇三乡镇新建不同牧草品种的筛选与示范推广基地1100亩，每亩补助300元，包括播种、种子、肥料、病虫害防治等。</t>
        </is>
      </c>
      <c r="G459" s="56" t="n">
        <v>33</v>
      </c>
      <c r="H459" s="139" t="n">
        <v>33</v>
      </c>
      <c r="I459" s="34" t="n"/>
      <c r="J459" s="34" t="n"/>
      <c r="K459" s="34" t="n"/>
      <c r="L459" s="34" t="inlineStr">
        <is>
          <t>甘财振兴[2022]9号</t>
        </is>
      </c>
      <c r="M459" s="140" t="inlineStr">
        <is>
          <t>筛选出适宜本县种植的优质牧草品种，逐步在全县范围内推广种植，增加农户收入。</t>
        </is>
      </c>
      <c r="N459" s="140" t="inlineStr">
        <is>
          <t>筛选出适宜本县种植的优质牧草品种，逐步在全县范围内推广种植，增加农户收入。</t>
        </is>
      </c>
      <c r="O459" s="85" t="n">
        <v>5</v>
      </c>
      <c r="P459" s="34" t="n"/>
      <c r="Q459" s="56" t="n">
        <v>0.001</v>
      </c>
      <c r="R459" s="139" t="n">
        <v>0.001</v>
      </c>
      <c r="S459" s="34" t="n"/>
      <c r="T459" s="56" t="n">
        <v>0.0043</v>
      </c>
      <c r="U459" s="139" t="n">
        <v>0.0043</v>
      </c>
      <c r="V459" s="34" t="n"/>
      <c r="W459" s="56" t="inlineStr">
        <is>
          <t>畜牧局</t>
        </is>
      </c>
      <c r="X459" s="34" t="inlineStr">
        <is>
          <t>曹志鹏</t>
        </is>
      </c>
      <c r="Y459" s="85" t="inlineStr">
        <is>
          <t>洪德、环城、木钵3乡镇</t>
        </is>
      </c>
      <c r="Z459" s="34" t="inlineStr">
        <is>
          <t>相关乡镇负责人</t>
        </is>
      </c>
      <c r="AA459" s="58" t="inlineStr">
        <is>
          <t>环农领办发〔2022〕20号</t>
        </is>
      </c>
      <c r="AB459" s="34" t="inlineStr">
        <is>
          <t>中央二批</t>
        </is>
      </c>
    </row>
    <row r="460" ht="90" customFormat="1" customHeight="1" s="4">
      <c r="A460" s="56" t="n"/>
      <c r="B460" s="56" t="inlineStr">
        <is>
          <t>大燕麦种子扩繁基地建设</t>
        </is>
      </c>
      <c r="C460" s="56" t="inlineStr">
        <is>
          <t>新建</t>
        </is>
      </c>
      <c r="D460" s="34" t="inlineStr">
        <is>
          <t>2022.01-2022.12</t>
        </is>
      </c>
      <c r="E460" s="136" t="inlineStr">
        <is>
          <t>毛井、小南沟、南湫3乡镇</t>
        </is>
      </c>
      <c r="F460" s="69" t="inlineStr">
        <is>
          <t>在毛井、小南沟、南湫三乡镇共建立3500亩大燕麦种子扩繁基地，每亩补助360元，包括种子、肥料、旋地、机械条播、种子精选设备采购、种子产权授权等。</t>
        </is>
      </c>
      <c r="G460" s="56" t="n">
        <v>126</v>
      </c>
      <c r="H460" s="139" t="n">
        <v>126</v>
      </c>
      <c r="I460" s="34" t="n"/>
      <c r="J460" s="34" t="n"/>
      <c r="K460" s="34" t="n"/>
      <c r="L460" s="34" t="inlineStr">
        <is>
          <t>甘财振兴[2022]9号</t>
        </is>
      </c>
      <c r="M460" s="140" t="inlineStr">
        <is>
          <t>保障大燕麦种子的供给，推进草产业发展，助推农户增收。</t>
        </is>
      </c>
      <c r="N460" s="140" t="inlineStr">
        <is>
          <t>保障大燕麦种子的供给，推进草产业发展，助推农户增收。</t>
        </is>
      </c>
      <c r="O460" s="56" t="n">
        <v>3</v>
      </c>
      <c r="P460" s="34" t="n"/>
      <c r="Q460" s="56" t="n">
        <v>0.1</v>
      </c>
      <c r="R460" s="139" t="n">
        <v>0.1</v>
      </c>
      <c r="S460" s="34" t="n"/>
      <c r="T460" s="56" t="n">
        <v>0.42</v>
      </c>
      <c r="U460" s="139" t="n">
        <v>0.42</v>
      </c>
      <c r="V460" s="34" t="n"/>
      <c r="W460" s="56" t="inlineStr">
        <is>
          <t>畜牧局</t>
        </is>
      </c>
      <c r="X460" s="34" t="inlineStr">
        <is>
          <t>曹志鹏</t>
        </is>
      </c>
      <c r="Y460" s="56" t="inlineStr">
        <is>
          <t>毛井、小南沟、南湫3乡镇</t>
        </is>
      </c>
      <c r="Z460" s="34" t="inlineStr">
        <is>
          <t>相关乡镇负责人</t>
        </is>
      </c>
      <c r="AA460" s="58" t="inlineStr">
        <is>
          <t>环农领办发〔2022〕20号</t>
        </is>
      </c>
      <c r="AB460" s="34" t="inlineStr">
        <is>
          <t>中央二批</t>
        </is>
      </c>
    </row>
    <row r="461" ht="108" customFormat="1" customHeight="1" s="5">
      <c r="A461" s="56" t="n"/>
      <c r="B461" s="56" t="inlineStr">
        <is>
          <t>中环肉羊新品种培育</t>
        </is>
      </c>
      <c r="C461" s="56" t="inlineStr">
        <is>
          <t>新建</t>
        </is>
      </c>
      <c r="D461" s="56" t="inlineStr">
        <is>
          <t>2022.01-2022.12</t>
        </is>
      </c>
      <c r="E461" s="56" t="inlineStr">
        <is>
          <t>全县</t>
        </is>
      </c>
      <c r="F461" s="56" t="inlineStr">
        <is>
          <t>计划应用南丘羊、无角陶赛特羊选配湖羊基础母羊11000只；通过人工授精技术，对杂交F1代羊只初生、断奶、三月龄、六月龄等阶段进行生产性能测定和遗传评定；选留3月龄杂交F1代羊3200只，其中南湖F1代母羊1700只、南湖F1代公羊50只、陶湖F1代母羊1400只、陶湖F1代公羊50只。按照育种技术路线继续开展三元杂交工作，以2021年生产的南湖、陶湖杂交F1代羊为母本，以无角陶赛特、陶南湖杂交F1代公羊为父本，根据选种选配计划生产三元杂交F2代羊1000只，并进行生产性能测定。</t>
        </is>
      </c>
      <c r="G461" s="56" t="n">
        <v>300</v>
      </c>
      <c r="H461" s="124" t="n"/>
      <c r="I461" s="124" t="n"/>
      <c r="J461" s="124" t="n"/>
      <c r="K461" s="124" t="n">
        <v>300</v>
      </c>
      <c r="L461" s="124" t="inlineStr">
        <is>
          <t>环财农[2022]41号</t>
        </is>
      </c>
      <c r="M461" s="124" t="inlineStr">
        <is>
          <t>通过杂交选育，培育肉羊新品种，选育一批繁殖能力强的肉羊新品种，提高肉羊品质，提高农户养殖效益，增加农户收入。</t>
        </is>
      </c>
      <c r="N461" s="124" t="inlineStr">
        <is>
          <t>通过杂交选育，培育肉羊新品种，选育一批繁殖能力强的肉羊新品种，提高肉羊品质，提高农户养殖效益，增加农户收入。</t>
        </is>
      </c>
      <c r="O461" s="56" t="n">
        <v>251</v>
      </c>
      <c r="P461" s="56" t="n"/>
      <c r="Q461" s="309" t="n">
        <v>0.2</v>
      </c>
      <c r="R461" s="309" t="n">
        <v>0.2</v>
      </c>
      <c r="S461" s="309" t="n"/>
      <c r="T461" s="309" t="n">
        <v>0.8</v>
      </c>
      <c r="U461" s="309" t="n">
        <v>0.8</v>
      </c>
      <c r="V461" s="309" t="n"/>
      <c r="W461" s="56" t="inlineStr">
        <is>
          <t>畜牧局</t>
        </is>
      </c>
      <c r="X461" s="124" t="inlineStr">
        <is>
          <t>曹志鹏</t>
        </is>
      </c>
      <c r="Y461" s="151" t="inlineStr">
        <is>
          <t>20个乡镇</t>
        </is>
      </c>
      <c r="Z461" s="136" t="n"/>
      <c r="AA461" s="56" t="inlineStr">
        <is>
          <t>环农领办发〔2022〕33号</t>
        </is>
      </c>
      <c r="AB461" s="176" t="inlineStr">
        <is>
          <t>县级资金</t>
        </is>
      </c>
    </row>
    <row r="462" ht="108" customFormat="1" customHeight="1" s="5">
      <c r="A462" s="56" t="n"/>
      <c r="B462" s="293" t="n"/>
      <c r="C462" s="293" t="n"/>
      <c r="D462" s="293" t="n"/>
      <c r="E462" s="293" t="n"/>
      <c r="F462" s="293" t="n"/>
      <c r="G462" s="56" t="n">
        <v>100</v>
      </c>
      <c r="H462" s="124" t="n">
        <v>100</v>
      </c>
      <c r="I462" s="124" t="n"/>
      <c r="J462" s="124" t="n"/>
      <c r="K462" s="124" t="n"/>
      <c r="L462" s="85" t="inlineStr">
        <is>
          <t>甘财农[2022]30号</t>
        </is>
      </c>
      <c r="M462" s="310" t="n"/>
      <c r="N462" s="310" t="n"/>
      <c r="O462" s="293" t="n"/>
      <c r="P462" s="293" t="n"/>
      <c r="Q462" s="293" t="n"/>
      <c r="R462" s="293" t="n"/>
      <c r="S462" s="293" t="n"/>
      <c r="T462" s="293" t="n"/>
      <c r="U462" s="293" t="n"/>
      <c r="V462" s="293" t="n"/>
      <c r="W462" s="293" t="n"/>
      <c r="X462" s="310" t="n"/>
      <c r="Z462" s="311" t="n"/>
      <c r="AA462" s="58" t="inlineStr">
        <is>
          <t>环农领办发〔2022〕36号</t>
        </is>
      </c>
      <c r="AB462" s="176" t="inlineStr">
        <is>
          <t>五批整合</t>
        </is>
      </c>
    </row>
    <row r="463" ht="39" customHeight="1" s="295">
      <c r="A463" s="56" t="n"/>
      <c r="B463" s="298" t="inlineStr">
        <is>
          <t>4.绿色生产技术推广及科技支撑</t>
        </is>
      </c>
      <c r="C463" s="290" t="n"/>
      <c r="D463" s="290" t="n"/>
      <c r="E463" s="291" t="n"/>
      <c r="F463" s="71" t="n"/>
      <c r="G463" s="72">
        <f>G464+G485</f>
        <v/>
      </c>
      <c r="H463" s="72">
        <f>H464+H485</f>
        <v/>
      </c>
      <c r="I463" s="72">
        <f>I464+I485</f>
        <v/>
      </c>
      <c r="J463" s="72">
        <f>J464+J485</f>
        <v/>
      </c>
      <c r="K463" s="72">
        <f>K464+K485</f>
        <v/>
      </c>
      <c r="L463" s="79" t="n"/>
      <c r="M463" s="87" t="n"/>
      <c r="N463" s="87" t="n"/>
      <c r="O463" s="79" t="n"/>
      <c r="P463" s="79" t="n"/>
      <c r="Q463" s="79" t="n"/>
      <c r="R463" s="79" t="n"/>
      <c r="S463" s="79" t="n"/>
      <c r="T463" s="79" t="n"/>
      <c r="U463" s="79" t="n"/>
      <c r="V463" s="79" t="n"/>
      <c r="W463" s="90" t="n"/>
      <c r="X463" s="79" t="n"/>
      <c r="Y463" s="79" t="n"/>
      <c r="Z463" s="79" t="n"/>
      <c r="AA463" s="79" t="n"/>
      <c r="AB463" s="79" t="n"/>
    </row>
    <row r="464" ht="69" customHeight="1" s="295">
      <c r="A464" s="56" t="n"/>
      <c r="B464" s="139" t="inlineStr">
        <is>
          <t>“营养舔砖”购置</t>
        </is>
      </c>
      <c r="C464" s="56" t="inlineStr">
        <is>
          <t>新建</t>
        </is>
      </c>
      <c r="D464" s="34" t="inlineStr">
        <is>
          <t>2022.01-2022.12</t>
        </is>
      </c>
      <c r="E464" s="56" t="inlineStr">
        <is>
          <t>小计</t>
        </is>
      </c>
      <c r="F464" s="140" t="inlineStr">
        <is>
          <t>为1.9万户脱贫户（含监测对象）每户发放营养舔砖2块，指导养殖户做好微量元素和矿物质补给，引导养殖户科学养殖。县上统一采购，供应到乡，乡镇负责发放到户，每块营养舔砖30元。</t>
        </is>
      </c>
      <c r="G464" s="139">
        <f>SUM(G465:G484)</f>
        <v/>
      </c>
      <c r="H464" s="139">
        <f>SUM(H465:H484)</f>
        <v/>
      </c>
      <c r="I464" s="34" t="n"/>
      <c r="J464" s="34" t="n"/>
      <c r="K464" s="34" t="n"/>
      <c r="L464" s="34" t="n"/>
      <c r="M464" s="147" t="inlineStr">
        <is>
          <t>指导养殖户科学养殖，提高养殖效益。</t>
        </is>
      </c>
      <c r="N464" s="147" t="inlineStr">
        <is>
          <t>通过为脱贫户（含监测对象）投放营养舔砖，指导养殖户科学养殖，提高养殖效益。</t>
        </is>
      </c>
      <c r="O464" s="139" t="n">
        <v>215</v>
      </c>
      <c r="P464" s="34" t="n">
        <v>36</v>
      </c>
      <c r="Q464" s="56">
        <f>R464+S464</f>
        <v/>
      </c>
      <c r="R464" s="139">
        <f>SUM(R465:R484)</f>
        <v/>
      </c>
      <c r="S464" s="34" t="n"/>
      <c r="T464" s="56">
        <f>U464+V464</f>
        <v/>
      </c>
      <c r="U464" s="139">
        <f>SUM(U465:U484)</f>
        <v/>
      </c>
      <c r="V464" s="34" t="n"/>
      <c r="W464" s="56" t="inlineStr">
        <is>
          <t>畜牧局</t>
        </is>
      </c>
      <c r="X464" s="34" t="inlineStr">
        <is>
          <t>曹志鹏</t>
        </is>
      </c>
      <c r="Y464" s="56" t="inlineStr">
        <is>
          <t>各乡镇</t>
        </is>
      </c>
      <c r="Z464" s="34" t="n"/>
      <c r="AA464" s="34" t="n"/>
      <c r="AB464" s="34" t="n"/>
    </row>
    <row r="465" ht="99" customHeight="1" s="295">
      <c r="A465" s="56" t="n"/>
      <c r="B465" s="141" t="inlineStr">
        <is>
          <t>“营养舔砖”购置</t>
        </is>
      </c>
      <c r="C465" s="60" t="inlineStr">
        <is>
          <t>新建</t>
        </is>
      </c>
      <c r="D465" s="58" t="inlineStr">
        <is>
          <t>2022.01-2022.12</t>
        </is>
      </c>
      <c r="E465" s="60" t="inlineStr">
        <is>
          <t>车道镇</t>
        </is>
      </c>
      <c r="F465" s="142" t="inlineStr">
        <is>
          <t>为1802户每户发放营养舔砖2个，其中：元峁村110户220个、苦水掌村95户190个、双庙村167户334个、王西掌村152户304个、吊渠村93户186个、三角城村104户208个、杨掌村127户254个、万安村178户356个、魏洼村153户306个、陈掌村66户132个、红台套村68户136个、樱桃掌村125户250个、安掌村125户250个、代掌村121户242个、刘渠村68户136个、刘园子村50户100个。</t>
        </is>
      </c>
      <c r="G465" s="141" t="n">
        <v>10.812</v>
      </c>
      <c r="H465" s="141" t="n">
        <v>10.812</v>
      </c>
      <c r="I465" s="58" t="n"/>
      <c r="J465" s="58" t="n"/>
      <c r="K465" s="58" t="n"/>
      <c r="L465" s="58" t="inlineStr">
        <is>
          <t>甘财扶贫〔2021〕26号</t>
        </is>
      </c>
      <c r="M465" s="142" t="inlineStr">
        <is>
          <t>指导养殖户科学养殖，提高养殖效益。</t>
        </is>
      </c>
      <c r="N465" s="142" t="inlineStr">
        <is>
          <t>通过为脱贫户（含监测对象）投放营养舔砖，指导养殖户科学养殖，提高养殖效益。</t>
        </is>
      </c>
      <c r="O465" s="302" t="n">
        <v>16</v>
      </c>
      <c r="P465" s="58" t="n"/>
      <c r="Q465" s="60">
        <f>R465+S465</f>
        <v/>
      </c>
      <c r="R465" s="60" t="n">
        <v>0.1802</v>
      </c>
      <c r="S465" s="58" t="n"/>
      <c r="T465" s="60">
        <f>U465+V465</f>
        <v/>
      </c>
      <c r="U465" s="60" t="n">
        <v>0.7208</v>
      </c>
      <c r="V465" s="58" t="n"/>
      <c r="W465" s="60" t="inlineStr">
        <is>
          <t>畜牧局</t>
        </is>
      </c>
      <c r="X465" s="58" t="inlineStr">
        <is>
          <t>曹志鹏</t>
        </is>
      </c>
      <c r="Y465" s="60" t="inlineStr">
        <is>
          <t>车道镇</t>
        </is>
      </c>
      <c r="Z465" s="60" t="inlineStr">
        <is>
          <t>张会星</t>
        </is>
      </c>
      <c r="AA465" s="58" t="inlineStr">
        <is>
          <t>环农领办发〔2022〕3号</t>
        </is>
      </c>
      <c r="AB465" s="58" t="inlineStr">
        <is>
          <t>中提前批</t>
        </is>
      </c>
    </row>
    <row r="466" ht="84" customHeight="1" s="295">
      <c r="A466" s="56" t="n"/>
      <c r="B466" s="141" t="inlineStr">
        <is>
          <t>“营养舔砖”购置</t>
        </is>
      </c>
      <c r="C466" s="60" t="inlineStr">
        <is>
          <t>新建</t>
        </is>
      </c>
      <c r="D466" s="58" t="inlineStr">
        <is>
          <t>2022.01-2022.12</t>
        </is>
      </c>
      <c r="E466" s="60" t="inlineStr">
        <is>
          <t>小南沟乡</t>
        </is>
      </c>
      <c r="F466" s="142" t="inlineStr">
        <is>
          <t>为1129户每户发放营养舔砖2个，其中：小南沟村214个、陈掌村196个、许掌村102个、汪天子村126个、李上山村150个、李塬村162个、天子渠村128个、粉子山村226个、丁寨柯村336个、连家川村266个、杨胡套子村174个、燕麦掌村178个。</t>
        </is>
      </c>
      <c r="G466" s="141" t="n">
        <v>6.774</v>
      </c>
      <c r="H466" s="141" t="n">
        <v>6.774</v>
      </c>
      <c r="I466" s="58" t="n"/>
      <c r="J466" s="58" t="n"/>
      <c r="K466" s="58" t="n"/>
      <c r="L466" s="58" t="inlineStr">
        <is>
          <t>甘财扶贫〔2021〕26号</t>
        </is>
      </c>
      <c r="M466" s="142" t="inlineStr">
        <is>
          <t>指导养殖户科学养殖，提高养殖效益。</t>
        </is>
      </c>
      <c r="N466" s="142" t="inlineStr">
        <is>
          <t>通过为脱贫户（含监测对象）投放营养舔砖，指导养殖户科学养殖，提高养殖效益。</t>
        </is>
      </c>
      <c r="O466" s="302" t="n">
        <v>12</v>
      </c>
      <c r="P466" s="58" t="n"/>
      <c r="Q466" s="60">
        <f>R466+S466</f>
        <v/>
      </c>
      <c r="R466" s="60" t="n">
        <v>0.1129</v>
      </c>
      <c r="S466" s="58" t="n"/>
      <c r="T466" s="60">
        <f>U466+V466</f>
        <v/>
      </c>
      <c r="U466" s="60" t="n">
        <v>0.4518</v>
      </c>
      <c r="V466" s="58" t="n"/>
      <c r="W466" s="60" t="inlineStr">
        <is>
          <t>畜牧局</t>
        </is>
      </c>
      <c r="X466" s="58" t="inlineStr">
        <is>
          <t>曹志鹏</t>
        </is>
      </c>
      <c r="Y466" s="60" t="inlineStr">
        <is>
          <t>小南沟乡</t>
        </is>
      </c>
      <c r="Z466" s="58" t="inlineStr">
        <is>
          <t>任新育</t>
        </is>
      </c>
      <c r="AA466" s="58" t="inlineStr">
        <is>
          <t>环农领办发〔2022〕3号</t>
        </is>
      </c>
      <c r="AB466" s="58" t="inlineStr">
        <is>
          <t>中提前批</t>
        </is>
      </c>
    </row>
    <row r="467" ht="90" customHeight="1" s="295">
      <c r="A467" s="56" t="n"/>
      <c r="B467" s="141" t="inlineStr">
        <is>
          <t>“营养舔砖”购置</t>
        </is>
      </c>
      <c r="C467" s="60" t="inlineStr">
        <is>
          <t>新建</t>
        </is>
      </c>
      <c r="D467" s="58" t="inlineStr">
        <is>
          <t>2022.01-2022.12</t>
        </is>
      </c>
      <c r="E467" s="60" t="inlineStr">
        <is>
          <t>木钵镇</t>
        </is>
      </c>
      <c r="F467" s="142" t="inlineStr">
        <is>
          <t>为936户每户发放营养舔砖2个，其中：殷家桥村80个、木钵街村54个、周湾村72个、韩洼子村186个、曹旗村168个、关营村42个、高寨村118个、高楼塬村186个、刘家塬村104个、白家掌村112个、邓寨子村94个、郭西掌村172个、二合塬村92个、坪子塬村156个、井儿岔村68个、水坝滩村58个、罗家沟村110个。</t>
        </is>
      </c>
      <c r="G467" s="141" t="n">
        <v>5.616</v>
      </c>
      <c r="H467" s="141" t="n">
        <v>5.616</v>
      </c>
      <c r="I467" s="58" t="n"/>
      <c r="J467" s="58" t="n"/>
      <c r="K467" s="58" t="n"/>
      <c r="L467" s="58" t="inlineStr">
        <is>
          <t>甘财扶贫〔2021〕26号</t>
        </is>
      </c>
      <c r="M467" s="142" t="inlineStr">
        <is>
          <t>指导养殖户科学养殖，提高养殖效益。</t>
        </is>
      </c>
      <c r="N467" s="142" t="inlineStr">
        <is>
          <t>通过为脱贫户（含监测对象）投放营养舔砖，指导养殖户科学养殖，提高养殖效益。</t>
        </is>
      </c>
      <c r="O467" s="302" t="n">
        <v>17</v>
      </c>
      <c r="P467" s="58" t="n"/>
      <c r="Q467" s="60">
        <f>R467+S467</f>
        <v/>
      </c>
      <c r="R467" s="60" t="n">
        <v>0.0936</v>
      </c>
      <c r="S467" s="58" t="n"/>
      <c r="T467" s="60">
        <f>U467+V467</f>
        <v/>
      </c>
      <c r="U467" s="60" t="n">
        <v>0.4212</v>
      </c>
      <c r="V467" s="58" t="n"/>
      <c r="W467" s="60" t="inlineStr">
        <is>
          <t>畜牧局</t>
        </is>
      </c>
      <c r="X467" s="58" t="inlineStr">
        <is>
          <t>曹志鹏</t>
        </is>
      </c>
      <c r="Y467" s="60" t="inlineStr">
        <is>
          <t>木钵镇</t>
        </is>
      </c>
      <c r="Z467" s="83" t="inlineStr">
        <is>
          <t>方显</t>
        </is>
      </c>
      <c r="AA467" s="58" t="inlineStr">
        <is>
          <t>环农领办发〔2022〕3号</t>
        </is>
      </c>
      <c r="AB467" s="58" t="inlineStr">
        <is>
          <t>中提前批</t>
        </is>
      </c>
    </row>
    <row r="468" ht="75" customHeight="1" s="295">
      <c r="A468" s="56" t="n"/>
      <c r="B468" s="141" t="inlineStr">
        <is>
          <t>“营养舔砖”购置</t>
        </is>
      </c>
      <c r="C468" s="60" t="inlineStr">
        <is>
          <t>新建</t>
        </is>
      </c>
      <c r="D468" s="58" t="inlineStr">
        <is>
          <t>2022.01-2022.12</t>
        </is>
      </c>
      <c r="E468" s="60" t="inlineStr">
        <is>
          <t>樊家川镇</t>
        </is>
      </c>
      <c r="F468" s="142" t="inlineStr">
        <is>
          <t>为750户每户发放营养舔砖2个，其中：慕家河村194个、樊家川村252个、马驿沟村166个、郝集村202个、长城村120个、闫塬村226个、李崾岘村192个、马骏滩村148个。</t>
        </is>
      </c>
      <c r="G468" s="141" t="n">
        <v>4.5</v>
      </c>
      <c r="H468" s="141" t="n">
        <v>4.5</v>
      </c>
      <c r="I468" s="58" t="n"/>
      <c r="J468" s="58" t="n"/>
      <c r="K468" s="58" t="n"/>
      <c r="L468" s="58" t="inlineStr">
        <is>
          <t>甘财扶贫〔2021〕26号</t>
        </is>
      </c>
      <c r="M468" s="142" t="inlineStr">
        <is>
          <t>指导养殖户科学养殖，提高养殖效益。</t>
        </is>
      </c>
      <c r="N468" s="142" t="inlineStr">
        <is>
          <t>通过为脱贫户（含监测对象）投放营养舔砖，指导养殖户科学养殖，提高养殖效益。</t>
        </is>
      </c>
      <c r="O468" s="302" t="n">
        <v>8</v>
      </c>
      <c r="P468" s="58" t="n"/>
      <c r="Q468" s="60">
        <f>R468+S468</f>
        <v/>
      </c>
      <c r="R468" s="60" t="n">
        <v>0.075</v>
      </c>
      <c r="S468" s="58" t="n"/>
      <c r="T468" s="60">
        <f>U468+V468</f>
        <v/>
      </c>
      <c r="U468" s="60" t="n">
        <v>0.3499</v>
      </c>
      <c r="V468" s="58" t="n"/>
      <c r="W468" s="60" t="inlineStr">
        <is>
          <t>畜牧局</t>
        </is>
      </c>
      <c r="X468" s="58" t="inlineStr">
        <is>
          <t>曹志鹏</t>
        </is>
      </c>
      <c r="Y468" s="60" t="inlineStr">
        <is>
          <t>樊家川镇</t>
        </is>
      </c>
      <c r="Z468" s="58" t="inlineStr">
        <is>
          <t>王治峰</t>
        </is>
      </c>
      <c r="AA468" s="58" t="inlineStr">
        <is>
          <t>环农领办发〔2022〕3号</t>
        </is>
      </c>
      <c r="AB468" s="58" t="inlineStr">
        <is>
          <t>中提前批</t>
        </is>
      </c>
    </row>
    <row r="469" ht="75" customHeight="1" s="295">
      <c r="A469" s="56" t="n"/>
      <c r="B469" s="141" t="inlineStr">
        <is>
          <t>“营养舔砖”购置</t>
        </is>
      </c>
      <c r="C469" s="60" t="inlineStr">
        <is>
          <t>新建</t>
        </is>
      </c>
      <c r="D469" s="58" t="inlineStr">
        <is>
          <t>2022.01-2022.12</t>
        </is>
      </c>
      <c r="E469" s="60" t="inlineStr">
        <is>
          <t>演武乡</t>
        </is>
      </c>
      <c r="F469" s="142" t="inlineStr">
        <is>
          <t>为807户每户发放营养舔砖2个，其中佛岔村226个、黑泉河村250个、黄山村138个、刘坪村110个、路家塬村254个、吴家塬村168个、杨家洼村122个、曳郭咀村162个、走马硷村184个。</t>
        </is>
      </c>
      <c r="G469" s="141" t="n">
        <v>4.842</v>
      </c>
      <c r="H469" s="141" t="n">
        <v>4.842</v>
      </c>
      <c r="I469" s="58" t="n"/>
      <c r="J469" s="58" t="n"/>
      <c r="K469" s="58" t="n"/>
      <c r="L469" s="58" t="inlineStr">
        <is>
          <t>甘财扶贫〔2021〕26号</t>
        </is>
      </c>
      <c r="M469" s="142" t="inlineStr">
        <is>
          <t>指导养殖户科学养殖，提高养殖效益。</t>
        </is>
      </c>
      <c r="N469" s="142" t="inlineStr">
        <is>
          <t>通过为脱贫户（含监测对象）投放营养舔砖，指导养殖户科学养殖，提高养殖效益。</t>
        </is>
      </c>
      <c r="O469" s="302" t="n">
        <v>9</v>
      </c>
      <c r="P469" s="58" t="n"/>
      <c r="Q469" s="60">
        <f>R469+S469</f>
        <v/>
      </c>
      <c r="R469" s="60" t="n">
        <v>0.08069999999999999</v>
      </c>
      <c r="S469" s="58" t="n"/>
      <c r="T469" s="60">
        <f>U469+V469</f>
        <v/>
      </c>
      <c r="U469" s="60" t="n">
        <v>0</v>
      </c>
      <c r="V469" s="58" t="n"/>
      <c r="W469" s="60" t="inlineStr">
        <is>
          <t>畜牧局</t>
        </is>
      </c>
      <c r="X469" s="58" t="inlineStr">
        <is>
          <t>曹志鹏</t>
        </is>
      </c>
      <c r="Y469" s="60" t="inlineStr">
        <is>
          <t>演武乡</t>
        </is>
      </c>
      <c r="Z469" s="58" t="inlineStr">
        <is>
          <t>杨永杰</t>
        </is>
      </c>
      <c r="AA469" s="58" t="inlineStr">
        <is>
          <t>环农领办发〔2022〕3号</t>
        </is>
      </c>
      <c r="AB469" s="58" t="inlineStr">
        <is>
          <t>中提前批</t>
        </is>
      </c>
    </row>
    <row r="470" ht="71" customHeight="1" s="295">
      <c r="A470" s="56" t="n"/>
      <c r="B470" s="141" t="inlineStr">
        <is>
          <t>“营养舔砖”购置</t>
        </is>
      </c>
      <c r="C470" s="60" t="inlineStr">
        <is>
          <t>新建</t>
        </is>
      </c>
      <c r="D470" s="58" t="inlineStr">
        <is>
          <t>2022.01-2022.12</t>
        </is>
      </c>
      <c r="E470" s="60" t="inlineStr">
        <is>
          <t>甜水镇</t>
        </is>
      </c>
      <c r="F470" s="107" t="inlineStr">
        <is>
          <t>为538户每户发放营养舔砖2个，其中：甜水街村72个、张铁村村156个、鲁掌村130个、何塬村142个、邱滩村64个、赵掌村90个、高崾岘村142个、狼儿滩村124个、大良洼村132个、七里墩村24个。</t>
        </is>
      </c>
      <c r="G470" s="141" t="n">
        <v>3.228</v>
      </c>
      <c r="H470" s="141" t="n">
        <v>3.228</v>
      </c>
      <c r="I470" s="58" t="n"/>
      <c r="J470" s="58" t="n"/>
      <c r="K470" s="58" t="n"/>
      <c r="L470" s="58" t="inlineStr">
        <is>
          <t>甘财扶贫〔2021〕26号</t>
        </is>
      </c>
      <c r="M470" s="142" t="inlineStr">
        <is>
          <t>指导养殖户科学养殖，提高养殖效益。</t>
        </is>
      </c>
      <c r="N470" s="142" t="inlineStr">
        <is>
          <t>通过为脱贫户（含监测对象）投放营养舔砖，指导养殖户科学养殖，提高养殖效益。</t>
        </is>
      </c>
      <c r="O470" s="312" t="n">
        <v>10</v>
      </c>
      <c r="P470" s="58" t="n"/>
      <c r="Q470" s="60">
        <f>R470+S470</f>
        <v/>
      </c>
      <c r="R470" s="60" t="n">
        <v>0.0538</v>
      </c>
      <c r="S470" s="58" t="n"/>
      <c r="T470" s="60">
        <f>U470+V470</f>
        <v/>
      </c>
      <c r="U470" s="60" t="n">
        <v>0.2152</v>
      </c>
      <c r="V470" s="58" t="n"/>
      <c r="W470" s="60" t="inlineStr">
        <is>
          <t>畜牧局</t>
        </is>
      </c>
      <c r="X470" s="58" t="inlineStr">
        <is>
          <t>曹志鹏</t>
        </is>
      </c>
      <c r="Y470" s="60" t="inlineStr">
        <is>
          <t>甜水镇</t>
        </is>
      </c>
      <c r="Z470" s="58" t="inlineStr">
        <is>
          <t>拓研新</t>
        </is>
      </c>
      <c r="AA470" s="58" t="inlineStr">
        <is>
          <t>环农领办发〔2022〕3号</t>
        </is>
      </c>
      <c r="AB470" s="58" t="inlineStr">
        <is>
          <t>中提前批</t>
        </is>
      </c>
    </row>
    <row r="471" ht="75" customHeight="1" s="295">
      <c r="A471" s="56" t="n"/>
      <c r="B471" s="141" t="inlineStr">
        <is>
          <t>“营养舔砖”购置</t>
        </is>
      </c>
      <c r="C471" s="60" t="inlineStr">
        <is>
          <t>新建</t>
        </is>
      </c>
      <c r="D471" s="58" t="inlineStr">
        <is>
          <t>2022.01-2022.12</t>
        </is>
      </c>
      <c r="E471" s="60" t="inlineStr">
        <is>
          <t>八珠乡</t>
        </is>
      </c>
      <c r="F471" s="142" t="inlineStr">
        <is>
          <t>为929户每户发放营养舔砖2个，其中：八珠塬81户162个、曹塬村101户202个、瓦崾岘村151户302个、杏树沟村64户128个、塔儿咀村88户176个、马连掌村100户200个、冯家湾村73户146个、苟塬村108户216个、湫坝沟村78户156个、白塬村85户170个。</t>
        </is>
      </c>
      <c r="G471" s="141" t="n">
        <v>5.574</v>
      </c>
      <c r="H471" s="141" t="n">
        <v>5.574</v>
      </c>
      <c r="I471" s="58" t="n"/>
      <c r="J471" s="58" t="n"/>
      <c r="K471" s="58" t="n"/>
      <c r="L471" s="58" t="inlineStr">
        <is>
          <t>甘财扶贫〔2021〕26号</t>
        </is>
      </c>
      <c r="M471" s="142" t="inlineStr">
        <is>
          <t>指导养殖户科学养殖，提高养殖效益。</t>
        </is>
      </c>
      <c r="N471" s="142" t="inlineStr">
        <is>
          <t>通过为脱贫户（含监测对象）投放营养舔砖，指导养殖户科学养殖，提高养殖效益。</t>
        </is>
      </c>
      <c r="O471" s="302" t="n">
        <v>10</v>
      </c>
      <c r="P471" s="58" t="n"/>
      <c r="Q471" s="60">
        <f>R471+S471</f>
        <v/>
      </c>
      <c r="R471" s="60" t="n">
        <v>0.0929</v>
      </c>
      <c r="S471" s="58" t="n"/>
      <c r="T471" s="60">
        <f>U471+V471</f>
        <v/>
      </c>
      <c r="U471" s="60" t="n">
        <v>0.4195</v>
      </c>
      <c r="V471" s="58" t="n"/>
      <c r="W471" s="60" t="inlineStr">
        <is>
          <t>畜牧局</t>
        </is>
      </c>
      <c r="X471" s="58" t="inlineStr">
        <is>
          <t>曹志鹏</t>
        </is>
      </c>
      <c r="Y471" s="60" t="inlineStr">
        <is>
          <t>八珠乡</t>
        </is>
      </c>
      <c r="Z471" s="58" t="inlineStr">
        <is>
          <t>张彬彬</t>
        </is>
      </c>
      <c r="AA471" s="58" t="inlineStr">
        <is>
          <t>环农领办发〔2022〕3号</t>
        </is>
      </c>
      <c r="AB471" s="58" t="inlineStr">
        <is>
          <t>中提前批</t>
        </is>
      </c>
    </row>
    <row r="472" ht="93" customHeight="1" s="295">
      <c r="A472" s="56" t="n"/>
      <c r="B472" s="141" t="inlineStr">
        <is>
          <t>“营养舔砖”购置</t>
        </is>
      </c>
      <c r="C472" s="60" t="inlineStr">
        <is>
          <t>新建</t>
        </is>
      </c>
      <c r="D472" s="58" t="inlineStr">
        <is>
          <t>2022.01-2022.12</t>
        </is>
      </c>
      <c r="E472" s="60" t="inlineStr">
        <is>
          <t>洪德镇</t>
        </is>
      </c>
      <c r="F472" s="142" t="inlineStr">
        <is>
          <t>为1490户每户发放营养舔砖2个，其中：大户塬村68个、丁阳渠子村116个、耿塬畔村190个、河连湾村214个、洪德街村164个、寇河村192个、李达掌村126个、李塬村164个、梁岔村146个、马塬村134个、苗河村142个、私盐路村168个、苏长沟村184个、肖关村110个、新集子村194个、许旗村152个、张崾岘村144个、张塬村228个、赵洼村144个。</t>
        </is>
      </c>
      <c r="G472" s="141" t="n">
        <v>8.94</v>
      </c>
      <c r="H472" s="141" t="n">
        <v>8.94</v>
      </c>
      <c r="I472" s="58" t="n"/>
      <c r="J472" s="58" t="n"/>
      <c r="K472" s="58" t="n"/>
      <c r="L472" s="58" t="inlineStr">
        <is>
          <t>甘财扶贫〔2021〕26号</t>
        </is>
      </c>
      <c r="M472" s="142" t="inlineStr">
        <is>
          <t>指导养殖户科学养殖，提高养殖效益。</t>
        </is>
      </c>
      <c r="N472" s="142" t="inlineStr">
        <is>
          <t>通过为脱贫户（含监测对象）投放营养舔砖，指导养殖户科学养殖，提高养殖效益。</t>
        </is>
      </c>
      <c r="O472" s="302" t="n">
        <v>19</v>
      </c>
      <c r="P472" s="58" t="n"/>
      <c r="Q472" s="60">
        <f>R472+S472</f>
        <v/>
      </c>
      <c r="R472" s="60" t="n">
        <v>0.149</v>
      </c>
      <c r="S472" s="58" t="n"/>
      <c r="T472" s="60">
        <f>U472+V472</f>
        <v/>
      </c>
      <c r="U472" s="60" t="n">
        <v>0.7126</v>
      </c>
      <c r="V472" s="58" t="n"/>
      <c r="W472" s="60" t="inlineStr">
        <is>
          <t>畜牧局</t>
        </is>
      </c>
      <c r="X472" s="58" t="inlineStr">
        <is>
          <t>曹志鹏</t>
        </is>
      </c>
      <c r="Y472" s="60" t="inlineStr">
        <is>
          <t>洪德镇</t>
        </is>
      </c>
      <c r="Z472" s="83" t="inlineStr">
        <is>
          <t>王国伍</t>
        </is>
      </c>
      <c r="AA472" s="58" t="inlineStr">
        <is>
          <t>环农领办发〔2022〕3号</t>
        </is>
      </c>
      <c r="AB472" s="58" t="inlineStr">
        <is>
          <t>中提前批</t>
        </is>
      </c>
    </row>
    <row r="473" ht="86" customHeight="1" s="295">
      <c r="A473" s="56" t="n"/>
      <c r="B473" s="141" t="inlineStr">
        <is>
          <t>“营养舔砖”购置</t>
        </is>
      </c>
      <c r="C473" s="60" t="inlineStr">
        <is>
          <t>新建</t>
        </is>
      </c>
      <c r="D473" s="58" t="inlineStr">
        <is>
          <t>2022.01-2022.12</t>
        </is>
      </c>
      <c r="E473" s="60" t="inlineStr">
        <is>
          <t>曲子镇</t>
        </is>
      </c>
      <c r="F473" s="142" t="inlineStr">
        <is>
          <t>为448户每户发放营养舔砖2个，其中：五里桥村18个、双城村18个、刘旗村74个、孟家寨村48个、高李湾村64个、楼房子村100个、西沟村110个、宋家塬村52个、许家塬村68个、金村寺54个；油坊塬村58个、金盆掌村52个、小庄子村68个、马家河村70个、董家塬村42个。</t>
        </is>
      </c>
      <c r="G473" s="141" t="n">
        <v>2.688</v>
      </c>
      <c r="H473" s="141" t="n">
        <v>2.688</v>
      </c>
      <c r="I473" s="58" t="n"/>
      <c r="J473" s="58" t="n"/>
      <c r="K473" s="58" t="n"/>
      <c r="L473" s="58" t="inlineStr">
        <is>
          <t>甘财扶贫〔2021〕26号</t>
        </is>
      </c>
      <c r="M473" s="142" t="inlineStr">
        <is>
          <t>指导养殖户科学养殖，提高养殖效益。</t>
        </is>
      </c>
      <c r="N473" s="142" t="inlineStr">
        <is>
          <t>通过为脱贫户（含监测对象）投放营养舔砖，指导养殖户科学养殖，提高养殖效益。</t>
        </is>
      </c>
      <c r="O473" s="302" t="n">
        <v>1</v>
      </c>
      <c r="P473" s="58" t="n">
        <v>14</v>
      </c>
      <c r="Q473" s="60">
        <f>R473+S473</f>
        <v/>
      </c>
      <c r="R473" s="60" t="n">
        <v>0.0448</v>
      </c>
      <c r="S473" s="58" t="n"/>
      <c r="T473" s="60">
        <f>U473+V473</f>
        <v/>
      </c>
      <c r="U473" s="60" t="n">
        <v>0</v>
      </c>
      <c r="V473" s="58" t="n"/>
      <c r="W473" s="60" t="inlineStr">
        <is>
          <t>畜牧局</t>
        </is>
      </c>
      <c r="X473" s="58" t="inlineStr">
        <is>
          <t>曹志鹏</t>
        </is>
      </c>
      <c r="Y473" s="60" t="inlineStr">
        <is>
          <t>曲子镇</t>
        </is>
      </c>
      <c r="Z473" s="58" t="inlineStr">
        <is>
          <t>段斌杰</t>
        </is>
      </c>
      <c r="AA473" s="58" t="inlineStr">
        <is>
          <t>环农领办发〔2022〕3号</t>
        </is>
      </c>
      <c r="AB473" s="58" t="inlineStr">
        <is>
          <t>中提前批</t>
        </is>
      </c>
    </row>
    <row r="474" ht="72" customHeight="1" s="295">
      <c r="A474" s="56" t="n"/>
      <c r="B474" s="141" t="inlineStr">
        <is>
          <t>“营养舔砖”购置</t>
        </is>
      </c>
      <c r="C474" s="60" t="inlineStr">
        <is>
          <t>新建</t>
        </is>
      </c>
      <c r="D474" s="58" t="inlineStr">
        <is>
          <t>2022.01-2022.12</t>
        </is>
      </c>
      <c r="E474" s="60" t="inlineStr">
        <is>
          <t>罗山川乡</t>
        </is>
      </c>
      <c r="F474" s="142" t="inlineStr">
        <is>
          <t>为727户每户发放营养舔砖2个，其中：西阳洼村104个、苇芝城村124个、龙柏山村228个、兰家掌村214个、大树塬村266个、陈渠子村220个、山水湾村120个、光明村178个。</t>
        </is>
      </c>
      <c r="G474" s="141" t="n">
        <v>4.362</v>
      </c>
      <c r="H474" s="141" t="n">
        <v>4.362</v>
      </c>
      <c r="I474" s="58" t="n"/>
      <c r="J474" s="58" t="n"/>
      <c r="K474" s="58" t="n"/>
      <c r="L474" s="58" t="inlineStr">
        <is>
          <t>甘财扶贫〔2021〕26号</t>
        </is>
      </c>
      <c r="M474" s="142" t="inlineStr">
        <is>
          <t>指导养殖户科学养殖，提高养殖效益。</t>
        </is>
      </c>
      <c r="N474" s="142" t="inlineStr">
        <is>
          <t>通过为脱贫户（含监测对象）投放营养舔砖，指导养殖户科学养殖，提高养殖效益。</t>
        </is>
      </c>
      <c r="O474" s="302" t="n">
        <v>8</v>
      </c>
      <c r="P474" s="58" t="n"/>
      <c r="Q474" s="60">
        <f>R474+S474</f>
        <v/>
      </c>
      <c r="R474" s="60" t="n">
        <v>0.0727</v>
      </c>
      <c r="S474" s="58" t="n"/>
      <c r="T474" s="60">
        <f>U474+V474</f>
        <v/>
      </c>
      <c r="U474" s="60" t="n">
        <v>0</v>
      </c>
      <c r="V474" s="58" t="n"/>
      <c r="W474" s="60" t="inlineStr">
        <is>
          <t>畜牧局</t>
        </is>
      </c>
      <c r="X474" s="58" t="inlineStr">
        <is>
          <t>曹志鹏</t>
        </is>
      </c>
      <c r="Y474" s="60" t="inlineStr">
        <is>
          <t>罗山川乡</t>
        </is>
      </c>
      <c r="Z474" s="58" t="inlineStr">
        <is>
          <t>李怀文</t>
        </is>
      </c>
      <c r="AA474" s="58" t="inlineStr">
        <is>
          <t>环农领办发〔2022〕3号</t>
        </is>
      </c>
      <c r="AB474" s="58" t="inlineStr">
        <is>
          <t>中提前批</t>
        </is>
      </c>
    </row>
    <row r="475" ht="60" customHeight="1" s="295">
      <c r="A475" s="56" t="n"/>
      <c r="B475" s="141" t="inlineStr">
        <is>
          <t>“营养舔砖”购置</t>
        </is>
      </c>
      <c r="C475" s="60" t="inlineStr">
        <is>
          <t>新建</t>
        </is>
      </c>
      <c r="D475" s="58" t="inlineStr">
        <is>
          <t>2022.01-2022.12</t>
        </is>
      </c>
      <c r="E475" s="60" t="inlineStr">
        <is>
          <t>南湫乡</t>
        </is>
      </c>
      <c r="F475" s="142" t="inlineStr">
        <is>
          <t>为426户每户发放营养舔砖2个，其中：代家洼村118个、党家洼村116个、双井子村106个、岳后渠村186个、杨兴堡村82个、洪涝池村174个、花儿山村70个。</t>
        </is>
      </c>
      <c r="G475" s="141" t="n">
        <v>2.556</v>
      </c>
      <c r="H475" s="141" t="n">
        <v>2.556</v>
      </c>
      <c r="I475" s="58" t="n"/>
      <c r="J475" s="58" t="n"/>
      <c r="K475" s="58" t="n"/>
      <c r="L475" s="58" t="inlineStr">
        <is>
          <t>甘财扶贫〔2021〕26号</t>
        </is>
      </c>
      <c r="M475" s="142" t="inlineStr">
        <is>
          <t>指导养殖户科学养殖，提高养殖效益。</t>
        </is>
      </c>
      <c r="N475" s="142" t="inlineStr">
        <is>
          <t>通过为脱贫户（含监测对象）投放营养舔砖，指导养殖户科学养殖，提高养殖效益。</t>
        </is>
      </c>
      <c r="O475" s="302" t="n">
        <v>7</v>
      </c>
      <c r="P475" s="58" t="n"/>
      <c r="Q475" s="60">
        <f>R475+S475</f>
        <v/>
      </c>
      <c r="R475" s="60" t="n">
        <v>0.0426</v>
      </c>
      <c r="S475" s="58" t="n"/>
      <c r="T475" s="60">
        <f>U475+V475</f>
        <v/>
      </c>
      <c r="U475" s="60" t="n">
        <v>0.1815</v>
      </c>
      <c r="V475" s="58" t="n"/>
      <c r="W475" s="60" t="inlineStr">
        <is>
          <t>畜牧局</t>
        </is>
      </c>
      <c r="X475" s="58" t="inlineStr">
        <is>
          <t>曹志鹏</t>
        </is>
      </c>
      <c r="Y475" s="60" t="inlineStr">
        <is>
          <t>南湫乡</t>
        </is>
      </c>
      <c r="Z475" s="58" t="inlineStr">
        <is>
          <t>杜志远</t>
        </is>
      </c>
      <c r="AA475" s="58" t="inlineStr">
        <is>
          <t>环农领办发〔2022〕3号</t>
        </is>
      </c>
      <c r="AB475" s="58" t="inlineStr">
        <is>
          <t>中提前批</t>
        </is>
      </c>
    </row>
    <row r="476" ht="87" customHeight="1" s="295">
      <c r="A476" s="56" t="n"/>
      <c r="B476" s="141" t="inlineStr">
        <is>
          <t>“营养舔砖”购置</t>
        </is>
      </c>
      <c r="C476" s="60" t="inlineStr">
        <is>
          <t>新建</t>
        </is>
      </c>
      <c r="D476" s="58" t="inlineStr">
        <is>
          <t>2022.01-2022.12</t>
        </is>
      </c>
      <c r="E476" s="60" t="inlineStr">
        <is>
          <t>虎洞镇</t>
        </is>
      </c>
      <c r="F476" s="142" t="inlineStr">
        <is>
          <t>为955户每户发放营养舔砖2个，其中、高庙湾村154户308个、张大掌村55户110个、贾驿村100户200个、魏家河村68户136个、半个城村66户132个、刘解掌村105户210个、常兆台村89户178个、张湾村113户226个、金庄塬村90户180个、砂井子村115户230个。</t>
        </is>
      </c>
      <c r="G476" s="141" t="n">
        <v>5.73</v>
      </c>
      <c r="H476" s="141" t="n">
        <v>5.73</v>
      </c>
      <c r="I476" s="58" t="n"/>
      <c r="J476" s="58" t="n"/>
      <c r="K476" s="58" t="n"/>
      <c r="L476" s="58" t="inlineStr">
        <is>
          <t>甘财扶贫〔2021〕26号</t>
        </is>
      </c>
      <c r="M476" s="142" t="inlineStr">
        <is>
          <t>指导养殖户科学养殖，提高养殖效益。</t>
        </is>
      </c>
      <c r="N476" s="142" t="inlineStr">
        <is>
          <t>通过为脱贫户（含监测对象）投放营养舔砖，指导养殖户科学养殖，提高养殖效益。</t>
        </is>
      </c>
      <c r="O476" s="101" t="n">
        <v>10</v>
      </c>
      <c r="P476" s="58" t="n"/>
      <c r="Q476" s="60">
        <f>R476+S476</f>
        <v/>
      </c>
      <c r="R476" s="60" t="n">
        <v>0.0955</v>
      </c>
      <c r="S476" s="58" t="n"/>
      <c r="T476" s="60">
        <f>U476+V476</f>
        <v/>
      </c>
      <c r="U476" s="60" t="n">
        <v>0.573</v>
      </c>
      <c r="V476" s="58" t="n"/>
      <c r="W476" s="60" t="inlineStr">
        <is>
          <t>畜牧局</t>
        </is>
      </c>
      <c r="X476" s="58" t="inlineStr">
        <is>
          <t>曹志鹏</t>
        </is>
      </c>
      <c r="Y476" s="60" t="inlineStr">
        <is>
          <t>虎洞镇</t>
        </is>
      </c>
      <c r="Z476" s="58" t="inlineStr">
        <is>
          <t>梁海涛</t>
        </is>
      </c>
      <c r="AA476" s="58" t="inlineStr">
        <is>
          <t>环农领办发〔2022〕3号</t>
        </is>
      </c>
      <c r="AB476" s="58" t="inlineStr">
        <is>
          <t>中提前批</t>
        </is>
      </c>
    </row>
    <row r="477" ht="91" customHeight="1" s="295">
      <c r="A477" s="56" t="n"/>
      <c r="B477" s="141" t="inlineStr">
        <is>
          <t>“营养舔砖”购置</t>
        </is>
      </c>
      <c r="C477" s="60" t="inlineStr">
        <is>
          <t>新建</t>
        </is>
      </c>
      <c r="D477" s="58" t="inlineStr">
        <is>
          <t>2022.01-2022.12</t>
        </is>
      </c>
      <c r="E477" s="60" t="inlineStr">
        <is>
          <t>天池乡</t>
        </is>
      </c>
      <c r="F477" s="143" t="inlineStr">
        <is>
          <t>为1267户每户发放营养舔砖2个，其中：潘老庄村242个、苏北岔村208个、大方山村94个；梁家河村220个、井渠淌村22个、曹李川村248个、鲜岔村196个、喜家坪村118个、张邓塬村118个、殷屈河130个、老庄湾村220个、四合掌村172个、吴城子村208个、天池村110个、碾盘岭村8个、大庄台村220个。</t>
        </is>
      </c>
      <c r="G477" s="141" t="n">
        <v>7.602</v>
      </c>
      <c r="H477" s="141" t="n">
        <v>7.602</v>
      </c>
      <c r="I477" s="58" t="n"/>
      <c r="J477" s="58" t="n"/>
      <c r="K477" s="58" t="n"/>
      <c r="L477" s="58" t="inlineStr">
        <is>
          <t>甘财扶贫〔2021〕26号</t>
        </is>
      </c>
      <c r="M477" s="142" t="inlineStr">
        <is>
          <t>指导养殖户科学养殖，提高养殖效益。</t>
        </is>
      </c>
      <c r="N477" s="142" t="inlineStr">
        <is>
          <t>通过为脱贫户（含监测对象）投放营养舔砖，指导养殖户科学养殖，提高养殖效益。</t>
        </is>
      </c>
      <c r="O477" s="302" t="n">
        <v>16</v>
      </c>
      <c r="P477" s="58" t="n"/>
      <c r="Q477" s="60">
        <f>R477+S477</f>
        <v/>
      </c>
      <c r="R477" s="60" t="n">
        <v>0.1267</v>
      </c>
      <c r="S477" s="58" t="n"/>
      <c r="T477" s="60">
        <f>U477+V477</f>
        <v/>
      </c>
      <c r="U477" s="60" t="n">
        <v>0.5762</v>
      </c>
      <c r="V477" s="58" t="n"/>
      <c r="W477" s="60" t="inlineStr">
        <is>
          <t>畜牧局</t>
        </is>
      </c>
      <c r="X477" s="58" t="inlineStr">
        <is>
          <t>曹志鹏</t>
        </is>
      </c>
      <c r="Y477" s="60" t="inlineStr">
        <is>
          <t>天池乡</t>
        </is>
      </c>
      <c r="Z477" s="58" t="inlineStr">
        <is>
          <t>刘震</t>
        </is>
      </c>
      <c r="AA477" s="58" t="inlineStr">
        <is>
          <t>环农领办发〔2022〕3号</t>
        </is>
      </c>
      <c r="AB477" s="58" t="inlineStr">
        <is>
          <t>中提前批</t>
        </is>
      </c>
    </row>
    <row r="478" ht="87" customHeight="1" s="295">
      <c r="A478" s="56" t="n"/>
      <c r="B478" s="141" t="inlineStr">
        <is>
          <t>“营养舔砖”购置</t>
        </is>
      </c>
      <c r="C478" s="60" t="inlineStr">
        <is>
          <t>新建</t>
        </is>
      </c>
      <c r="D478" s="58" t="inlineStr">
        <is>
          <t>2022.01-2022.12</t>
        </is>
      </c>
      <c r="E478" s="60" t="inlineStr">
        <is>
          <t>环城镇</t>
        </is>
      </c>
      <c r="F478" s="142" t="inlineStr">
        <is>
          <t>为622户每户发放营养舔砖2个，其中：龚淌村76个、十八里村12个、周塬村30个、鸳鸯沟村32个、陈汤塬村28个、城东塬36个、红星村10个、耿家沟168个、五里屯10个、漫塬村40个、白草塬10个、高龚塬58个、肖川48个、杨庙掌52个、赵小掌176个、马坊塬76个、冉旗寨46个、张淌32个、北郭塬34个、西川62个、唐塬68个、十五里沟16个、宁老庄86个、张滩滩村38个。</t>
        </is>
      </c>
      <c r="G478" s="141" t="n">
        <v>3.732</v>
      </c>
      <c r="H478" s="141" t="n">
        <v>3.732</v>
      </c>
      <c r="I478" s="58" t="n"/>
      <c r="J478" s="58" t="n"/>
      <c r="K478" s="58" t="n"/>
      <c r="L478" s="58" t="inlineStr">
        <is>
          <t>甘财扶贫〔2021〕26号</t>
        </is>
      </c>
      <c r="M478" s="142" t="inlineStr">
        <is>
          <t>指导养殖户科学养殖，提高养殖效益。</t>
        </is>
      </c>
      <c r="N478" s="142" t="inlineStr">
        <is>
          <t>通过为脱贫户（含监测对象）投放营养舔砖，指导养殖户科学养殖，提高养殖效益。</t>
        </is>
      </c>
      <c r="O478" s="302" t="n">
        <v>2</v>
      </c>
      <c r="P478" s="58" t="n">
        <v>22</v>
      </c>
      <c r="Q478" s="60">
        <f>R478+S478</f>
        <v/>
      </c>
      <c r="R478" s="60" t="n">
        <v>0.0622</v>
      </c>
      <c r="S478" s="58" t="n"/>
      <c r="T478" s="60">
        <f>U478+V478</f>
        <v/>
      </c>
      <c r="U478" s="60" t="n">
        <v>0.2799</v>
      </c>
      <c r="V478" s="58" t="n"/>
      <c r="W478" s="60" t="inlineStr">
        <is>
          <t>畜牧局</t>
        </is>
      </c>
      <c r="X478" s="58" t="inlineStr">
        <is>
          <t>曹志鹏</t>
        </is>
      </c>
      <c r="Y478" s="60" t="inlineStr">
        <is>
          <t>环城镇</t>
        </is>
      </c>
      <c r="Z478" s="58" t="inlineStr">
        <is>
          <t>白俊虎</t>
        </is>
      </c>
      <c r="AA478" s="58" t="inlineStr">
        <is>
          <t>环农领办发〔2022〕3号</t>
        </is>
      </c>
      <c r="AB478" s="58" t="inlineStr">
        <is>
          <t>中提前批</t>
        </is>
      </c>
    </row>
    <row r="479" ht="78" customHeight="1" s="295">
      <c r="A479" s="56" t="n"/>
      <c r="B479" s="141" t="inlineStr">
        <is>
          <t>“营养舔砖”购置</t>
        </is>
      </c>
      <c r="C479" s="60" t="inlineStr">
        <is>
          <t>新建</t>
        </is>
      </c>
      <c r="D479" s="58" t="inlineStr">
        <is>
          <t>2022.01-2022.12</t>
        </is>
      </c>
      <c r="E479" s="60" t="inlineStr">
        <is>
          <t>毛井镇</t>
        </is>
      </c>
      <c r="F479" s="142" t="inlineStr">
        <is>
          <t>为1351户每户发放营养舔砖2个，其中：山西掌村208个、红糜湾村64个、乔崾岘村242个、马趟村204个、杨东掌村240个、施家滩村156个、高家洼村140个、红土咀村292个、砖城子村244个、大户掌村184个、二条俭村350个、丁连掌村114个、黄寨柯村264个。</t>
        </is>
      </c>
      <c r="G479" s="141" t="n">
        <v>8.106</v>
      </c>
      <c r="H479" s="141" t="n">
        <v>8.106</v>
      </c>
      <c r="I479" s="58" t="n"/>
      <c r="J479" s="58" t="n"/>
      <c r="K479" s="58" t="n"/>
      <c r="L479" s="58" t="inlineStr">
        <is>
          <t>甘财扶贫〔2021〕26号</t>
        </is>
      </c>
      <c r="M479" s="142" t="inlineStr">
        <is>
          <t>指导养殖户科学养殖，提高养殖效益。</t>
        </is>
      </c>
      <c r="N479" s="142" t="inlineStr">
        <is>
          <t>通过为脱贫户（含监测对象）投放营养舔砖，指导养殖户科学养殖，提高养殖效益。</t>
        </is>
      </c>
      <c r="O479" s="302" t="n">
        <v>13</v>
      </c>
      <c r="P479" s="58" t="n"/>
      <c r="Q479" s="60">
        <f>R479+S479</f>
        <v/>
      </c>
      <c r="R479" s="60" t="n">
        <v>0.1351</v>
      </c>
      <c r="S479" s="58" t="n"/>
      <c r="T479" s="60">
        <f>U479+V479</f>
        <v/>
      </c>
      <c r="U479" s="60" t="n">
        <v>0.5845</v>
      </c>
      <c r="V479" s="58" t="n"/>
      <c r="W479" s="60" t="inlineStr">
        <is>
          <t>畜牧局</t>
        </is>
      </c>
      <c r="X479" s="58" t="inlineStr">
        <is>
          <t>曹志鹏</t>
        </is>
      </c>
      <c r="Y479" s="60" t="inlineStr">
        <is>
          <t>毛井镇</t>
        </is>
      </c>
      <c r="Z479" s="58" t="inlineStr">
        <is>
          <t>梁立群</t>
        </is>
      </c>
      <c r="AA479" s="58" t="inlineStr">
        <is>
          <t>环农领办发〔2022〕3号</t>
        </is>
      </c>
      <c r="AB479" s="58" t="inlineStr">
        <is>
          <t>中提前批</t>
        </is>
      </c>
    </row>
    <row r="480" ht="78" customHeight="1" s="295">
      <c r="A480" s="56" t="n"/>
      <c r="B480" s="141" t="inlineStr">
        <is>
          <t>“营养舔砖”购置</t>
        </is>
      </c>
      <c r="C480" s="60" t="inlineStr">
        <is>
          <t>新建</t>
        </is>
      </c>
      <c r="D480" s="58" t="inlineStr">
        <is>
          <t>2022.01-2022.12</t>
        </is>
      </c>
      <c r="E480" s="60" t="inlineStr">
        <is>
          <t>秦团庄乡</t>
        </is>
      </c>
      <c r="F480" s="142" t="inlineStr">
        <is>
          <t>为658户每户发放营养舔砖2个，其中：贾塬村190个、秦团庄村150个、新集子村196个、新峁村188个、白塬畔村172个、大天子村146个、王团庄村144个、南掌堡子村130个。</t>
        </is>
      </c>
      <c r="G480" s="141" t="n">
        <v>3.948</v>
      </c>
      <c r="H480" s="141" t="n">
        <v>3.948</v>
      </c>
      <c r="I480" s="58" t="n"/>
      <c r="J480" s="58" t="n"/>
      <c r="K480" s="58" t="n"/>
      <c r="L480" s="58" t="inlineStr">
        <is>
          <t>甘财扶贫〔2021〕26号</t>
        </is>
      </c>
      <c r="M480" s="142" t="inlineStr">
        <is>
          <t>指导养殖户科学养殖，提高养殖效益。</t>
        </is>
      </c>
      <c r="N480" s="142" t="inlineStr">
        <is>
          <t>通过为脱贫户（含监测对象）投放营养舔砖，指导养殖户科学养殖，提高养殖效益。</t>
        </is>
      </c>
      <c r="O480" s="302" t="n">
        <v>8</v>
      </c>
      <c r="P480" s="58" t="n"/>
      <c r="Q480" s="60">
        <f>R480+S480</f>
        <v/>
      </c>
      <c r="R480" s="60" t="n">
        <v>0.0658</v>
      </c>
      <c r="S480" s="58" t="n"/>
      <c r="T480" s="60">
        <f>U480+V480</f>
        <v/>
      </c>
      <c r="U480" s="60" t="n">
        <v>0.1865</v>
      </c>
      <c r="V480" s="58" t="n"/>
      <c r="W480" s="60" t="inlineStr">
        <is>
          <t>畜牧局</t>
        </is>
      </c>
      <c r="X480" s="58" t="inlineStr">
        <is>
          <t>曹志鹏</t>
        </is>
      </c>
      <c r="Y480" s="60" t="inlineStr">
        <is>
          <t>秦团庄乡</t>
        </is>
      </c>
      <c r="Z480" s="58" t="inlineStr">
        <is>
          <t>张浩洲</t>
        </is>
      </c>
      <c r="AA480" s="58" t="inlineStr">
        <is>
          <t>环农领办发〔2022〕3号</t>
        </is>
      </c>
      <c r="AB480" s="58" t="inlineStr">
        <is>
          <t>中提前批</t>
        </is>
      </c>
    </row>
    <row r="481" ht="88" customHeight="1" s="295">
      <c r="A481" s="56" t="n"/>
      <c r="B481" s="141" t="inlineStr">
        <is>
          <t>“营养舔砖”购置</t>
        </is>
      </c>
      <c r="C481" s="60" t="inlineStr">
        <is>
          <t>新建</t>
        </is>
      </c>
      <c r="D481" s="58" t="inlineStr">
        <is>
          <t>2022.01-2022.12</t>
        </is>
      </c>
      <c r="E481" s="60" t="inlineStr">
        <is>
          <t>耿湾乡</t>
        </is>
      </c>
      <c r="F481" s="142" t="inlineStr">
        <is>
          <t>为1061每户发放营养舔砖2个，其中：早流渠村38户76个、郜庄村80户160个、潘掌村145户290个、耿河村90户180个、万湾村112户224个、四合原村45户90个、许掌村116户232个、郝东掌村146户292个、天桥村55户110个、黑城岔村50户100个、张台村69户138个、桃树掌村70户140个、韩老庄村45户90个。</t>
        </is>
      </c>
      <c r="G481" s="141" t="n">
        <v>6.366</v>
      </c>
      <c r="H481" s="141" t="n">
        <v>6.366</v>
      </c>
      <c r="I481" s="58" t="n"/>
      <c r="J481" s="58" t="n"/>
      <c r="K481" s="58" t="n"/>
      <c r="L481" s="58" t="inlineStr">
        <is>
          <t>甘财扶贫〔2021〕26号</t>
        </is>
      </c>
      <c r="M481" s="142" t="inlineStr">
        <is>
          <t>指导养殖户科学养殖，提高养殖效益。</t>
        </is>
      </c>
      <c r="N481" s="142" t="inlineStr">
        <is>
          <t>通过为脱贫户（含监测对象）投放营养舔砖，指导养殖户科学养殖，提高养殖效益。</t>
        </is>
      </c>
      <c r="O481" s="302" t="n">
        <v>13</v>
      </c>
      <c r="P481" s="58" t="n"/>
      <c r="Q481" s="60">
        <f>R481+S481</f>
        <v/>
      </c>
      <c r="R481" s="60" t="n">
        <v>0.1061</v>
      </c>
      <c r="S481" s="58" t="n"/>
      <c r="T481" s="60">
        <f>U481+V481</f>
        <v/>
      </c>
      <c r="U481" s="60" t="n">
        <v>0</v>
      </c>
      <c r="V481" s="58" t="n"/>
      <c r="W481" s="60" t="inlineStr">
        <is>
          <t>畜牧局</t>
        </is>
      </c>
      <c r="X481" s="58" t="inlineStr">
        <is>
          <t>曹志鹏</t>
        </is>
      </c>
      <c r="Y481" s="60" t="inlineStr">
        <is>
          <t>耿湾乡</t>
        </is>
      </c>
      <c r="Z481" s="58" t="inlineStr">
        <is>
          <t>王秀丽</t>
        </is>
      </c>
      <c r="AA481" s="58" t="inlineStr">
        <is>
          <t>环农领办发〔2022〕3号</t>
        </is>
      </c>
      <c r="AB481" s="58" t="inlineStr">
        <is>
          <t>中提前批</t>
        </is>
      </c>
    </row>
    <row r="482" ht="76" customHeight="1" s="295">
      <c r="A482" s="56" t="n"/>
      <c r="B482" s="141" t="inlineStr">
        <is>
          <t>“营养舔砖”购置</t>
        </is>
      </c>
      <c r="C482" s="60" t="inlineStr">
        <is>
          <t>新建</t>
        </is>
      </c>
      <c r="D482" s="58" t="inlineStr">
        <is>
          <t>2022.01-2022.12</t>
        </is>
      </c>
      <c r="E482" s="60" t="inlineStr">
        <is>
          <t>芦家湾乡</t>
        </is>
      </c>
      <c r="F482" s="142" t="inlineStr">
        <is>
          <t>为882户每户发放营养舔砖2个，其中：杨新庄村196个、大堡条202个、井川村122个、小堡条村152个、花儿掌村162个、盘龙村210个、庙儿掌村208个、桃李湾村146个、王庄村260个、宋家掌村106个。</t>
        </is>
      </c>
      <c r="G482" s="141" t="n">
        <v>5.292</v>
      </c>
      <c r="H482" s="141" t="n">
        <v>5.292</v>
      </c>
      <c r="I482" s="58" t="n"/>
      <c r="J482" s="58" t="n"/>
      <c r="K482" s="58" t="n"/>
      <c r="L482" s="58" t="inlineStr">
        <is>
          <t>甘财扶贫〔2021〕26号</t>
        </is>
      </c>
      <c r="M482" s="142" t="inlineStr">
        <is>
          <t>指导养殖户科学养殖，提高养殖效益。</t>
        </is>
      </c>
      <c r="N482" s="142" t="inlineStr">
        <is>
          <t>通过为脱贫户（含监测对象）投放营养舔砖，指导养殖户科学养殖，提高养殖效益。</t>
        </is>
      </c>
      <c r="O482" s="302" t="n">
        <v>10</v>
      </c>
      <c r="P482" s="58" t="n"/>
      <c r="Q482" s="60">
        <f>R482+S482</f>
        <v/>
      </c>
      <c r="R482" s="60" t="n">
        <v>0.0882</v>
      </c>
      <c r="S482" s="58" t="n"/>
      <c r="T482" s="60">
        <f>U482+V482</f>
        <v/>
      </c>
      <c r="U482" s="60" t="n">
        <v>0.3528</v>
      </c>
      <c r="V482" s="58" t="n"/>
      <c r="W482" s="60" t="inlineStr">
        <is>
          <t>畜牧局</t>
        </is>
      </c>
      <c r="X482" s="58" t="inlineStr">
        <is>
          <t>曹志鹏</t>
        </is>
      </c>
      <c r="Y482" s="60" t="inlineStr">
        <is>
          <t>芦家湾乡</t>
        </is>
      </c>
      <c r="Z482" s="58" t="inlineStr">
        <is>
          <t>马鹏飞</t>
        </is>
      </c>
      <c r="AA482" s="58" t="inlineStr">
        <is>
          <t>环农领办发〔2022〕3号</t>
        </is>
      </c>
      <c r="AB482" s="58" t="inlineStr">
        <is>
          <t>中提前批</t>
        </is>
      </c>
    </row>
    <row r="483" ht="76" customHeight="1" s="295">
      <c r="A483" s="56" t="n"/>
      <c r="B483" s="141" t="inlineStr">
        <is>
          <t>“营养舔砖”购置</t>
        </is>
      </c>
      <c r="C483" s="60" t="inlineStr">
        <is>
          <t>新建</t>
        </is>
      </c>
      <c r="D483" s="58" t="inlineStr">
        <is>
          <t>2022.01-2022.12</t>
        </is>
      </c>
      <c r="E483" s="60" t="inlineStr">
        <is>
          <t>山城乡</t>
        </is>
      </c>
      <c r="F483" s="142" t="inlineStr">
        <is>
          <t>为686户每户发放营养舔砖2个，其中：山城堡村158个、八里铺村184个、薛塬村188个、王山口子村198个、寨柯村166个、冯家沟村116个、郝掌村102个、赵庄村94个、谢庄村166个。</t>
        </is>
      </c>
      <c r="G483" s="141" t="n">
        <v>4.116</v>
      </c>
      <c r="H483" s="141" t="n">
        <v>4.116</v>
      </c>
      <c r="I483" s="58" t="n"/>
      <c r="J483" s="58" t="n"/>
      <c r="K483" s="58" t="n"/>
      <c r="L483" s="58" t="inlineStr">
        <is>
          <t>甘财扶贫〔2021〕26号</t>
        </is>
      </c>
      <c r="M483" s="142" t="inlineStr">
        <is>
          <t>指导养殖户科学养殖，提高养殖效益。</t>
        </is>
      </c>
      <c r="N483" s="142" t="inlineStr">
        <is>
          <t>通过为脱贫户（含监测对象）投放营养舔砖，指导养殖户科学养殖，提高养殖效益。</t>
        </is>
      </c>
      <c r="O483" s="302" t="n">
        <v>9</v>
      </c>
      <c r="P483" s="58" t="n"/>
      <c r="Q483" s="60">
        <f>R483+S483</f>
        <v/>
      </c>
      <c r="R483" s="60" t="n">
        <v>0.06859999999999999</v>
      </c>
      <c r="S483" s="58" t="n"/>
      <c r="T483" s="60">
        <f>U483+V483</f>
        <v/>
      </c>
      <c r="U483" s="60" t="n">
        <v>0.3027</v>
      </c>
      <c r="V483" s="58" t="n"/>
      <c r="W483" s="60" t="inlineStr">
        <is>
          <t>畜牧局</t>
        </is>
      </c>
      <c r="X483" s="58" t="inlineStr">
        <is>
          <t>曹志鹏</t>
        </is>
      </c>
      <c r="Y483" s="60" t="inlineStr">
        <is>
          <t>山城乡</t>
        </is>
      </c>
      <c r="Z483" s="58" t="inlineStr">
        <is>
          <t>姚建平</t>
        </is>
      </c>
      <c r="AA483" s="58" t="inlineStr">
        <is>
          <t>环农领办发〔2022〕3号</t>
        </is>
      </c>
      <c r="AB483" s="58" t="inlineStr">
        <is>
          <t>中提前批</t>
        </is>
      </c>
    </row>
    <row r="484" ht="76" customHeight="1" s="295">
      <c r="A484" s="56" t="n"/>
      <c r="B484" s="141" t="inlineStr">
        <is>
          <t>“营养舔砖”购置</t>
        </is>
      </c>
      <c r="C484" s="60" t="inlineStr">
        <is>
          <t>新建</t>
        </is>
      </c>
      <c r="D484" s="58" t="inlineStr">
        <is>
          <t>2022.01-2022.12</t>
        </is>
      </c>
      <c r="E484" s="60" t="inlineStr">
        <is>
          <t>合道镇</t>
        </is>
      </c>
      <c r="F484" s="142" t="inlineStr">
        <is>
          <t>为1536户每户发放营养舔砖2个，其中：陈旗塬146个、尚西坪214个、陶洼子96个、梁坪160个、唐台子202个、红崖洼148个、朱家塬184个、赵家塬174个、辛坪210个、杨坪沟244个、大路洼132个、常崾岘150个、寨子坪162个、沈家岭250个、赵台310个、瓦天沟158个、何家坪132个。</t>
        </is>
      </c>
      <c r="G484" s="141" t="n">
        <v>9.215999999999999</v>
      </c>
      <c r="H484" s="141" t="n">
        <v>9.215999999999999</v>
      </c>
      <c r="I484" s="58" t="n"/>
      <c r="J484" s="58" t="n"/>
      <c r="K484" s="58" t="n"/>
      <c r="L484" s="58" t="inlineStr">
        <is>
          <t>甘财扶贫〔2021〕26号</t>
        </is>
      </c>
      <c r="M484" s="142" t="inlineStr">
        <is>
          <t>指导养殖户科学养殖，提高养殖效益。</t>
        </is>
      </c>
      <c r="N484" s="142" t="inlineStr">
        <is>
          <t>通过为脱贫户（含监测对象）投放营养舔砖，指导养殖户科学养殖，提高养殖效益。</t>
        </is>
      </c>
      <c r="O484" s="302" t="n">
        <v>17</v>
      </c>
      <c r="P484" s="58" t="n"/>
      <c r="Q484" s="60">
        <f>R484+S484</f>
        <v/>
      </c>
      <c r="R484" s="60" t="n">
        <v>0.1536</v>
      </c>
      <c r="S484" s="58" t="n"/>
      <c r="T484" s="60">
        <f>U484+V484</f>
        <v/>
      </c>
      <c r="U484" s="60" t="n">
        <v>0.6328</v>
      </c>
      <c r="V484" s="58" t="n"/>
      <c r="W484" s="60" t="inlineStr">
        <is>
          <t>畜牧局</t>
        </is>
      </c>
      <c r="X484" s="58" t="inlineStr">
        <is>
          <t>曹志鹏</t>
        </is>
      </c>
      <c r="Y484" s="60" t="inlineStr">
        <is>
          <t>合道镇</t>
        </is>
      </c>
      <c r="Z484" s="58" t="inlineStr">
        <is>
          <t>王宝明</t>
        </is>
      </c>
      <c r="AA484" s="58" t="inlineStr">
        <is>
          <t>环农领办发〔2022〕3号</t>
        </is>
      </c>
      <c r="AB484" s="58" t="inlineStr">
        <is>
          <t>中提前批</t>
        </is>
      </c>
    </row>
    <row r="485" ht="66" customFormat="1" customHeight="1" s="7">
      <c r="A485" s="56" t="n"/>
      <c r="B485" s="85" t="inlineStr">
        <is>
          <t>一般户“营养舔砖”购置</t>
        </is>
      </c>
      <c r="C485" s="85" t="inlineStr">
        <is>
          <t>新建</t>
        </is>
      </c>
      <c r="D485" s="85" t="inlineStr">
        <is>
          <t>2022.01-2022.12</t>
        </is>
      </c>
      <c r="E485" s="85" t="n"/>
      <c r="F485" s="84" t="inlineStr">
        <is>
          <t>为1.4万户一般农户每户购置养羊营养舔砖2块，每块营养舔砖30元。县上统一采购，供应到乡，乡镇负责发放到户，指导养殖户做好微量元素和矿物质补给，引导养殖户科学养殖，县上统计采购，供应到乡，乡镇负责发放到户，建立发放台账。</t>
        </is>
      </c>
      <c r="G485" s="85" t="n">
        <v>84</v>
      </c>
      <c r="H485" s="85" t="n">
        <v>84</v>
      </c>
      <c r="I485" s="85" t="n"/>
      <c r="J485" s="85" t="n"/>
      <c r="K485" s="85" t="n"/>
      <c r="L485" s="85" t="n"/>
      <c r="M485" s="85" t="inlineStr">
        <is>
          <t>通过为农户投放营养舔砖，指导养殖户科学养殖，提高养殖效益，增加农户收入。</t>
        </is>
      </c>
      <c r="N485" s="222" t="inlineStr">
        <is>
          <t>通过为农户投放营养舔砖，指导养殖户科学养殖，提高养殖效益，增加农户收入。</t>
        </is>
      </c>
      <c r="O485" s="85" t="n"/>
      <c r="P485" s="85" t="n"/>
      <c r="Q485" s="85">
        <f>SUM(Q486:Q505)</f>
        <v/>
      </c>
      <c r="R485" s="85" t="n"/>
      <c r="S485" s="85">
        <f>SUM(S486:S505)</f>
        <v/>
      </c>
      <c r="T485" s="85">
        <f>SUM(T486:T505)</f>
        <v/>
      </c>
      <c r="U485" s="85" t="n"/>
      <c r="V485" s="85">
        <f>SUM(V486:V505)</f>
        <v/>
      </c>
      <c r="W485" s="85" t="inlineStr">
        <is>
          <t>畜牧局</t>
        </is>
      </c>
      <c r="X485" s="85" t="inlineStr">
        <is>
          <t>曹志鹏</t>
        </is>
      </c>
      <c r="Y485" s="85" t="inlineStr">
        <is>
          <t>各乡镇</t>
        </is>
      </c>
      <c r="Z485" s="155" t="n"/>
      <c r="AA485" s="155" t="n"/>
      <c r="AB485" s="58" t="n"/>
    </row>
    <row r="486" ht="80" customFormat="1" customHeight="1" s="7">
      <c r="A486" s="56" t="n"/>
      <c r="B486" s="67" t="inlineStr">
        <is>
          <t>“营养舔砖”购置</t>
        </is>
      </c>
      <c r="C486" s="67" t="inlineStr">
        <is>
          <t>新建</t>
        </is>
      </c>
      <c r="D486" s="67" t="inlineStr">
        <is>
          <t>2022.01-2022.12</t>
        </is>
      </c>
      <c r="E486" s="67" t="inlineStr">
        <is>
          <t>车道镇</t>
        </is>
      </c>
      <c r="F486" s="130" t="inlineStr">
        <is>
          <t>为790户每户发放营养舔砖2个，共计1580个，其中：元峁村58户116个，苦水掌村67户134个，双庙村104户208个，王西掌村38户76个，吊渠村43户86个，三角城村35户70个，杨掌村28户56个，万安村52户104个，魏洼村52户104个，陈掌村29户58个，红台套村28户56个，樱桃掌村81户162个，安掌村45户90个，代掌村22户44个，刘渠村82户164个，刘园子村26户52个。</t>
        </is>
      </c>
      <c r="G486" s="67" t="n">
        <v>4.74</v>
      </c>
      <c r="H486" s="67" t="n">
        <v>4.74</v>
      </c>
      <c r="I486" s="67" t="n"/>
      <c r="J486" s="67" t="n"/>
      <c r="K486" s="67" t="n"/>
      <c r="L486" s="85" t="inlineStr">
        <is>
          <t>甘财农[2022]39号</t>
        </is>
      </c>
      <c r="M486" s="67" t="inlineStr">
        <is>
          <t>通过为农户投放营养舔砖，指导养殖户科学养殖，提高养殖效益，增加农户收入。</t>
        </is>
      </c>
      <c r="N486" s="130" t="inlineStr">
        <is>
          <t>通过为农户投放营养舔砖，指导养殖户科学养殖，提高养殖效益，增加农户收入。</t>
        </is>
      </c>
      <c r="O486" s="67" t="n">
        <v>16</v>
      </c>
      <c r="P486" s="67" t="n"/>
      <c r="Q486" s="67" t="n">
        <v>0.079</v>
      </c>
      <c r="R486" s="67" t="n"/>
      <c r="S486" s="67" t="n">
        <v>0.079</v>
      </c>
      <c r="T486" s="67" t="n">
        <v>0.316</v>
      </c>
      <c r="U486" s="67" t="n"/>
      <c r="V486" s="67" t="n">
        <v>0.316</v>
      </c>
      <c r="W486" s="67" t="inlineStr">
        <is>
          <t>畜牧局</t>
        </is>
      </c>
      <c r="X486" s="67" t="inlineStr">
        <is>
          <t>曹志鹏</t>
        </is>
      </c>
      <c r="Y486" s="60" t="inlineStr">
        <is>
          <t>车道镇</t>
        </is>
      </c>
      <c r="Z486" s="60" t="inlineStr">
        <is>
          <t>张会星</t>
        </is>
      </c>
      <c r="AA486" s="67" t="inlineStr">
        <is>
          <t>环农领办发〔2022〕30号</t>
        </is>
      </c>
      <c r="AB486" s="58" t="inlineStr">
        <is>
          <t>四批整合</t>
        </is>
      </c>
    </row>
    <row r="487" ht="65" customFormat="1" customHeight="1" s="7">
      <c r="A487" s="56" t="n"/>
      <c r="B487" s="67" t="inlineStr">
        <is>
          <t>“营养舔砖”购置</t>
        </is>
      </c>
      <c r="C487" s="67" t="inlineStr">
        <is>
          <t>新建</t>
        </is>
      </c>
      <c r="D487" s="67" t="inlineStr">
        <is>
          <t>2022.01-2022.12</t>
        </is>
      </c>
      <c r="E487" s="67" t="inlineStr">
        <is>
          <t>小南沟乡</t>
        </is>
      </c>
      <c r="F487" s="130" t="inlineStr">
        <is>
          <t>为533户每户发放营养舔砖2个，共计1066个，其中：小南沟村146个，陈掌村102个，许掌村96个，汪天子村82个，李上山村110个，李塬村88个，天子渠村44个；粉子山村124个；丁寨柯村110个；连家川村74个；杨胡套子村58个；燕麦掌村32个。</t>
        </is>
      </c>
      <c r="G487" s="67" t="n">
        <v>3.198</v>
      </c>
      <c r="H487" s="67" t="n">
        <v>3.198</v>
      </c>
      <c r="I487" s="67" t="n"/>
      <c r="J487" s="67" t="n"/>
      <c r="K487" s="67" t="n"/>
      <c r="L487" s="85" t="inlineStr">
        <is>
          <t>甘财农[2022]39号</t>
        </is>
      </c>
      <c r="M487" s="67" t="inlineStr">
        <is>
          <t>通过为农户投放营养舔砖，指导养殖户科学养殖，提高养殖效益，增加农户收入。</t>
        </is>
      </c>
      <c r="N487" s="130" t="inlineStr">
        <is>
          <t>通过为农户投放营养舔砖，指导养殖户科学养殖，提高养殖效益，增加农户收入。</t>
        </is>
      </c>
      <c r="O487" s="67" t="n">
        <v>12</v>
      </c>
      <c r="P487" s="67" t="n"/>
      <c r="Q487" s="67" t="n">
        <v>0.0533</v>
      </c>
      <c r="R487" s="67" t="n"/>
      <c r="S487" s="67" t="n">
        <v>0.0533</v>
      </c>
      <c r="T487" s="67" t="n">
        <v>0.2132</v>
      </c>
      <c r="U487" s="67" t="n"/>
      <c r="V487" s="67" t="n">
        <v>0.2132</v>
      </c>
      <c r="W487" s="67" t="inlineStr">
        <is>
          <t>畜牧局</t>
        </is>
      </c>
      <c r="X487" s="67" t="inlineStr">
        <is>
          <t>曹志鹏</t>
        </is>
      </c>
      <c r="Y487" s="60" t="inlineStr">
        <is>
          <t>小南沟乡</t>
        </is>
      </c>
      <c r="Z487" s="58" t="inlineStr">
        <is>
          <t>任新育</t>
        </is>
      </c>
      <c r="AA487" s="67" t="inlineStr">
        <is>
          <t>环农领办发〔2022〕30号</t>
        </is>
      </c>
      <c r="AB487" s="58" t="inlineStr">
        <is>
          <t>四批整合</t>
        </is>
      </c>
    </row>
    <row r="488" ht="83" customFormat="1" customHeight="1" s="7">
      <c r="A488" s="56" t="n"/>
      <c r="B488" s="67" t="inlineStr">
        <is>
          <t>“营养舔砖”购置</t>
        </is>
      </c>
      <c r="C488" s="67" t="inlineStr">
        <is>
          <t>新建</t>
        </is>
      </c>
      <c r="D488" s="67" t="inlineStr">
        <is>
          <t>2022.01-2022.12</t>
        </is>
      </c>
      <c r="E488" s="67" t="inlineStr">
        <is>
          <t>木钵镇</t>
        </is>
      </c>
      <c r="F488" s="130" t="inlineStr">
        <is>
          <t>为1009户每户发放营养舔砖2个，共计2018个，其中：殷家桥村90个，木钵街村72个，周湾村116个，韩洼子村148个，曹旗村182个，关营村68个，高寨村112个，高楼塬村140个，刘家塬村134个，白家掌村122个，邓寨子村102个，郭西掌共计168个，二合塬村120个，坪子塬村148个，井儿岔村130个，水坝滩村82个，罗家沟村84个。</t>
        </is>
      </c>
      <c r="G488" s="67" t="n">
        <v>6.054</v>
      </c>
      <c r="H488" s="67" t="n">
        <v>6.054</v>
      </c>
      <c r="I488" s="67" t="n"/>
      <c r="J488" s="67" t="n"/>
      <c r="K488" s="67" t="n"/>
      <c r="L488" s="85" t="inlineStr">
        <is>
          <t>甘财农[2022]39号</t>
        </is>
      </c>
      <c r="M488" s="67" t="inlineStr">
        <is>
          <t>通过为农户投放营养舔砖，指导养殖户科学养殖，提高养殖效益，增加农户收入。</t>
        </is>
      </c>
      <c r="N488" s="130" t="inlineStr">
        <is>
          <t>通过为农户投放营养舔砖，指导养殖户科学养殖，提高养殖效益，增加农户收入。</t>
        </is>
      </c>
      <c r="O488" s="67" t="n">
        <v>17</v>
      </c>
      <c r="P488" s="67" t="n"/>
      <c r="Q488" s="67" t="n">
        <v>0.1009</v>
      </c>
      <c r="R488" s="67" t="n"/>
      <c r="S488" s="67" t="n">
        <v>0.1009</v>
      </c>
      <c r="T488" s="67" t="n">
        <v>0.4036</v>
      </c>
      <c r="U488" s="67" t="n"/>
      <c r="V488" s="67" t="n">
        <v>0.4036</v>
      </c>
      <c r="W488" s="67" t="inlineStr">
        <is>
          <t>畜牧局</t>
        </is>
      </c>
      <c r="X488" s="67" t="inlineStr">
        <is>
          <t>曹志鹏</t>
        </is>
      </c>
      <c r="Y488" s="67" t="inlineStr">
        <is>
          <t>木钵镇</t>
        </is>
      </c>
      <c r="Z488" s="83" t="inlineStr">
        <is>
          <t>方显</t>
        </is>
      </c>
      <c r="AA488" s="67" t="inlineStr">
        <is>
          <t>环农领办发〔2022〕30号</t>
        </is>
      </c>
      <c r="AB488" s="58" t="inlineStr">
        <is>
          <t>四批整合</t>
        </is>
      </c>
    </row>
    <row r="489" ht="61" customFormat="1" customHeight="1" s="7">
      <c r="A489" s="56" t="n"/>
      <c r="B489" s="67" t="inlineStr">
        <is>
          <t>“营养舔砖”购置</t>
        </is>
      </c>
      <c r="C489" s="67" t="inlineStr">
        <is>
          <t>新建</t>
        </is>
      </c>
      <c r="D489" s="67" t="inlineStr">
        <is>
          <t>2022.01-2022.12</t>
        </is>
      </c>
      <c r="E489" s="67" t="inlineStr">
        <is>
          <t>樊家川镇</t>
        </is>
      </c>
      <c r="F489" s="130" t="inlineStr">
        <is>
          <t>为344户每户发放营养舔砖2个，共计688个，其中：慕家河村218个，樊家川村88个，马驿沟村90个，郝集村102个，长城村42个，闫塬村82个，李崾岘村34个，马骏滩村32个。</t>
        </is>
      </c>
      <c r="G489" s="67" t="n">
        <v>2.064</v>
      </c>
      <c r="H489" s="67" t="n">
        <v>2.064</v>
      </c>
      <c r="I489" s="67" t="n"/>
      <c r="J489" s="67" t="n"/>
      <c r="K489" s="67" t="n"/>
      <c r="L489" s="85" t="inlineStr">
        <is>
          <t>甘财农[2022]39号</t>
        </is>
      </c>
      <c r="M489" s="67" t="inlineStr">
        <is>
          <t>通过为农户投放营养舔砖，指导养殖户科学养殖，提高养殖效益，增加农户收入。</t>
        </is>
      </c>
      <c r="N489" s="130" t="inlineStr">
        <is>
          <t>通过为农户投放营养舔砖，指导养殖户科学养殖，提高养殖效益，增加农户收入。</t>
        </is>
      </c>
      <c r="O489" s="67" t="n">
        <v>8</v>
      </c>
      <c r="P489" s="67" t="n"/>
      <c r="Q489" s="67" t="n">
        <v>0.0344</v>
      </c>
      <c r="R489" s="67" t="n"/>
      <c r="S489" s="67" t="n">
        <v>0.0344</v>
      </c>
      <c r="T489" s="67" t="n">
        <v>0.1376</v>
      </c>
      <c r="U489" s="67" t="n"/>
      <c r="V489" s="67" t="n">
        <v>0.1376</v>
      </c>
      <c r="W489" s="67" t="inlineStr">
        <is>
          <t>畜牧局</t>
        </is>
      </c>
      <c r="X489" s="67" t="inlineStr">
        <is>
          <t>曹志鹏</t>
        </is>
      </c>
      <c r="Y489" s="60" t="inlineStr">
        <is>
          <t>樊家川镇</t>
        </is>
      </c>
      <c r="Z489" s="58" t="inlineStr">
        <is>
          <t>王治峰</t>
        </is>
      </c>
      <c r="AA489" s="67" t="inlineStr">
        <is>
          <t>环农领办发〔2022〕30号</t>
        </is>
      </c>
      <c r="AB489" s="58" t="inlineStr">
        <is>
          <t>四批整合</t>
        </is>
      </c>
    </row>
    <row r="490" ht="57" customFormat="1" customHeight="1" s="7">
      <c r="A490" s="56" t="n"/>
      <c r="B490" s="67" t="inlineStr">
        <is>
          <t>“营养舔砖”购置</t>
        </is>
      </c>
      <c r="C490" s="67" t="inlineStr">
        <is>
          <t>新建</t>
        </is>
      </c>
      <c r="D490" s="67" t="inlineStr">
        <is>
          <t>2022.01-2022.12</t>
        </is>
      </c>
      <c r="E490" s="67" t="inlineStr">
        <is>
          <t>演武乡</t>
        </is>
      </c>
      <c r="F490" s="130" t="inlineStr">
        <is>
          <t>为529户每户发放营养舔砖2个，共计1058个，其中：佛岔村138个，黑泉河村174个，黄山村114个，刘坪村66个，路家塬村172个，吴家塬村74个，杨家洼村118个，曳郭咀村94个，走马硷村108个。</t>
        </is>
      </c>
      <c r="G490" s="67" t="n">
        <v>3.174</v>
      </c>
      <c r="H490" s="67" t="n">
        <v>3.174</v>
      </c>
      <c r="I490" s="67" t="n"/>
      <c r="J490" s="67" t="n"/>
      <c r="K490" s="67" t="n"/>
      <c r="L490" s="85" t="inlineStr">
        <is>
          <t>甘财农[2022]39号</t>
        </is>
      </c>
      <c r="M490" s="67" t="inlineStr">
        <is>
          <t>通过为农户投放营养舔砖，指导养殖户科学养殖，提高养殖效益，增加农户收入。</t>
        </is>
      </c>
      <c r="N490" s="130" t="inlineStr">
        <is>
          <t>通过为农户投放营养舔砖，指导养殖户科学养殖，提高养殖效益，增加农户收入。</t>
        </is>
      </c>
      <c r="O490" s="67" t="n">
        <v>9</v>
      </c>
      <c r="P490" s="67" t="n"/>
      <c r="Q490" s="67" t="n">
        <v>0.0529</v>
      </c>
      <c r="R490" s="67" t="n"/>
      <c r="S490" s="67" t="n">
        <v>0.0529</v>
      </c>
      <c r="T490" s="67" t="n">
        <v>0.2116</v>
      </c>
      <c r="U490" s="67" t="n"/>
      <c r="V490" s="67" t="n">
        <v>0.2116</v>
      </c>
      <c r="W490" s="67" t="inlineStr">
        <is>
          <t>畜牧局</t>
        </is>
      </c>
      <c r="X490" s="67" t="inlineStr">
        <is>
          <t>曹志鹏</t>
        </is>
      </c>
      <c r="Y490" s="60" t="inlineStr">
        <is>
          <t>演武乡</t>
        </is>
      </c>
      <c r="Z490" s="58" t="inlineStr">
        <is>
          <t>杨永杰</t>
        </is>
      </c>
      <c r="AA490" s="67" t="inlineStr">
        <is>
          <t>环农领办发〔2022〕30号</t>
        </is>
      </c>
      <c r="AB490" s="58" t="inlineStr">
        <is>
          <t>四批整合</t>
        </is>
      </c>
    </row>
    <row r="491" ht="52" customFormat="1" customHeight="1" s="7">
      <c r="A491" s="56" t="n"/>
      <c r="B491" s="67" t="inlineStr">
        <is>
          <t>“营养舔砖”购置</t>
        </is>
      </c>
      <c r="C491" s="67" t="inlineStr">
        <is>
          <t>新建</t>
        </is>
      </c>
      <c r="D491" s="67" t="inlineStr">
        <is>
          <t>2022.01-2022.12</t>
        </is>
      </c>
      <c r="E491" s="67" t="inlineStr">
        <is>
          <t>甜水镇</t>
        </is>
      </c>
      <c r="F491" s="130" t="inlineStr">
        <is>
          <t>为224户每户发放营养舔砖2个，共计448个，其中：甜水街村52个；张铁村40个；鲁掌村62个；何塬村70个；邱滩村32个；赵掌村58个；高崾岘村52个；大良洼村82个。</t>
        </is>
      </c>
      <c r="G491" s="67" t="n">
        <v>1.344</v>
      </c>
      <c r="H491" s="67" t="n">
        <v>1.344</v>
      </c>
      <c r="I491" s="67" t="n"/>
      <c r="J491" s="67" t="n"/>
      <c r="K491" s="67" t="n"/>
      <c r="L491" s="85" t="inlineStr">
        <is>
          <t>甘财农[2022]39号</t>
        </is>
      </c>
      <c r="M491" s="67" t="inlineStr">
        <is>
          <t>通过为农户投放营养舔砖，指导养殖户科学养殖，提高养殖效益，增加农户收入。</t>
        </is>
      </c>
      <c r="N491" s="130" t="inlineStr">
        <is>
          <t>通过为农户投放营养舔砖，指导养殖户科学养殖，提高养殖效益，增加农户收入。</t>
        </is>
      </c>
      <c r="O491" s="67" t="n">
        <v>10</v>
      </c>
      <c r="P491" s="67" t="n"/>
      <c r="Q491" s="67" t="n">
        <v>0.0224</v>
      </c>
      <c r="R491" s="67" t="n"/>
      <c r="S491" s="67" t="n">
        <v>0.0224</v>
      </c>
      <c r="T491" s="67" t="n">
        <v>0.0896</v>
      </c>
      <c r="U491" s="67" t="n"/>
      <c r="V491" s="67" t="n">
        <v>0.0896</v>
      </c>
      <c r="W491" s="67" t="inlineStr">
        <is>
          <t>畜牧局</t>
        </is>
      </c>
      <c r="X491" s="67" t="inlineStr">
        <is>
          <t>曹志鹏</t>
        </is>
      </c>
      <c r="Y491" s="60" t="inlineStr">
        <is>
          <t>甜水镇</t>
        </is>
      </c>
      <c r="Z491" s="58" t="inlineStr">
        <is>
          <t>拓研新</t>
        </is>
      </c>
      <c r="AA491" s="67" t="inlineStr">
        <is>
          <t>环农领办发〔2022〕30号</t>
        </is>
      </c>
      <c r="AB491" s="58" t="inlineStr">
        <is>
          <t>四批整合</t>
        </is>
      </c>
    </row>
    <row r="492" ht="63" customFormat="1" customHeight="1" s="7">
      <c r="A492" s="56" t="n"/>
      <c r="B492" s="67" t="inlineStr">
        <is>
          <t>“营养舔砖”购置</t>
        </is>
      </c>
      <c r="C492" s="67" t="inlineStr">
        <is>
          <t>新建</t>
        </is>
      </c>
      <c r="D492" s="67" t="inlineStr">
        <is>
          <t>2022.01-2022.12</t>
        </is>
      </c>
      <c r="E492" s="67" t="inlineStr">
        <is>
          <t>八珠乡</t>
        </is>
      </c>
      <c r="F492" s="130" t="inlineStr">
        <is>
          <t>为491户每户发放营养舔砖2个，共计982个，其中：八珠塬41户82个、曹塬村49户98个、瓦崾岘村76户152个、杏树沟村37户74个、塔儿咀村58户116个、马连掌村40户80个、冯家湾村42户84个、苟塬村87户174个、湫坝沟村35户70个、白塬村26户52个，</t>
        </is>
      </c>
      <c r="G492" s="67" t="n">
        <v>2.946</v>
      </c>
      <c r="H492" s="67" t="n">
        <v>2.946</v>
      </c>
      <c r="I492" s="67" t="n"/>
      <c r="J492" s="67" t="n"/>
      <c r="K492" s="67" t="n"/>
      <c r="L492" s="85" t="inlineStr">
        <is>
          <t>甘财农[2022]39号</t>
        </is>
      </c>
      <c r="M492" s="67" t="inlineStr">
        <is>
          <t>通过为农户投放营养舔砖，指导养殖户科学养殖，提高养殖效益，增加农户收入。</t>
        </is>
      </c>
      <c r="N492" s="130" t="inlineStr">
        <is>
          <t>通过为农户投放营养舔砖，指导养殖户科学养殖，提高养殖效益，增加农户收入。</t>
        </is>
      </c>
      <c r="O492" s="67" t="n">
        <v>10</v>
      </c>
      <c r="P492" s="67" t="n"/>
      <c r="Q492" s="67" t="n">
        <v>0.0491</v>
      </c>
      <c r="R492" s="67" t="n"/>
      <c r="S492" s="67" t="n">
        <v>0.0491</v>
      </c>
      <c r="T492" s="67" t="n">
        <v>0.1964</v>
      </c>
      <c r="U492" s="67" t="n"/>
      <c r="V492" s="67" t="n">
        <v>0.1964</v>
      </c>
      <c r="W492" s="67" t="inlineStr">
        <is>
          <t>畜牧局</t>
        </is>
      </c>
      <c r="X492" s="67" t="inlineStr">
        <is>
          <t>曹志鹏</t>
        </is>
      </c>
      <c r="Y492" s="67" t="inlineStr">
        <is>
          <t>八珠乡</t>
        </is>
      </c>
      <c r="Z492" s="58" t="inlineStr">
        <is>
          <t>张彬彬</t>
        </is>
      </c>
      <c r="AA492" s="67" t="inlineStr">
        <is>
          <t>环农领办发〔2022〕30号</t>
        </is>
      </c>
      <c r="AB492" s="58" t="inlineStr">
        <is>
          <t>四批整合</t>
        </is>
      </c>
    </row>
    <row r="493" ht="78" customFormat="1" customHeight="1" s="7">
      <c r="A493" s="56" t="n"/>
      <c r="B493" s="67" t="inlineStr">
        <is>
          <t>“营养舔砖”购置</t>
        </is>
      </c>
      <c r="C493" s="67" t="inlineStr">
        <is>
          <t>新建</t>
        </is>
      </c>
      <c r="D493" s="67" t="inlineStr">
        <is>
          <t>2022.01-2022.12</t>
        </is>
      </c>
      <c r="E493" s="67" t="inlineStr">
        <is>
          <t>洪德镇</t>
        </is>
      </c>
      <c r="F493" s="130" t="inlineStr">
        <is>
          <t>为760户每户发放营养舔砖2个，共计1520个，其中：大户塬村84个，丁阳渠子村104个，耿塬畔村46个，河连湾村136个，洪德街村94个，寇河村50个，李达掌村36 个，李塬村90个，梁岔村24个，马塬村40个，苗河村92个，私盐路村34个，苏长沟村80个，肖关村74个，新集子村80个，许旗村68个，张崾岘村68个，张塬村184个，赵洼村136个。</t>
        </is>
      </c>
      <c r="G493" s="67" t="n">
        <v>4.56</v>
      </c>
      <c r="H493" s="67" t="n">
        <v>4.56</v>
      </c>
      <c r="I493" s="67" t="n"/>
      <c r="J493" s="67" t="n"/>
      <c r="K493" s="67" t="n"/>
      <c r="L493" s="85" t="inlineStr">
        <is>
          <t>甘财农[2022]39号</t>
        </is>
      </c>
      <c r="M493" s="67" t="inlineStr">
        <is>
          <t>通过为农户投放营养舔砖，指导养殖户科学养殖，提高养殖效益，增加农户收入。</t>
        </is>
      </c>
      <c r="N493" s="130" t="inlineStr">
        <is>
          <t>通过为农户投放营养舔砖，指导养殖户科学养殖，提高养殖效益，增加农户收入。</t>
        </is>
      </c>
      <c r="O493" s="67" t="n">
        <v>19</v>
      </c>
      <c r="P493" s="67" t="n"/>
      <c r="Q493" s="67" t="n">
        <v>0.076</v>
      </c>
      <c r="R493" s="67" t="n"/>
      <c r="S493" s="67" t="n">
        <v>0.076</v>
      </c>
      <c r="T493" s="67" t="n">
        <v>0.304</v>
      </c>
      <c r="U493" s="67" t="n"/>
      <c r="V493" s="67" t="n">
        <v>0.304</v>
      </c>
      <c r="W493" s="67" t="inlineStr">
        <is>
          <t>畜牧局</t>
        </is>
      </c>
      <c r="X493" s="67" t="inlineStr">
        <is>
          <t>曹志鹏</t>
        </is>
      </c>
      <c r="Y493" s="60" t="inlineStr">
        <is>
          <t>洪德镇</t>
        </is>
      </c>
      <c r="Z493" s="83" t="inlineStr">
        <is>
          <t>王国伍</t>
        </is>
      </c>
      <c r="AA493" s="67" t="inlineStr">
        <is>
          <t>环农领办发〔2022〕30号</t>
        </is>
      </c>
      <c r="AB493" s="58" t="inlineStr">
        <is>
          <t>四批整合</t>
        </is>
      </c>
    </row>
    <row r="494" ht="69" customFormat="1" customHeight="1" s="7">
      <c r="A494" s="56" t="n"/>
      <c r="B494" s="67" t="inlineStr">
        <is>
          <t>“营养舔砖”购置</t>
        </is>
      </c>
      <c r="C494" s="67" t="inlineStr">
        <is>
          <t>新建</t>
        </is>
      </c>
      <c r="D494" s="67" t="inlineStr">
        <is>
          <t>2022.01-2022.12</t>
        </is>
      </c>
      <c r="E494" s="67" t="inlineStr">
        <is>
          <t>曲子镇</t>
        </is>
      </c>
      <c r="F494" s="130" t="inlineStr">
        <is>
          <t>为1621户每户发放营养舔砖2个，共计3242个，其中：五里桥村92个，双城村132个，刘旗村170个，孟家寨村176个，高李湾村112个，楼房子村550个，西沟村568个，宋家塬村240个，许家塬村190个，金村寺村116个，油坊塬村214个，金盆掌村130个，小庄子村232个，马家河村218个，董家塬村102个。共计3800个。</t>
        </is>
      </c>
      <c r="G494" s="67" t="n">
        <v>9.726000000000001</v>
      </c>
      <c r="H494" s="67" t="n">
        <v>9.726000000000001</v>
      </c>
      <c r="I494" s="67" t="n"/>
      <c r="J494" s="67" t="n"/>
      <c r="K494" s="67" t="n"/>
      <c r="L494" s="85" t="inlineStr">
        <is>
          <t>甘财农[2022]39号</t>
        </is>
      </c>
      <c r="M494" s="67" t="inlineStr">
        <is>
          <t>通过为农户投放营养舔砖，指导养殖户科学养殖，提高养殖效益，增加农户收入。</t>
        </is>
      </c>
      <c r="N494" s="130" t="inlineStr">
        <is>
          <t>通过为农户投放营养舔砖，指导养殖户科学养殖，提高养殖效益，增加农户收入。</t>
        </is>
      </c>
      <c r="O494" s="67" t="n">
        <v>15</v>
      </c>
      <c r="P494" s="67" t="n"/>
      <c r="Q494" s="67" t="n">
        <v>0.1621</v>
      </c>
      <c r="R494" s="67" t="n"/>
      <c r="S494" s="67" t="n">
        <v>0.1621</v>
      </c>
      <c r="T494" s="67" t="n">
        <v>0.6484</v>
      </c>
      <c r="U494" s="67" t="n"/>
      <c r="V494" s="67" t="n">
        <v>0.6484</v>
      </c>
      <c r="W494" s="67" t="inlineStr">
        <is>
          <t>畜牧局</t>
        </is>
      </c>
      <c r="X494" s="67" t="inlineStr">
        <is>
          <t>曹志鹏</t>
        </is>
      </c>
      <c r="Y494" s="60" t="inlineStr">
        <is>
          <t>曲子镇</t>
        </is>
      </c>
      <c r="Z494" s="58" t="inlineStr">
        <is>
          <t>段斌杰</t>
        </is>
      </c>
      <c r="AA494" s="67" t="inlineStr">
        <is>
          <t>环农领办发〔2022〕30号</t>
        </is>
      </c>
      <c r="AB494" s="58" t="inlineStr">
        <is>
          <t>四批整合</t>
        </is>
      </c>
    </row>
    <row r="495" ht="44" customFormat="1" customHeight="1" s="7">
      <c r="A495" s="56" t="n"/>
      <c r="B495" s="67" t="inlineStr">
        <is>
          <t>“营养舔砖”购置</t>
        </is>
      </c>
      <c r="C495" s="67" t="inlineStr">
        <is>
          <t>新建</t>
        </is>
      </c>
      <c r="D495" s="67" t="inlineStr">
        <is>
          <t>2022.01-2022.12</t>
        </is>
      </c>
      <c r="E495" s="67" t="inlineStr">
        <is>
          <t>罗山川乡</t>
        </is>
      </c>
      <c r="F495" s="130" t="inlineStr">
        <is>
          <t>为380户每户发放营养舔砖2个，共计760个，其中：西阳洼村72个，苇芝城村54个，龙柏山村60个，兰家掌村90个，大树塬村202个，陈渠子村122个，山水湾村80个，光明村80个。</t>
        </is>
      </c>
      <c r="G495" s="67" t="n">
        <v>2.28</v>
      </c>
      <c r="H495" s="67" t="n">
        <v>2.28</v>
      </c>
      <c r="I495" s="67" t="n"/>
      <c r="J495" s="67" t="n"/>
      <c r="K495" s="67" t="n"/>
      <c r="L495" s="85" t="inlineStr">
        <is>
          <t>甘财农[2022]39号</t>
        </is>
      </c>
      <c r="M495" s="67" t="inlineStr">
        <is>
          <t>通过为农户投放营养舔砖，指导养殖户科学养殖，提高养殖效益，增加农户收入。</t>
        </is>
      </c>
      <c r="N495" s="130" t="inlineStr">
        <is>
          <t>通过为农户投放营养舔砖，指导养殖户科学养殖，提高养殖效益，增加农户收入。</t>
        </is>
      </c>
      <c r="O495" s="67" t="n">
        <v>8</v>
      </c>
      <c r="P495" s="67" t="n"/>
      <c r="Q495" s="67" t="n">
        <v>0.038</v>
      </c>
      <c r="R495" s="67" t="n"/>
      <c r="S495" s="67" t="n">
        <v>0.038</v>
      </c>
      <c r="T495" s="67" t="n">
        <v>0.152</v>
      </c>
      <c r="U495" s="67" t="n"/>
      <c r="V495" s="67" t="n">
        <v>0.152</v>
      </c>
      <c r="W495" s="67" t="inlineStr">
        <is>
          <t>畜牧局</t>
        </is>
      </c>
      <c r="X495" s="67" t="inlineStr">
        <is>
          <t>曹志鹏</t>
        </is>
      </c>
      <c r="Y495" s="60" t="inlineStr">
        <is>
          <t>罗山川乡</t>
        </is>
      </c>
      <c r="Z495" s="58" t="inlineStr">
        <is>
          <t>李怀文</t>
        </is>
      </c>
      <c r="AA495" s="67" t="inlineStr">
        <is>
          <t>环农领办发〔2022〕30号</t>
        </is>
      </c>
      <c r="AB495" s="58" t="inlineStr">
        <is>
          <t>四批整合</t>
        </is>
      </c>
    </row>
    <row r="496" ht="59" customFormat="1" customHeight="1" s="7">
      <c r="A496" s="56" t="n"/>
      <c r="B496" s="67" t="inlineStr">
        <is>
          <t>“营养舔砖”购置</t>
        </is>
      </c>
      <c r="C496" s="67" t="inlineStr">
        <is>
          <t>新建</t>
        </is>
      </c>
      <c r="D496" s="67" t="inlineStr">
        <is>
          <t>2022.01-2022.12</t>
        </is>
      </c>
      <c r="E496" s="67" t="inlineStr">
        <is>
          <t>南湫乡</t>
        </is>
      </c>
      <c r="F496" s="130" t="inlineStr">
        <is>
          <t>为140户每户发放营养舔砖2个，共计280个。其中代家洼村76个，党家洼村26个，双井子村22个，岳后渠村70个，杨兴堡村12个，洪涝池村48个，花儿山村26个；</t>
        </is>
      </c>
      <c r="G496" s="67" t="n">
        <v>0.84</v>
      </c>
      <c r="H496" s="67" t="n">
        <v>0.84</v>
      </c>
      <c r="I496" s="67" t="n"/>
      <c r="J496" s="67" t="n"/>
      <c r="K496" s="67" t="n"/>
      <c r="L496" s="85" t="inlineStr">
        <is>
          <t>甘财农[2022]39号</t>
        </is>
      </c>
      <c r="M496" s="67" t="inlineStr">
        <is>
          <t>通过为农户投放营养舔砖，指导养殖户科学养殖，提高养殖效益，增加农户收入。</t>
        </is>
      </c>
      <c r="N496" s="130" t="inlineStr">
        <is>
          <t>通过为农户投放营养舔砖，指导养殖户科学养殖，提高养殖效益，增加农户收入。</t>
        </is>
      </c>
      <c r="O496" s="67" t="n">
        <v>7</v>
      </c>
      <c r="P496" s="67" t="n"/>
      <c r="Q496" s="67" t="n">
        <v>0.014</v>
      </c>
      <c r="R496" s="67" t="n"/>
      <c r="S496" s="67" t="n">
        <v>0.014</v>
      </c>
      <c r="T496" s="67" t="n">
        <v>0.056</v>
      </c>
      <c r="U496" s="67" t="n"/>
      <c r="V496" s="67" t="n">
        <v>0.056</v>
      </c>
      <c r="W496" s="67" t="inlineStr">
        <is>
          <t>畜牧局</t>
        </is>
      </c>
      <c r="X496" s="67" t="inlineStr">
        <is>
          <t>曹志鹏</t>
        </is>
      </c>
      <c r="Y496" s="60" t="inlineStr">
        <is>
          <t>南湫乡</t>
        </is>
      </c>
      <c r="Z496" s="58" t="inlineStr">
        <is>
          <t>杜志远</t>
        </is>
      </c>
      <c r="AA496" s="67" t="inlineStr">
        <is>
          <t>环农领办发〔2022〕30号</t>
        </is>
      </c>
      <c r="AB496" s="58" t="inlineStr">
        <is>
          <t>四批整合</t>
        </is>
      </c>
    </row>
    <row r="497" ht="64" customFormat="1" customHeight="1" s="7">
      <c r="A497" s="56" t="n"/>
      <c r="B497" s="67" t="inlineStr">
        <is>
          <t>“营养舔砖”购置</t>
        </is>
      </c>
      <c r="C497" s="67" t="inlineStr">
        <is>
          <t>新建</t>
        </is>
      </c>
      <c r="D497" s="67" t="inlineStr">
        <is>
          <t>2022.01-2022.12</t>
        </is>
      </c>
      <c r="E497" s="67" t="inlineStr">
        <is>
          <t>虎洞镇</t>
        </is>
      </c>
      <c r="F497" s="130" t="inlineStr">
        <is>
          <t>为861户每户发放营养舔砖2个，共计1722个，其中：高庙湾村182户364个、张大掌村55户110个、贾驿村105户210个、魏家河村68户136个、半个城村62户124个、刘解掌村77户154个、 常兆台村79户158个、张湾村83户166个、金庄塬村68户136个、砂井子82户164个。</t>
        </is>
      </c>
      <c r="G497" s="67" t="n">
        <v>5.166</v>
      </c>
      <c r="H497" s="67" t="n">
        <v>5.166</v>
      </c>
      <c r="I497" s="67" t="n"/>
      <c r="J497" s="67" t="n"/>
      <c r="K497" s="67" t="n"/>
      <c r="L497" s="85" t="inlineStr">
        <is>
          <t>甘财农[2022]39号</t>
        </is>
      </c>
      <c r="M497" s="67" t="inlineStr">
        <is>
          <t>通过为农户投放营养舔砖，指导养殖户科学养殖，提高养殖效益，增加农户收入。</t>
        </is>
      </c>
      <c r="N497" s="130" t="inlineStr">
        <is>
          <t>通过为农户投放营养舔砖，指导养殖户科学养殖，提高养殖效益，增加农户收入。</t>
        </is>
      </c>
      <c r="O497" s="67" t="n">
        <v>10</v>
      </c>
      <c r="P497" s="67" t="n"/>
      <c r="Q497" s="67" t="n">
        <v>0.0861</v>
      </c>
      <c r="R497" s="67" t="n"/>
      <c r="S497" s="67" t="n">
        <v>0.0861</v>
      </c>
      <c r="T497" s="67" t="n">
        <v>0.3444</v>
      </c>
      <c r="U497" s="67" t="n"/>
      <c r="V497" s="67" t="n">
        <v>0.3444</v>
      </c>
      <c r="W497" s="67" t="inlineStr">
        <is>
          <t>畜牧局</t>
        </is>
      </c>
      <c r="X497" s="67" t="inlineStr">
        <is>
          <t>曹志鹏</t>
        </is>
      </c>
      <c r="Y497" s="60" t="inlineStr">
        <is>
          <t>虎洞镇</t>
        </is>
      </c>
      <c r="Z497" s="58" t="inlineStr">
        <is>
          <t>梁海涛</t>
        </is>
      </c>
      <c r="AA497" s="67" t="inlineStr">
        <is>
          <t>环农领办发〔2022〕30号</t>
        </is>
      </c>
      <c r="AB497" s="58" t="inlineStr">
        <is>
          <t>四批整合</t>
        </is>
      </c>
    </row>
    <row r="498" ht="72" customFormat="1" customHeight="1" s="7">
      <c r="A498" s="56" t="n"/>
      <c r="B498" s="67" t="inlineStr">
        <is>
          <t>“营养舔砖”购置</t>
        </is>
      </c>
      <c r="C498" s="67" t="inlineStr">
        <is>
          <t>新建</t>
        </is>
      </c>
      <c r="D498" s="67" t="inlineStr">
        <is>
          <t>2022.01-2022.12</t>
        </is>
      </c>
      <c r="E498" s="67" t="inlineStr">
        <is>
          <t>天池乡</t>
        </is>
      </c>
      <c r="F498" s="130" t="inlineStr">
        <is>
          <t>为787户每户发放营养舔砖2个，共计1574个，其中：潘老庄村村272个，苏北岔村112个，大方山村76个，梁家河村84个，曹李川村78个，鲜岔村220个，喜家坪村52个，张邓塬村86个，殷屈河村30个，老庄湾村116个，四合掌村144个，吴城子村112个，天池村140个，碾盘岭村52个，</t>
        </is>
      </c>
      <c r="G498" s="67" t="n">
        <v>4.722</v>
      </c>
      <c r="H498" s="67" t="n">
        <v>4.722</v>
      </c>
      <c r="I498" s="67" t="n"/>
      <c r="J498" s="67" t="n"/>
      <c r="K498" s="67" t="n"/>
      <c r="L498" s="85" t="inlineStr">
        <is>
          <t>甘财农[2022]39号</t>
        </is>
      </c>
      <c r="M498" s="67" t="inlineStr">
        <is>
          <t>通过为农户投放营养舔砖，指导养殖户科学养殖，提高养殖效益，增加农户收入。</t>
        </is>
      </c>
      <c r="N498" s="130" t="inlineStr">
        <is>
          <t>通过为农户投放营养舔砖，指导养殖户科学养殖，提高养殖效益，增加农户收入。</t>
        </is>
      </c>
      <c r="O498" s="67" t="n">
        <v>16</v>
      </c>
      <c r="P498" s="67" t="n"/>
      <c r="Q498" s="67" t="n">
        <v>0.07870000000000001</v>
      </c>
      <c r="R498" s="67" t="n"/>
      <c r="S498" s="67" t="n">
        <v>0.07870000000000001</v>
      </c>
      <c r="T498" s="67" t="n">
        <v>0.3148</v>
      </c>
      <c r="U498" s="67" t="n"/>
      <c r="V498" s="67" t="n">
        <v>0.3148</v>
      </c>
      <c r="W498" s="67" t="inlineStr">
        <is>
          <t>畜牧局</t>
        </is>
      </c>
      <c r="X498" s="67" t="inlineStr">
        <is>
          <t>曹志鹏</t>
        </is>
      </c>
      <c r="Y498" s="60" t="inlineStr">
        <is>
          <t>天池乡</t>
        </is>
      </c>
      <c r="Z498" s="58" t="inlineStr">
        <is>
          <t>刘震</t>
        </is>
      </c>
      <c r="AA498" s="67" t="inlineStr">
        <is>
          <t>环农领办发〔2022〕30号</t>
        </is>
      </c>
      <c r="AB498" s="58" t="inlineStr">
        <is>
          <t>四批整合</t>
        </is>
      </c>
    </row>
    <row r="499" ht="99" customFormat="1" customHeight="1" s="7">
      <c r="A499" s="56" t="n"/>
      <c r="B499" s="67" t="inlineStr">
        <is>
          <t>“营养舔砖”购置</t>
        </is>
      </c>
      <c r="C499" s="67" t="inlineStr">
        <is>
          <t>新建</t>
        </is>
      </c>
      <c r="D499" s="67" t="inlineStr">
        <is>
          <t>2022.01-2022.12</t>
        </is>
      </c>
      <c r="E499" s="67" t="inlineStr">
        <is>
          <t>环城镇</t>
        </is>
      </c>
      <c r="F499" s="130" t="inlineStr">
        <is>
          <t>为2078户每户发放营养舔砖2个，共计4156个，其中：龚淌村264个、十八里村150个、周塬村184个、鸳鸯沟村102、陈汤塬村256个、城东塬96个、红星村14个、耿家沟84个、五里屯98个、漫塬村154个、白草塬14个、高龚塬278个、肖川246个、杨庙掌276个、赵小掌106个、马坊塬216、冉旗寨222个、张淌98个、北郭塬200个、西川350个、唐塬192个、十五里沟116个、宁老庄268个、张滩滩村172个。</t>
        </is>
      </c>
      <c r="G499" s="67" t="n">
        <v>12.468</v>
      </c>
      <c r="H499" s="67" t="n">
        <v>12.468</v>
      </c>
      <c r="I499" s="67" t="n"/>
      <c r="J499" s="67" t="n"/>
      <c r="K499" s="67" t="n"/>
      <c r="L499" s="85" t="inlineStr">
        <is>
          <t>甘财农[2022]39号</t>
        </is>
      </c>
      <c r="M499" s="67" t="inlineStr">
        <is>
          <t>通过为农户投放营养舔砖，指导养殖户科学养殖，提高养殖效益，增加农户收入。</t>
        </is>
      </c>
      <c r="N499" s="130" t="inlineStr">
        <is>
          <t>通过为农户投放营养舔砖，指导养殖户科学养殖，提高养殖效益，增加农户收入。</t>
        </is>
      </c>
      <c r="O499" s="67" t="n">
        <v>24</v>
      </c>
      <c r="P499" s="67" t="n"/>
      <c r="Q499" s="67" t="n">
        <v>0.2078</v>
      </c>
      <c r="R499" s="67" t="n"/>
      <c r="S499" s="67" t="n">
        <v>0.2078</v>
      </c>
      <c r="T499" s="67" t="n">
        <v>0.8312</v>
      </c>
      <c r="U499" s="67" t="n"/>
      <c r="V499" s="67" t="n">
        <v>0.8312</v>
      </c>
      <c r="W499" s="67" t="inlineStr">
        <is>
          <t>畜牧局</t>
        </is>
      </c>
      <c r="X499" s="67" t="inlineStr">
        <is>
          <t>曹志鹏</t>
        </is>
      </c>
      <c r="Y499" s="67" t="inlineStr">
        <is>
          <t>环城镇</t>
        </is>
      </c>
      <c r="Z499" s="58" t="inlineStr">
        <is>
          <t>白俊虎</t>
        </is>
      </c>
      <c r="AA499" s="67" t="inlineStr">
        <is>
          <t>环农领办发〔2022〕30号</t>
        </is>
      </c>
      <c r="AB499" s="58" t="inlineStr">
        <is>
          <t>四批整合</t>
        </is>
      </c>
    </row>
    <row r="500" ht="69" customFormat="1" customHeight="1" s="7">
      <c r="A500" s="56" t="n"/>
      <c r="B500" s="67" t="inlineStr">
        <is>
          <t>“营养舔砖”购置</t>
        </is>
      </c>
      <c r="C500" s="67" t="inlineStr">
        <is>
          <t>新建</t>
        </is>
      </c>
      <c r="D500" s="67" t="inlineStr">
        <is>
          <t>2022.01-2022.12</t>
        </is>
      </c>
      <c r="E500" s="67" t="inlineStr">
        <is>
          <t>毛井镇</t>
        </is>
      </c>
      <c r="F500" s="130" t="inlineStr">
        <is>
          <t>为396户每户发放营养舔砖2个，共计792个，其中：山西掌村38个，红糜湾村6个，乔崾岘村38个，马趟村168个，杨东掌村14个，施家滩村42个，高家洼村32个，红土咀村86个，砖城子村116个，大户掌村22个，二条俭村64个，丁连掌村30个，黄寨柯村136个。</t>
        </is>
      </c>
      <c r="G500" s="67" t="n">
        <v>2.376</v>
      </c>
      <c r="H500" s="67" t="n">
        <v>2.376</v>
      </c>
      <c r="I500" s="67" t="n"/>
      <c r="J500" s="67" t="n"/>
      <c r="K500" s="67" t="n"/>
      <c r="L500" s="85" t="inlineStr">
        <is>
          <t>甘财农[2022]39号</t>
        </is>
      </c>
      <c r="M500" s="67" t="inlineStr">
        <is>
          <t>通过为农户投放营养舔砖，指导养殖户科学养殖，提高养殖效益，增加农户收入。</t>
        </is>
      </c>
      <c r="N500" s="130" t="inlineStr">
        <is>
          <t>通过为农户投放营养舔砖，指导养殖户科学养殖，提高养殖效益，增加农户收入。</t>
        </is>
      </c>
      <c r="O500" s="67" t="n">
        <v>13</v>
      </c>
      <c r="P500" s="67" t="n"/>
      <c r="Q500" s="67" t="n">
        <v>0.0396</v>
      </c>
      <c r="R500" s="67" t="n"/>
      <c r="S500" s="67" t="n">
        <v>0.0396</v>
      </c>
      <c r="T500" s="67" t="n">
        <v>0.1584</v>
      </c>
      <c r="U500" s="67" t="n"/>
      <c r="V500" s="67" t="n">
        <v>0.1584</v>
      </c>
      <c r="W500" s="67" t="inlineStr">
        <is>
          <t>畜牧局</t>
        </is>
      </c>
      <c r="X500" s="67" t="inlineStr">
        <is>
          <t>曹志鹏</t>
        </is>
      </c>
      <c r="Y500" s="60" t="inlineStr">
        <is>
          <t>车道镇</t>
        </is>
      </c>
      <c r="Z500" s="60" t="inlineStr">
        <is>
          <t>张会星</t>
        </is>
      </c>
      <c r="AA500" s="67" t="inlineStr">
        <is>
          <t>环农领办发〔2022〕30号</t>
        </is>
      </c>
      <c r="AB500" s="58" t="inlineStr">
        <is>
          <t>四批整合</t>
        </is>
      </c>
    </row>
    <row r="501" ht="55" customFormat="1" customHeight="1" s="7">
      <c r="A501" s="56" t="n"/>
      <c r="B501" s="67" t="inlineStr">
        <is>
          <t>“营养舔砖”购置</t>
        </is>
      </c>
      <c r="C501" s="67" t="inlineStr">
        <is>
          <t>新建</t>
        </is>
      </c>
      <c r="D501" s="67" t="inlineStr">
        <is>
          <t>2022.01-2022.12</t>
        </is>
      </c>
      <c r="E501" s="67" t="inlineStr">
        <is>
          <t>秦团庄乡</t>
        </is>
      </c>
      <c r="F501" s="130" t="inlineStr">
        <is>
          <t xml:space="preserve">为272户每户发放营养舔砖2个，共计544个，其中：贾塬村50个，秦团庄村92个，新集子村70个，新峁村62个，白塬畔村92个，大天子村50个，王团庄村38个，南掌堡子村90个。 </t>
        </is>
      </c>
      <c r="G501" s="67" t="n">
        <v>1.632</v>
      </c>
      <c r="H501" s="67" t="n">
        <v>1.632</v>
      </c>
      <c r="I501" s="67" t="n"/>
      <c r="J501" s="67" t="n"/>
      <c r="K501" s="67" t="n"/>
      <c r="L501" s="85" t="inlineStr">
        <is>
          <t>甘财农[2022]39号</t>
        </is>
      </c>
      <c r="M501" s="67" t="inlineStr">
        <is>
          <t>通过为农户投放营养舔砖，指导养殖户科学养殖，提高养殖效益，增加农户收入。</t>
        </is>
      </c>
      <c r="N501" s="130" t="inlineStr">
        <is>
          <t>通过为农户投放营养舔砖，指导养殖户科学养殖，提高养殖效益，增加农户收入。</t>
        </is>
      </c>
      <c r="O501" s="67" t="n">
        <v>8</v>
      </c>
      <c r="P501" s="67" t="n"/>
      <c r="Q501" s="67" t="n">
        <v>0.0272</v>
      </c>
      <c r="R501" s="67" t="n"/>
      <c r="S501" s="67" t="n">
        <v>0.0272</v>
      </c>
      <c r="T501" s="67" t="n">
        <v>0.1088</v>
      </c>
      <c r="U501" s="67" t="n"/>
      <c r="V501" s="67" t="n">
        <v>0.1088</v>
      </c>
      <c r="W501" s="67" t="inlineStr">
        <is>
          <t>畜牧局</t>
        </is>
      </c>
      <c r="X501" s="67" t="inlineStr">
        <is>
          <t>曹志鹏</t>
        </is>
      </c>
      <c r="Y501" s="60" t="inlineStr">
        <is>
          <t>秦团庄乡</t>
        </is>
      </c>
      <c r="Z501" s="58" t="inlineStr">
        <is>
          <t>张浩洲</t>
        </is>
      </c>
      <c r="AA501" s="67" t="inlineStr">
        <is>
          <t>环农领办发〔2022〕30号</t>
        </is>
      </c>
      <c r="AB501" s="58" t="inlineStr">
        <is>
          <t>四批整合</t>
        </is>
      </c>
    </row>
    <row r="502" ht="76" customFormat="1" customHeight="1" s="7">
      <c r="A502" s="56" t="n"/>
      <c r="B502" s="67" t="inlineStr">
        <is>
          <t>“营养舔砖”购置</t>
        </is>
      </c>
      <c r="C502" s="67" t="inlineStr">
        <is>
          <t>新建</t>
        </is>
      </c>
      <c r="D502" s="67" t="inlineStr">
        <is>
          <t>2022.01-2022.12</t>
        </is>
      </c>
      <c r="E502" s="67" t="inlineStr">
        <is>
          <t>耿湾乡</t>
        </is>
      </c>
      <c r="F502" s="130" t="inlineStr">
        <is>
          <t xml:space="preserve">为1016户每户发放营养舔砖2个，共计2032个，其中：早流渠村42户84个，郜庄村70户140个，潘掌村120户240个，耿河村60户120个，万湾村238户476个，四合原村85户170个，许掌村76户152个，郝东掌村122户244个，天桥村40户80个，黑城岔村31户62个，张台村62户124个，桃树掌村30户60个，韩老庄村40户80个。 </t>
        </is>
      </c>
      <c r="G502" s="67" t="n">
        <v>6.096</v>
      </c>
      <c r="H502" s="67" t="n">
        <v>6.096</v>
      </c>
      <c r="I502" s="67" t="n"/>
      <c r="J502" s="67" t="n"/>
      <c r="K502" s="67" t="n"/>
      <c r="L502" s="85" t="inlineStr">
        <is>
          <t>甘财农[2022]39号</t>
        </is>
      </c>
      <c r="M502" s="67" t="inlineStr">
        <is>
          <t>通过为农户投放营养舔砖，指导养殖户科学养殖，提高养殖效益，增加农户收入。</t>
        </is>
      </c>
      <c r="N502" s="130" t="inlineStr">
        <is>
          <t>通过为农户投放营养舔砖，指导养殖户科学养殖，提高养殖效益，增加农户收入。</t>
        </is>
      </c>
      <c r="O502" s="67" t="n">
        <v>13</v>
      </c>
      <c r="P502" s="67" t="n"/>
      <c r="Q502" s="67" t="n">
        <v>0.1016</v>
      </c>
      <c r="R502" s="67" t="n"/>
      <c r="S502" s="67" t="n">
        <v>0.1016</v>
      </c>
      <c r="T502" s="67" t="n">
        <v>0.4064</v>
      </c>
      <c r="U502" s="67" t="n"/>
      <c r="V502" s="67" t="n">
        <v>0.4064</v>
      </c>
      <c r="W502" s="67" t="inlineStr">
        <is>
          <t>畜牧局</t>
        </is>
      </c>
      <c r="X502" s="67" t="inlineStr">
        <is>
          <t>曹志鹏</t>
        </is>
      </c>
      <c r="Y502" s="60" t="inlineStr">
        <is>
          <t>耿湾乡</t>
        </is>
      </c>
      <c r="Z502" s="58" t="inlineStr">
        <is>
          <t>王秀丽</t>
        </is>
      </c>
      <c r="AA502" s="67" t="inlineStr">
        <is>
          <t>环农领办发〔2022〕30号</t>
        </is>
      </c>
      <c r="AB502" s="58" t="inlineStr">
        <is>
          <t>四批整合</t>
        </is>
      </c>
    </row>
    <row r="503" ht="67" customFormat="1" customHeight="1" s="7">
      <c r="A503" s="56" t="n"/>
      <c r="B503" s="67" t="inlineStr">
        <is>
          <t>“营养舔砖”购置</t>
        </is>
      </c>
      <c r="C503" s="67" t="inlineStr">
        <is>
          <t>新建</t>
        </is>
      </c>
      <c r="D503" s="67" t="inlineStr">
        <is>
          <t>2022.01-2022.12</t>
        </is>
      </c>
      <c r="E503" s="67" t="inlineStr">
        <is>
          <t>芦家湾乡</t>
        </is>
      </c>
      <c r="F503" s="130" t="inlineStr">
        <is>
          <t>为277户每户发放营养舔砖2个，共计554个，其中：杨新庄村60个，大堡条96个，井川村52个，小堡条村52个，花儿掌村36个，盘龙村38个，庙儿掌村10个，桃李湾村34个，王庄村60个，宋家掌村116个。</t>
        </is>
      </c>
      <c r="G503" s="67" t="n">
        <v>1.662</v>
      </c>
      <c r="H503" s="67" t="n">
        <v>1.662</v>
      </c>
      <c r="I503" s="67" t="n"/>
      <c r="J503" s="67" t="n"/>
      <c r="K503" s="67" t="n"/>
      <c r="L503" s="85" t="inlineStr">
        <is>
          <t>甘财农[2022]39号</t>
        </is>
      </c>
      <c r="M503" s="67" t="inlineStr">
        <is>
          <t>通过为农户投放营养舔砖，指导养殖户科学养殖，提高养殖效益，增加农户收入。</t>
        </is>
      </c>
      <c r="N503" s="130" t="inlineStr">
        <is>
          <t>通过为农户投放营养舔砖，指导养殖户科学养殖，提高养殖效益，增加农户收入。</t>
        </is>
      </c>
      <c r="O503" s="67" t="n">
        <v>10</v>
      </c>
      <c r="P503" s="67" t="n"/>
      <c r="Q503" s="67" t="n">
        <v>0.0277</v>
      </c>
      <c r="R503" s="67" t="n"/>
      <c r="S503" s="67" t="n">
        <v>0.0277</v>
      </c>
      <c r="T503" s="67" t="n">
        <v>0.1108</v>
      </c>
      <c r="U503" s="67" t="n"/>
      <c r="V503" s="67" t="n">
        <v>0.1108</v>
      </c>
      <c r="W503" s="67" t="inlineStr">
        <is>
          <t>畜牧局</t>
        </is>
      </c>
      <c r="X503" s="67" t="inlineStr">
        <is>
          <t>曹志鹏</t>
        </is>
      </c>
      <c r="Y503" s="60" t="inlineStr">
        <is>
          <t>芦家湾乡</t>
        </is>
      </c>
      <c r="Z503" s="58" t="inlineStr">
        <is>
          <t>马鹏飞</t>
        </is>
      </c>
      <c r="AA503" s="67" t="inlineStr">
        <is>
          <t>环农领办发〔2022〕30号</t>
        </is>
      </c>
      <c r="AB503" s="58" t="inlineStr">
        <is>
          <t>四批整合</t>
        </is>
      </c>
    </row>
    <row r="504" ht="48" customFormat="1" customHeight="1" s="7">
      <c r="A504" s="56" t="n"/>
      <c r="B504" s="67" t="inlineStr">
        <is>
          <t>“营养舔砖”购置</t>
        </is>
      </c>
      <c r="C504" s="67" t="inlineStr">
        <is>
          <t>新建</t>
        </is>
      </c>
      <c r="D504" s="67" t="inlineStr">
        <is>
          <t>2022.01-2022.12</t>
        </is>
      </c>
      <c r="E504" s="67" t="inlineStr">
        <is>
          <t>山城乡</t>
        </is>
      </c>
      <c r="F504" s="130" t="inlineStr">
        <is>
          <t>为280户每户发放营养舔砖2个，共计560个，其中：山城堡村84个，八里铺村86个，薛塬村98个，王山口子村68个，寨柯村30个，冯家沟村52个，郝掌村44个，赵庄村40个，谢庄村58个，</t>
        </is>
      </c>
      <c r="G504" s="67" t="n">
        <v>1.68</v>
      </c>
      <c r="H504" s="67" t="n">
        <v>1.68</v>
      </c>
      <c r="I504" s="67" t="n"/>
      <c r="J504" s="67" t="n"/>
      <c r="K504" s="67" t="n"/>
      <c r="L504" s="85" t="inlineStr">
        <is>
          <t>甘财农[2022]39号</t>
        </is>
      </c>
      <c r="M504" s="67" t="inlineStr">
        <is>
          <t>通过为农户投放营养舔砖，指导养殖户科学养殖，提高养殖效益，增加农户收入。</t>
        </is>
      </c>
      <c r="N504" s="130" t="inlineStr">
        <is>
          <t>通过为农户投放营养舔砖，指导养殖户科学养殖，提高养殖效益，增加农户收入。</t>
        </is>
      </c>
      <c r="O504" s="67" t="n">
        <v>9</v>
      </c>
      <c r="P504" s="67" t="n"/>
      <c r="Q504" s="67" t="n">
        <v>0.028</v>
      </c>
      <c r="R504" s="67" t="n"/>
      <c r="S504" s="67" t="n">
        <v>0.028</v>
      </c>
      <c r="T504" s="67" t="n">
        <v>0.112</v>
      </c>
      <c r="U504" s="67" t="n"/>
      <c r="V504" s="67" t="n">
        <v>0.112</v>
      </c>
      <c r="W504" s="67" t="inlineStr">
        <is>
          <t>畜牧局</t>
        </is>
      </c>
      <c r="X504" s="67" t="inlineStr">
        <is>
          <t>曹志鹏</t>
        </is>
      </c>
      <c r="Y504" s="60" t="inlineStr">
        <is>
          <t>山城乡</t>
        </is>
      </c>
      <c r="Z504" s="58" t="inlineStr">
        <is>
          <t>姚建平</t>
        </is>
      </c>
      <c r="AA504" s="67" t="inlineStr">
        <is>
          <t>环农领办发〔2022〕30号</t>
        </is>
      </c>
      <c r="AB504" s="58" t="inlineStr">
        <is>
          <t>四批整合</t>
        </is>
      </c>
    </row>
    <row r="505" ht="76" customFormat="1" customHeight="1" s="7">
      <c r="A505" s="56" t="n"/>
      <c r="B505" s="67" t="inlineStr">
        <is>
          <t>“营养舔砖”购置</t>
        </is>
      </c>
      <c r="C505" s="67" t="inlineStr">
        <is>
          <t>新建</t>
        </is>
      </c>
      <c r="D505" s="67" t="inlineStr">
        <is>
          <t>2022.01-2022.12</t>
        </is>
      </c>
      <c r="E505" s="67" t="inlineStr">
        <is>
          <t>合道镇</t>
        </is>
      </c>
      <c r="F505" s="130" t="inlineStr">
        <is>
          <t>为1212户每户发放营养舔砖2个，共计2424个，其中：陈旗塬124个、尚西坪152个、陶洼子114个、梁坪156个、唐台子130个、红崖洼144个、朱家塬188个、赵家塬136个、辛坪150个、杨坪沟114个、大路洼96个、常崾岘124个、寨子坪192个、沈家岭140个、赵台200个、瓦天沟120个、何家坪144个。</t>
        </is>
      </c>
      <c r="G505" s="67" t="n">
        <v>7.272</v>
      </c>
      <c r="H505" s="67" t="n">
        <v>7.272</v>
      </c>
      <c r="I505" s="67" t="n"/>
      <c r="J505" s="67" t="n"/>
      <c r="K505" s="67" t="n"/>
      <c r="L505" s="85" t="inlineStr">
        <is>
          <t>甘财农[2022]39号</t>
        </is>
      </c>
      <c r="M505" s="67" t="inlineStr">
        <is>
          <t>通过为农户投放营养舔砖，指导养殖户科学养殖，提高养殖效益，增加农户收入。</t>
        </is>
      </c>
      <c r="N505" s="130" t="inlineStr">
        <is>
          <t>通过为农户投放营养舔砖，指导养殖户科学养殖，提高养殖效益，增加农户收入。</t>
        </is>
      </c>
      <c r="O505" s="67" t="n">
        <v>17</v>
      </c>
      <c r="P505" s="67" t="n"/>
      <c r="Q505" s="67" t="n">
        <v>0.1212</v>
      </c>
      <c r="R505" s="67" t="n"/>
      <c r="S505" s="67" t="n">
        <v>0.1212</v>
      </c>
      <c r="T505" s="67" t="n">
        <v>0.4848</v>
      </c>
      <c r="U505" s="67" t="n"/>
      <c r="V505" s="67" t="n">
        <v>0.4848</v>
      </c>
      <c r="W505" s="67" t="inlineStr">
        <is>
          <t>畜牧局</t>
        </is>
      </c>
      <c r="X505" s="67" t="inlineStr">
        <is>
          <t>曹志鹏</t>
        </is>
      </c>
      <c r="Y505" s="60" t="inlineStr">
        <is>
          <t>合道镇</t>
        </is>
      </c>
      <c r="Z505" s="58" t="inlineStr">
        <is>
          <t>王宝明</t>
        </is>
      </c>
      <c r="AA505" s="67" t="inlineStr">
        <is>
          <t>环农领办发〔2022〕30号</t>
        </is>
      </c>
      <c r="AB505" s="58" t="inlineStr">
        <is>
          <t>四批整合</t>
        </is>
      </c>
    </row>
    <row r="506" ht="39" customHeight="1" s="295">
      <c r="A506" s="56" t="n"/>
      <c r="B506" s="298" t="inlineStr">
        <is>
          <t>5.社会化服务体系建设</t>
        </is>
      </c>
      <c r="C506" s="290" t="n"/>
      <c r="D506" s="290" t="n"/>
      <c r="E506" s="291" t="n"/>
      <c r="F506" s="71" t="n"/>
      <c r="G506" s="72">
        <f>G507+G516+G517+G518+G519+G520+G521</f>
        <v/>
      </c>
      <c r="H506" s="72">
        <f>H507+H516+H517+H518+H519+H520+H521</f>
        <v/>
      </c>
      <c r="I506" s="72">
        <f>I507+I516+I517+I518+I519+I520+I521</f>
        <v/>
      </c>
      <c r="J506" s="72">
        <f>J507+J516+J517+J518+J519+J520+J521</f>
        <v/>
      </c>
      <c r="K506" s="72">
        <f>K507+K516+K517+K518+K519+K520+K521</f>
        <v/>
      </c>
      <c r="L506" s="79" t="n"/>
      <c r="M506" s="87" t="n"/>
      <c r="N506" s="87" t="n"/>
      <c r="O506" s="79" t="n"/>
      <c r="P506" s="79" t="n"/>
      <c r="Q506" s="79" t="n"/>
      <c r="R506" s="79" t="n"/>
      <c r="S506" s="79" t="n"/>
      <c r="T506" s="79" t="n"/>
      <c r="U506" s="79" t="n"/>
      <c r="V506" s="79" t="n"/>
      <c r="W506" s="90" t="n"/>
      <c r="X506" s="79" t="n"/>
      <c r="Y506" s="79" t="n"/>
      <c r="Z506" s="79" t="n"/>
      <c r="AA506" s="79" t="n"/>
      <c r="AB506" s="79" t="n"/>
    </row>
    <row r="507" ht="75" customHeight="1" s="295">
      <c r="A507" s="56" t="n"/>
      <c r="B507" s="56" t="inlineStr">
        <is>
          <t>全日粮机械
购置合计</t>
        </is>
      </c>
      <c r="C507" s="56" t="inlineStr">
        <is>
          <t>新建</t>
        </is>
      </c>
      <c r="D507" s="34" t="inlineStr">
        <is>
          <t>2022.01-2022.12</t>
        </is>
      </c>
      <c r="E507" s="56" t="inlineStr">
        <is>
          <t>甜水等8乡镇</t>
        </is>
      </c>
      <c r="F507" s="69" t="inlineStr">
        <is>
          <t>扶持10个村每村配送全日粮加工设备1套，每套补助35.2万元，产权登记到建设村。</t>
        </is>
      </c>
      <c r="G507" s="56">
        <f>SUM(G508:G515)</f>
        <v/>
      </c>
      <c r="H507" s="56">
        <f>SUM(H508:H515)</f>
        <v/>
      </c>
      <c r="I507" s="34" t="n"/>
      <c r="J507" s="34" t="n"/>
      <c r="K507" s="34" t="n"/>
      <c r="L507" s="34" t="n"/>
      <c r="M507" s="140" t="inlineStr">
        <is>
          <t>提高饲草利用率，增加养殖效益。</t>
        </is>
      </c>
      <c r="N507" s="140" t="inlineStr">
        <is>
          <t>加强配套设施购置，提高科学养殖水平，降低养殖成本，增加养殖户收益，进一步完善“企、社、户”三方利益联结机制。</t>
        </is>
      </c>
      <c r="O507" s="56">
        <f>SUM(O508:O515)</f>
        <v/>
      </c>
      <c r="P507" s="34" t="n">
        <v>1</v>
      </c>
      <c r="Q507" s="56">
        <f>R507+S507</f>
        <v/>
      </c>
      <c r="R507" s="56">
        <f>SUM(R508:R515)</f>
        <v/>
      </c>
      <c r="S507" s="34" t="n"/>
      <c r="T507" s="56">
        <f>U507+V507</f>
        <v/>
      </c>
      <c r="U507" s="56">
        <f>SUM(U508:U515)</f>
        <v/>
      </c>
      <c r="V507" s="34" t="n"/>
      <c r="W507" s="56" t="inlineStr">
        <is>
          <t>畜牧局</t>
        </is>
      </c>
      <c r="X507" s="34" t="inlineStr">
        <is>
          <t>曹志鹏</t>
        </is>
      </c>
      <c r="Y507" s="56" t="inlineStr">
        <is>
          <t>甜水等8乡镇</t>
        </is>
      </c>
      <c r="Z507" s="34" t="inlineStr">
        <is>
          <t>程利平</t>
        </is>
      </c>
      <c r="AA507" s="34" t="n"/>
      <c r="AB507" s="34" t="n"/>
    </row>
    <row r="508" ht="72" customHeight="1" s="295">
      <c r="A508" s="56" t="n"/>
      <c r="B508" s="60" t="inlineStr">
        <is>
          <t>全日粮机械
购置</t>
        </is>
      </c>
      <c r="C508" s="60" t="inlineStr">
        <is>
          <t>新建</t>
        </is>
      </c>
      <c r="D508" s="58" t="inlineStr">
        <is>
          <t>2022.01-2022.12</t>
        </is>
      </c>
      <c r="E508" s="60" t="inlineStr">
        <is>
          <t>甜水镇</t>
        </is>
      </c>
      <c r="F508" s="70" t="inlineStr">
        <is>
          <t>为甜水镇大良洼村购置“全日粮”加工机械1套。</t>
        </is>
      </c>
      <c r="G508" s="60" t="n">
        <v>35.2</v>
      </c>
      <c r="H508" s="60" t="n">
        <v>35.2</v>
      </c>
      <c r="I508" s="58" t="n"/>
      <c r="J508" s="58" t="n"/>
      <c r="K508" s="58" t="n"/>
      <c r="L508" s="58" t="inlineStr">
        <is>
          <t>甘财扶贫〔2021〕26号</t>
        </is>
      </c>
      <c r="M508" s="70" t="inlineStr">
        <is>
          <t>提高饲草利用率，增加养殖效益。</t>
        </is>
      </c>
      <c r="N508" s="70" t="inlineStr">
        <is>
          <t>加强配套设施购置，提高科学养殖水平，降低养殖成本，增加养殖户收益，进一步完善“企、社、户”三方利益联结机制。</t>
        </is>
      </c>
      <c r="O508" s="60" t="n">
        <v>1</v>
      </c>
      <c r="P508" s="58" t="n"/>
      <c r="Q508" s="60">
        <f>R508+S508</f>
        <v/>
      </c>
      <c r="R508" s="60" t="n">
        <v>0.0394</v>
      </c>
      <c r="S508" s="58" t="n"/>
      <c r="T508" s="60">
        <f>U508+V508</f>
        <v/>
      </c>
      <c r="U508" s="60" t="n">
        <v>0.1475</v>
      </c>
      <c r="V508" s="58" t="n"/>
      <c r="W508" s="60" t="inlineStr">
        <is>
          <t>畜牧局</t>
        </is>
      </c>
      <c r="X508" s="58" t="inlineStr">
        <is>
          <t>曹志鹏</t>
        </is>
      </c>
      <c r="Y508" s="60" t="inlineStr">
        <is>
          <t>甜水镇</t>
        </is>
      </c>
      <c r="Z508" s="58" t="inlineStr">
        <is>
          <t>拓研新</t>
        </is>
      </c>
      <c r="AA508" s="58" t="inlineStr">
        <is>
          <t>环农领办发〔2022〕3号</t>
        </is>
      </c>
      <c r="AB508" s="58" t="inlineStr">
        <is>
          <t>中提前批</t>
        </is>
      </c>
    </row>
    <row r="509" ht="72" customHeight="1" s="295">
      <c r="A509" s="56" t="n"/>
      <c r="B509" s="60" t="inlineStr">
        <is>
          <t>全日粮机械
购置</t>
        </is>
      </c>
      <c r="C509" s="60" t="inlineStr">
        <is>
          <t>新建</t>
        </is>
      </c>
      <c r="D509" s="58" t="inlineStr">
        <is>
          <t>2022.01-2022.12</t>
        </is>
      </c>
      <c r="E509" s="60" t="inlineStr">
        <is>
          <t>罗山川乡</t>
        </is>
      </c>
      <c r="F509" s="70" t="inlineStr">
        <is>
          <t>为罗山川乡陈渠子村购置“全日粮”加工机械1套。</t>
        </is>
      </c>
      <c r="G509" s="60" t="n">
        <v>35.2</v>
      </c>
      <c r="H509" s="60" t="n">
        <v>35.2</v>
      </c>
      <c r="I509" s="58" t="n"/>
      <c r="J509" s="58" t="n"/>
      <c r="K509" s="58" t="n"/>
      <c r="L509" s="58" t="inlineStr">
        <is>
          <t>甘财扶贫〔2021〕26号</t>
        </is>
      </c>
      <c r="M509" s="70" t="inlineStr">
        <is>
          <t>提高饲草利用率，增加养殖效益。</t>
        </is>
      </c>
      <c r="N509" s="70" t="inlineStr">
        <is>
          <t>加强配套设施购置，提高科学养殖水平，降低养殖成本，增加养殖户收益，进一步完善“企、社、户”三方利益联结机制。</t>
        </is>
      </c>
      <c r="O509" s="60" t="n">
        <v>1</v>
      </c>
      <c r="P509" s="58" t="n"/>
      <c r="Q509" s="60">
        <f>R509+S509</f>
        <v/>
      </c>
      <c r="R509" s="60" t="n">
        <v>0.0284</v>
      </c>
      <c r="S509" s="58" t="n"/>
      <c r="T509" s="60">
        <f>U509+V509</f>
        <v/>
      </c>
      <c r="U509" s="60" t="n">
        <v>0.108</v>
      </c>
      <c r="V509" s="58" t="n"/>
      <c r="W509" s="60" t="inlineStr">
        <is>
          <t>畜牧局</t>
        </is>
      </c>
      <c r="X509" s="58" t="inlineStr">
        <is>
          <t>曹志鹏</t>
        </is>
      </c>
      <c r="Y509" s="60" t="inlineStr">
        <is>
          <t>罗山川乡</t>
        </is>
      </c>
      <c r="Z509" s="58" t="inlineStr">
        <is>
          <t>李怀文</t>
        </is>
      </c>
      <c r="AA509" s="58" t="inlineStr">
        <is>
          <t>环农领办发〔2022〕3号</t>
        </is>
      </c>
      <c r="AB509" s="58" t="inlineStr">
        <is>
          <t>中提前批</t>
        </is>
      </c>
    </row>
    <row r="510" ht="72" customHeight="1" s="295">
      <c r="A510" s="56" t="n"/>
      <c r="B510" s="60" t="inlineStr">
        <is>
          <t>全日粮机械
购置</t>
        </is>
      </c>
      <c r="C510" s="60" t="inlineStr">
        <is>
          <t>新建</t>
        </is>
      </c>
      <c r="D510" s="58" t="inlineStr">
        <is>
          <t>2022.01-2022.12</t>
        </is>
      </c>
      <c r="E510" s="60" t="inlineStr">
        <is>
          <t>芦家湾乡</t>
        </is>
      </c>
      <c r="F510" s="70" t="inlineStr">
        <is>
          <t>为芦家湾乡王庄村购置“全日粮”加工机械1套。</t>
        </is>
      </c>
      <c r="G510" s="60" t="n">
        <v>35.2</v>
      </c>
      <c r="H510" s="60" t="n">
        <v>35.2</v>
      </c>
      <c r="I510" s="58" t="n"/>
      <c r="J510" s="58" t="n"/>
      <c r="K510" s="58" t="n"/>
      <c r="L510" s="58" t="inlineStr">
        <is>
          <t>甘财扶贫〔2021〕26号</t>
        </is>
      </c>
      <c r="M510" s="70" t="inlineStr">
        <is>
          <t>提高饲草利用率，增加养殖效益。</t>
        </is>
      </c>
      <c r="N510" s="70" t="inlineStr">
        <is>
          <t>加强配套设施购置，提高科学养殖水平，降低养殖成本，增加养殖户收益，进一步完善“企、社、户”三方利益联结机制。</t>
        </is>
      </c>
      <c r="O510" s="60" t="n">
        <v>1</v>
      </c>
      <c r="P510" s="58" t="n"/>
      <c r="Q510" s="60">
        <f>R510+S510</f>
        <v/>
      </c>
      <c r="R510" s="60" t="n">
        <v>0.0255</v>
      </c>
      <c r="S510" s="58" t="n"/>
      <c r="T510" s="60">
        <f>U510+V510</f>
        <v/>
      </c>
      <c r="U510" s="60" t="n">
        <v>0.102</v>
      </c>
      <c r="V510" s="58" t="n"/>
      <c r="W510" s="60" t="inlineStr">
        <is>
          <t>畜牧局</t>
        </is>
      </c>
      <c r="X510" s="58" t="inlineStr">
        <is>
          <t>曹志鹏</t>
        </is>
      </c>
      <c r="Y510" s="60" t="inlineStr">
        <is>
          <t>芦家湾乡</t>
        </is>
      </c>
      <c r="Z510" s="58" t="inlineStr">
        <is>
          <t>马鹏飞</t>
        </is>
      </c>
      <c r="AA510" s="58" t="inlineStr">
        <is>
          <t>环农领办发〔2022〕3号</t>
        </is>
      </c>
      <c r="AB510" s="58" t="inlineStr">
        <is>
          <t>中提前批</t>
        </is>
      </c>
    </row>
    <row r="511" ht="72" customHeight="1" s="295">
      <c r="A511" s="56" t="n"/>
      <c r="B511" s="60" t="inlineStr">
        <is>
          <t>全日粮机械
购置</t>
        </is>
      </c>
      <c r="C511" s="60" t="inlineStr">
        <is>
          <t>新建</t>
        </is>
      </c>
      <c r="D511" s="58" t="inlineStr">
        <is>
          <t>2022.01-2022.12</t>
        </is>
      </c>
      <c r="E511" s="60" t="inlineStr">
        <is>
          <t>天池乡</t>
        </is>
      </c>
      <c r="F511" s="70" t="inlineStr">
        <is>
          <t>为天池乡喜家坪村、曹李川村购置“全日粮”加工机械各1套。</t>
        </is>
      </c>
      <c r="G511" s="60" t="n">
        <v>70.40000000000001</v>
      </c>
      <c r="H511" s="60" t="n">
        <v>70.40000000000001</v>
      </c>
      <c r="I511" s="58" t="n"/>
      <c r="J511" s="58" t="n"/>
      <c r="K511" s="58" t="n"/>
      <c r="L511" s="58" t="inlineStr">
        <is>
          <t>甘财扶贫〔2021〕26号</t>
        </is>
      </c>
      <c r="M511" s="70" t="inlineStr">
        <is>
          <t>提高饲草利用率，增加养殖效益。</t>
        </is>
      </c>
      <c r="N511" s="70" t="inlineStr">
        <is>
          <t>加强配套设施购置，提高科学养殖水平，降低养殖成本，增加养殖户收益，进一步完善“企、社、户”三方利益联结机制。</t>
        </is>
      </c>
      <c r="O511" s="60" t="n">
        <v>2</v>
      </c>
      <c r="P511" s="58" t="n"/>
      <c r="Q511" s="60">
        <f>R511+S511</f>
        <v/>
      </c>
      <c r="R511" s="60" t="n">
        <v>0.0222</v>
      </c>
      <c r="S511" s="58" t="n"/>
      <c r="T511" s="60">
        <f>U511+V511</f>
        <v/>
      </c>
      <c r="U511" s="60" t="n">
        <v>0.0888</v>
      </c>
      <c r="V511" s="58" t="n"/>
      <c r="W511" s="60" t="inlineStr">
        <is>
          <t>畜牧局</t>
        </is>
      </c>
      <c r="X511" s="58" t="inlineStr">
        <is>
          <t>曹志鹏</t>
        </is>
      </c>
      <c r="Y511" s="60" t="inlineStr">
        <is>
          <t>天池乡</t>
        </is>
      </c>
      <c r="Z511" s="58" t="inlineStr">
        <is>
          <t>刘震</t>
        </is>
      </c>
      <c r="AA511" s="58" t="inlineStr">
        <is>
          <t>环农领办发〔2022〕3号</t>
        </is>
      </c>
      <c r="AB511" s="58" t="inlineStr">
        <is>
          <t>中提前批</t>
        </is>
      </c>
    </row>
    <row r="512" ht="72" customHeight="1" s="295">
      <c r="A512" s="56" t="n"/>
      <c r="B512" s="60" t="inlineStr">
        <is>
          <t>全日粮机械
购置</t>
        </is>
      </c>
      <c r="C512" s="60" t="inlineStr">
        <is>
          <t>新建</t>
        </is>
      </c>
      <c r="D512" s="58" t="inlineStr">
        <is>
          <t>2022.01-2022.12</t>
        </is>
      </c>
      <c r="E512" s="60" t="inlineStr">
        <is>
          <t>环城镇</t>
        </is>
      </c>
      <c r="F512" s="70" t="inlineStr">
        <is>
          <t>为环城镇高龚塬村购置“全日粮”加工机械1套。</t>
        </is>
      </c>
      <c r="G512" s="60" t="n">
        <v>35.2</v>
      </c>
      <c r="H512" s="60" t="n">
        <v>35.2</v>
      </c>
      <c r="I512" s="58" t="n"/>
      <c r="J512" s="58" t="n"/>
      <c r="K512" s="58" t="n"/>
      <c r="L512" s="58" t="inlineStr">
        <is>
          <t>甘财扶贫〔2021〕26号</t>
        </is>
      </c>
      <c r="M512" s="70" t="inlineStr">
        <is>
          <t>提高饲草利用率，增加养殖效益。</t>
        </is>
      </c>
      <c r="N512" s="70" t="inlineStr">
        <is>
          <t>加强配套设施购置，提高科学养殖水平，降低养殖成本，增加养殖户收益，进一步完善“企、社、户”三方利益联结机制。</t>
        </is>
      </c>
      <c r="O512" s="60" t="n">
        <v>0</v>
      </c>
      <c r="P512" s="58" t="n">
        <v>1</v>
      </c>
      <c r="Q512" s="60">
        <f>R512+S512</f>
        <v/>
      </c>
      <c r="R512" s="60" t="n">
        <v>0.0314</v>
      </c>
      <c r="S512" s="58" t="n"/>
      <c r="T512" s="60">
        <f>U512+V512</f>
        <v/>
      </c>
      <c r="U512" s="60" t="n">
        <v>0.1334</v>
      </c>
      <c r="V512" s="58" t="n"/>
      <c r="W512" s="60" t="inlineStr">
        <is>
          <t>畜牧局</t>
        </is>
      </c>
      <c r="X512" s="58" t="inlineStr">
        <is>
          <t>曹志鹏</t>
        </is>
      </c>
      <c r="Y512" s="60" t="inlineStr">
        <is>
          <t>环城镇</t>
        </is>
      </c>
      <c r="Z512" s="58" t="inlineStr">
        <is>
          <t>白俊虎</t>
        </is>
      </c>
      <c r="AA512" s="58" t="inlineStr">
        <is>
          <t>环农领办发〔2022〕3号</t>
        </is>
      </c>
      <c r="AB512" s="58" t="inlineStr">
        <is>
          <t>中提前批</t>
        </is>
      </c>
    </row>
    <row r="513" ht="72" customHeight="1" s="295">
      <c r="A513" s="56" t="n"/>
      <c r="B513" s="60" t="inlineStr">
        <is>
          <t>全日粮机械
购置</t>
        </is>
      </c>
      <c r="C513" s="60" t="inlineStr">
        <is>
          <t>新建</t>
        </is>
      </c>
      <c r="D513" s="58" t="inlineStr">
        <is>
          <t>2022.01-2022.12</t>
        </is>
      </c>
      <c r="E513" s="60" t="inlineStr">
        <is>
          <t>樊家川镇</t>
        </is>
      </c>
      <c r="F513" s="70" t="inlineStr">
        <is>
          <t>为樊家川镇闫塬村、郝集村购置“全日粮”加工机械各1套。</t>
        </is>
      </c>
      <c r="G513" s="60" t="n">
        <v>70.40000000000001</v>
      </c>
      <c r="H513" s="60" t="n">
        <v>70.40000000000001</v>
      </c>
      <c r="I513" s="58" t="n"/>
      <c r="J513" s="58" t="n"/>
      <c r="K513" s="58" t="n"/>
      <c r="L513" s="58" t="inlineStr">
        <is>
          <t>甘财扶贫〔2021〕26号</t>
        </is>
      </c>
      <c r="M513" s="70" t="inlineStr">
        <is>
          <t>提高饲草利用率，增加养殖效益。</t>
        </is>
      </c>
      <c r="N513" s="70" t="inlineStr">
        <is>
          <t>加强配套设施购置，提高科学养殖水平，降低养殖成本，增加养殖户收益，进一步完善“企、社、户”三方利益联结机制。</t>
        </is>
      </c>
      <c r="O513" s="60" t="n">
        <v>2</v>
      </c>
      <c r="P513" s="58" t="n"/>
      <c r="Q513" s="60">
        <f>R513+S513</f>
        <v/>
      </c>
      <c r="R513" s="60" t="n">
        <v>0.073</v>
      </c>
      <c r="S513" s="58" t="n"/>
      <c r="T513" s="60">
        <f>U513+V513</f>
        <v/>
      </c>
      <c r="U513" s="60" t="n">
        <v>0.2893</v>
      </c>
      <c r="V513" s="58" t="n"/>
      <c r="W513" s="60" t="inlineStr">
        <is>
          <t>畜牧局</t>
        </is>
      </c>
      <c r="X513" s="58" t="inlineStr">
        <is>
          <t>曹志鹏</t>
        </is>
      </c>
      <c r="Y513" s="60" t="inlineStr">
        <is>
          <t>樊家川镇</t>
        </is>
      </c>
      <c r="Z513" s="58" t="inlineStr">
        <is>
          <t>王治峰</t>
        </is>
      </c>
      <c r="AA513" s="58" t="inlineStr">
        <is>
          <t>环农领办发〔2022〕3号</t>
        </is>
      </c>
      <c r="AB513" s="58" t="inlineStr">
        <is>
          <t>中提前批</t>
        </is>
      </c>
    </row>
    <row r="514" ht="72" customHeight="1" s="295">
      <c r="A514" s="56" t="n"/>
      <c r="B514" s="60" t="inlineStr">
        <is>
          <t>全日粮机械
购置</t>
        </is>
      </c>
      <c r="C514" s="60" t="inlineStr">
        <is>
          <t>新建</t>
        </is>
      </c>
      <c r="D514" s="58" t="inlineStr">
        <is>
          <t>2022.01-2022.12</t>
        </is>
      </c>
      <c r="E514" s="60" t="inlineStr">
        <is>
          <t>秦团庄乡</t>
        </is>
      </c>
      <c r="F514" s="70" t="inlineStr">
        <is>
          <t>为秦团庄乡新集子村购置“全日粮”加工机械1套。</t>
        </is>
      </c>
      <c r="G514" s="60" t="n">
        <v>35.2</v>
      </c>
      <c r="H514" s="60" t="n">
        <v>35.2</v>
      </c>
      <c r="I514" s="58" t="n"/>
      <c r="J514" s="58" t="n"/>
      <c r="K514" s="58" t="n"/>
      <c r="L514" s="58" t="inlineStr">
        <is>
          <t>甘财扶贫〔2021〕26号</t>
        </is>
      </c>
      <c r="M514" s="70" t="inlineStr">
        <is>
          <t>提高饲草利用率，增加养殖效益。</t>
        </is>
      </c>
      <c r="N514" s="70" t="inlineStr">
        <is>
          <t>加强配套设施购置，提高科学养殖水平，降低养殖成本，增加养殖户收益，进一步完善“企、社、户”三方利益联结机制。</t>
        </is>
      </c>
      <c r="O514" s="60" t="n">
        <v>1</v>
      </c>
      <c r="P514" s="58" t="n"/>
      <c r="Q514" s="60">
        <f>R514+S514</f>
        <v/>
      </c>
      <c r="R514" s="60" t="n">
        <v>0.0421</v>
      </c>
      <c r="S514" s="58" t="n"/>
      <c r="T514" s="60">
        <f>U514+V514</f>
        <v/>
      </c>
      <c r="U514" s="60" t="n">
        <v>0.1281</v>
      </c>
      <c r="V514" s="58" t="n"/>
      <c r="W514" s="60" t="inlineStr">
        <is>
          <t>畜牧局</t>
        </is>
      </c>
      <c r="X514" s="58" t="inlineStr">
        <is>
          <t>曹志鹏</t>
        </is>
      </c>
      <c r="Y514" s="60" t="inlineStr">
        <is>
          <t>秦团庄乡</t>
        </is>
      </c>
      <c r="Z514" s="58" t="inlineStr">
        <is>
          <t>张浩洲</t>
        </is>
      </c>
      <c r="AA514" s="58" t="inlineStr">
        <is>
          <t>环农领办发〔2022〕3号</t>
        </is>
      </c>
      <c r="AB514" s="58" t="inlineStr">
        <is>
          <t>中提前批</t>
        </is>
      </c>
    </row>
    <row r="515" ht="72" customHeight="1" s="295">
      <c r="A515" s="56" t="n"/>
      <c r="B515" s="60" t="inlineStr">
        <is>
          <t>全日粮机械
购置</t>
        </is>
      </c>
      <c r="C515" s="60" t="inlineStr">
        <is>
          <t>新建</t>
        </is>
      </c>
      <c r="D515" s="58" t="inlineStr">
        <is>
          <t>2022.01-2022.12</t>
        </is>
      </c>
      <c r="E515" s="60" t="inlineStr">
        <is>
          <t>合道镇</t>
        </is>
      </c>
      <c r="F515" s="70" t="inlineStr">
        <is>
          <t>为合道镇杨坪沟村购置“全日粮”加工机械1套。</t>
        </is>
      </c>
      <c r="G515" s="60" t="n">
        <v>35.2</v>
      </c>
      <c r="H515" s="60" t="n">
        <v>35.2</v>
      </c>
      <c r="I515" s="58" t="n"/>
      <c r="J515" s="58" t="n"/>
      <c r="K515" s="58" t="n"/>
      <c r="L515" s="58" t="inlineStr">
        <is>
          <t>甘财扶贫〔2021〕26号</t>
        </is>
      </c>
      <c r="M515" s="70" t="inlineStr">
        <is>
          <t>提高饲草利用率，增加养殖效益。</t>
        </is>
      </c>
      <c r="N515" s="70" t="inlineStr">
        <is>
          <t>加强配套设施购置，提高科学养殖水平，降低养殖成本，增加养殖户收益，进一步完善“企、社、户”三方利益联结机制。</t>
        </is>
      </c>
      <c r="O515" s="60" t="n">
        <v>1</v>
      </c>
      <c r="P515" s="58" t="n"/>
      <c r="Q515" s="60">
        <f>R515+S515</f>
        <v/>
      </c>
      <c r="R515" s="60" t="n">
        <v>0.0315</v>
      </c>
      <c r="S515" s="58" t="n"/>
      <c r="T515" s="60">
        <f>U515+V515</f>
        <v/>
      </c>
      <c r="U515" s="60" t="n">
        <v>0.1418</v>
      </c>
      <c r="V515" s="58" t="n"/>
      <c r="W515" s="60" t="inlineStr">
        <is>
          <t>畜牧局</t>
        </is>
      </c>
      <c r="X515" s="58" t="inlineStr">
        <is>
          <t>曹志鹏</t>
        </is>
      </c>
      <c r="Y515" s="60" t="inlineStr">
        <is>
          <t>合道镇</t>
        </is>
      </c>
      <c r="Z515" s="58" t="inlineStr">
        <is>
          <t>王宝明</t>
        </is>
      </c>
      <c r="AA515" s="58" t="inlineStr">
        <is>
          <t>环农领办发〔2022〕3号</t>
        </is>
      </c>
      <c r="AB515" s="58" t="inlineStr">
        <is>
          <t>中提前批</t>
        </is>
      </c>
    </row>
    <row r="516" ht="122" customHeight="1" s="295">
      <c r="A516" s="56" t="n"/>
      <c r="B516" s="56" t="inlineStr">
        <is>
          <t>全日粮裹包物资购置</t>
        </is>
      </c>
      <c r="C516" s="56" t="inlineStr">
        <is>
          <t>新建</t>
        </is>
      </c>
      <c r="D516" s="34" t="inlineStr">
        <is>
          <t>2022.01-2022.12</t>
        </is>
      </c>
      <c r="E516" s="56" t="inlineStr">
        <is>
          <t>全县20个乡镇</t>
        </is>
      </c>
      <c r="F516" s="69" t="inlineStr">
        <is>
          <t>扶持20个乡镇27个全日粮加工中心（演武乡黑泉河村，合道镇沈家岭村、杨坪沟村，曲子镇西沟村、五里桥村，木钵镇殷家桥村、邓寨子村，八珠乡瓦崾岘村，洪德镇肖关村、张崾岘村，耿湾乡四合原村、潘掌村，山城乡薛塬村，虎洞镇张家湾村，车道镇刘渠村，毛井镇红土咀村，小南沟乡杨胡套子村，南湫乡党家洼村，甜水镇大良洼村，罗山川乡陈渠子村，芦家湾乡王庄村，天池乡喜家坪村，曹李川村，环城镇高龚塬村，樊家川镇闫塬村、郝集村，秦团庄乡新集子村）购置全日粮物资。</t>
        </is>
      </c>
      <c r="G516" s="56" t="n">
        <v>263</v>
      </c>
      <c r="H516" s="56" t="n">
        <v>263</v>
      </c>
      <c r="I516" s="34" t="n"/>
      <c r="J516" s="34" t="n"/>
      <c r="K516" s="34" t="n"/>
      <c r="L516" s="34" t="inlineStr">
        <is>
          <t>甘财扶贫〔2021〕26号</t>
        </is>
      </c>
      <c r="M516" s="69" t="inlineStr">
        <is>
          <t>助推脱贫户发展草畜产业，提高贫困户收入。</t>
        </is>
      </c>
      <c r="N516" s="69" t="inlineStr">
        <is>
          <t>加强配套设施购置，提高科学养殖水平，降低养殖成本，增加养殖户收益，进一步完善“企、社、户”三方利益联结机制。</t>
        </is>
      </c>
      <c r="O516" s="56" t="n">
        <v>17</v>
      </c>
      <c r="P516" s="34" t="n"/>
      <c r="Q516" s="56">
        <f>R516+S516</f>
        <v/>
      </c>
      <c r="R516" s="56" t="n">
        <v>0.126</v>
      </c>
      <c r="S516" s="34" t="n"/>
      <c r="T516" s="56">
        <f>U516+V516</f>
        <v/>
      </c>
      <c r="U516" s="56" t="n">
        <v>0.5292</v>
      </c>
      <c r="V516" s="34" t="n"/>
      <c r="W516" s="56" t="inlineStr">
        <is>
          <t>畜牧局</t>
        </is>
      </c>
      <c r="X516" s="34" t="inlineStr">
        <is>
          <t>曹志鹏</t>
        </is>
      </c>
      <c r="Y516" s="56" t="inlineStr">
        <is>
          <t>全县20个乡镇</t>
        </is>
      </c>
      <c r="Z516" s="34" t="n"/>
      <c r="AA516" s="58" t="inlineStr">
        <is>
          <t>环农领办发〔2022〕3号</t>
        </is>
      </c>
      <c r="AB516" s="34" t="inlineStr">
        <is>
          <t>中提前批</t>
        </is>
      </c>
    </row>
    <row r="517" ht="81" customHeight="1" s="295">
      <c r="A517" s="56" t="n"/>
      <c r="B517" s="56" t="inlineStr">
        <is>
          <t>青贮包裹物资</t>
        </is>
      </c>
      <c r="C517" s="56" t="inlineStr">
        <is>
          <t>新建</t>
        </is>
      </c>
      <c r="D517" s="34" t="inlineStr">
        <is>
          <t>2022.01-2022.12</t>
        </is>
      </c>
      <c r="E517" s="56" t="inlineStr">
        <is>
          <t>全县20个乡镇</t>
        </is>
      </c>
      <c r="F517" s="69" t="inlineStr">
        <is>
          <t>扶持全县248个村（环城镇红星村、十八里村、五里屯村除外）每村购置青贮膜及麻绳等物资，青贮物资统一采购，配送到村。</t>
        </is>
      </c>
      <c r="G517" s="56" t="n">
        <v>520</v>
      </c>
      <c r="H517" s="56" t="n">
        <v>520</v>
      </c>
      <c r="I517" s="34" t="n"/>
      <c r="J517" s="34" t="n"/>
      <c r="K517" s="34" t="n"/>
      <c r="L517" s="34" t="inlineStr">
        <is>
          <t>甘财扶贫〔2021〕26号</t>
        </is>
      </c>
      <c r="M517" s="69" t="inlineStr">
        <is>
          <t>助推脱贫户发展草畜产业，提高贫困户收入。</t>
        </is>
      </c>
      <c r="N517" s="69" t="inlineStr">
        <is>
          <t>加强配套设施购置，提高科学养殖水平，降低养殖成本，增加养殖户收益，进一步完善“企、社、户”三方利益联结机制。</t>
        </is>
      </c>
      <c r="O517" s="56" t="n">
        <v>248</v>
      </c>
      <c r="P517" s="34" t="n"/>
      <c r="Q517" s="56">
        <f>R517+S517</f>
        <v/>
      </c>
      <c r="R517" s="56" t="n">
        <v>2.5381</v>
      </c>
      <c r="S517" s="34" t="n"/>
      <c r="T517" s="56">
        <f>U517+V517</f>
        <v/>
      </c>
      <c r="U517" s="56" t="n">
        <v>10.8589</v>
      </c>
      <c r="V517" s="34" t="n"/>
      <c r="W517" s="56" t="inlineStr">
        <is>
          <t>畜牧局</t>
        </is>
      </c>
      <c r="X517" s="34" t="inlineStr">
        <is>
          <t>曹志鹏</t>
        </is>
      </c>
      <c r="Y517" s="56" t="inlineStr">
        <is>
          <t>全县20个乡镇</t>
        </is>
      </c>
      <c r="Z517" s="34" t="n"/>
      <c r="AA517" s="58" t="inlineStr">
        <is>
          <t>环农领办发〔2022〕3号</t>
        </is>
      </c>
      <c r="AB517" s="34" t="inlineStr">
        <is>
          <t>中提前批</t>
        </is>
      </c>
    </row>
    <row r="518" ht="89" customHeight="1" s="295">
      <c r="A518" s="56" t="n"/>
      <c r="B518" s="56" t="inlineStr">
        <is>
          <t>2022年黄寨柯村羊产业发展能力提升工程</t>
        </is>
      </c>
      <c r="C518" s="56" t="inlineStr">
        <is>
          <t>新建</t>
        </is>
      </c>
      <c r="D518" s="34" t="inlineStr">
        <is>
          <t>2022.01-2022.12</t>
        </is>
      </c>
      <c r="E518" s="56" t="inlineStr">
        <is>
          <t>黄寨柯村</t>
        </is>
      </c>
      <c r="F518" s="69" t="inlineStr">
        <is>
          <t>依托环县山里人种植农民专业合作社饲草精加工项目，为6个村民小组分别建设200平方米牧草储存公共草棚1座，并配套1000平方米晾晒场，每座补助15万元。草棚所有权归黄寨柯村。</t>
        </is>
      </c>
      <c r="G518" s="56" t="n">
        <v>90</v>
      </c>
      <c r="H518" s="56" t="n">
        <v>90</v>
      </c>
      <c r="I518" s="34" t="n"/>
      <c r="J518" s="34" t="n"/>
      <c r="K518" s="34" t="n"/>
      <c r="L518" s="34" t="inlineStr">
        <is>
          <t>甘财振兴[2022]9号</t>
        </is>
      </c>
      <c r="M518" s="69" t="inlineStr">
        <is>
          <t>助推脱贫户发展草畜产业，提高贫困户收入。</t>
        </is>
      </c>
      <c r="N518" s="69" t="inlineStr">
        <is>
          <t>进一步提高全村羊产业发展的科学化、标准化、规模化水平，解决羊产业发展饲草供应难题。鼓励村民充分利用草棚发展羊产业，力争达到户户有产业、人人有收益。</t>
        </is>
      </c>
      <c r="O518" s="56" t="n">
        <v>3</v>
      </c>
      <c r="P518" s="34" t="n"/>
      <c r="Q518" s="56" t="n">
        <v>0.0357</v>
      </c>
      <c r="R518" s="56" t="n">
        <v>0.0357</v>
      </c>
      <c r="S518" s="34" t="n"/>
      <c r="T518" s="56" t="n">
        <v>0.1335</v>
      </c>
      <c r="U518" s="56" t="n">
        <v>0.1335</v>
      </c>
      <c r="V518" s="34" t="n"/>
      <c r="W518" s="56" t="inlineStr">
        <is>
          <t>畜牧局</t>
        </is>
      </c>
      <c r="X518" s="34" t="inlineStr">
        <is>
          <t>曹志鹏</t>
        </is>
      </c>
      <c r="Y518" s="60" t="inlineStr">
        <is>
          <t>毛井镇</t>
        </is>
      </c>
      <c r="Z518" s="58" t="inlineStr">
        <is>
          <t>梁立群</t>
        </is>
      </c>
      <c r="AA518" s="58" t="inlineStr">
        <is>
          <t>环农领办发〔2022〕20号</t>
        </is>
      </c>
      <c r="AB518" s="34" t="inlineStr">
        <is>
          <t>中央二批</t>
        </is>
      </c>
    </row>
    <row r="519" ht="79" customFormat="1" customHeight="1" s="4">
      <c r="A519" s="56" t="n"/>
      <c r="B519" s="56" t="inlineStr">
        <is>
          <t>育肥场建设</t>
        </is>
      </c>
      <c r="C519" s="56" t="inlineStr">
        <is>
          <t>新建</t>
        </is>
      </c>
      <c r="D519" s="34" t="inlineStr">
        <is>
          <t>2022.01-2022.12</t>
        </is>
      </c>
      <c r="E519" s="56" t="inlineStr">
        <is>
          <t>曲子镇、罗山川乡</t>
        </is>
      </c>
      <c r="F519" s="69" t="inlineStr">
        <is>
          <t>为曲子镇楼房子村、罗山川乡兰家掌村2个乡镇新建改建2个育肥场新建育肥羊舍2900㎡，育肥羊舍补助200元/㎡，资产确权登记到建设村。</t>
        </is>
      </c>
      <c r="G519" s="56" t="n">
        <v>58</v>
      </c>
      <c r="H519" s="56" t="n"/>
      <c r="I519" s="34" t="n"/>
      <c r="J519" s="34" t="n"/>
      <c r="K519" s="34" t="n">
        <v>58</v>
      </c>
      <c r="L519" s="34" t="inlineStr">
        <is>
          <t>环财农[2022]41号</t>
        </is>
      </c>
      <c r="M519" s="140" t="inlineStr">
        <is>
          <t>解决养殖场（户）断奶羔羊卖难问题，帮助养殖场（户）就近实现资源变资金，助推肉羊产业发展。</t>
        </is>
      </c>
      <c r="N519" s="69" t="inlineStr">
        <is>
          <t>解决养殖场（户）断奶羔羊卖难问题，帮助养殖场（户）就近实现资源变资金，助推肉羊产业发展。</t>
        </is>
      </c>
      <c r="O519" s="56" t="n">
        <v>2</v>
      </c>
      <c r="P519" s="34" t="n"/>
      <c r="Q519" s="56" t="n">
        <v>0.075</v>
      </c>
      <c r="R519" s="56" t="n">
        <v>0.075</v>
      </c>
      <c r="S519" s="34" t="n"/>
      <c r="T519" s="56" t="n">
        <v>0.3</v>
      </c>
      <c r="U519" s="56" t="n">
        <v>0.3</v>
      </c>
      <c r="V519" s="34" t="n"/>
      <c r="W519" s="56" t="inlineStr">
        <is>
          <t>畜牧局</t>
        </is>
      </c>
      <c r="X519" s="34" t="inlineStr">
        <is>
          <t>曹志鹏</t>
        </is>
      </c>
      <c r="Y519" s="56" t="inlineStr">
        <is>
          <t>曲子镇、罗山川乡</t>
        </is>
      </c>
      <c r="Z519" s="34" t="n"/>
      <c r="AA519" s="34" t="inlineStr">
        <is>
          <t>环农领办发〔2022〕33号</t>
        </is>
      </c>
      <c r="AB519" s="34" t="inlineStr">
        <is>
          <t>县级资金</t>
        </is>
      </c>
    </row>
    <row r="520" ht="65" customFormat="1" customHeight="1" s="5">
      <c r="A520" s="56" t="n"/>
      <c r="B520" s="56" t="inlineStr">
        <is>
          <t>全混合日粮加工点基础设施建设项目</t>
        </is>
      </c>
      <c r="C520" s="56" t="inlineStr">
        <is>
          <t>新建</t>
        </is>
      </c>
      <c r="D520" s="56" t="inlineStr">
        <is>
          <t>2022.01-2022.12</t>
        </is>
      </c>
      <c r="E520" s="56" t="inlineStr">
        <is>
          <t>天池乡</t>
        </is>
      </c>
      <c r="F520" s="166" t="inlineStr">
        <is>
          <t>为天池乡曹李川新建1个全混合日粮加工点草棚1000㎡，硬化饲草翻晒场1000㎡，资产确权登记到建设村。</t>
        </is>
      </c>
      <c r="G520" s="56" t="n">
        <v>45</v>
      </c>
      <c r="H520" s="124" t="n"/>
      <c r="I520" s="124" t="n"/>
      <c r="J520" s="124" t="n"/>
      <c r="K520" s="124" t="n">
        <v>45</v>
      </c>
      <c r="L520" s="34" t="inlineStr">
        <is>
          <t>环财农[2022]41号</t>
        </is>
      </c>
      <c r="M520" s="157" t="inlineStr">
        <is>
          <t>改善养殖配套设施，提高饲草利用率，增加养殖户收益，进一步完善“企、社、户”三方利益联结机制。</t>
        </is>
      </c>
      <c r="N520" s="157" t="inlineStr">
        <is>
          <t>改善养殖配套设施，提高饲草利用率，增加养殖户收益，进一步完善“企、社、户”三方利益联结机制。</t>
        </is>
      </c>
      <c r="O520" s="56" t="n">
        <v>1</v>
      </c>
      <c r="P520" s="56" t="n"/>
      <c r="Q520" s="309" t="n">
        <v>0.1335</v>
      </c>
      <c r="R520" s="309" t="n">
        <v>0.1335</v>
      </c>
      <c r="S520" s="309" t="n"/>
      <c r="T520" s="309" t="n">
        <v>0.0332</v>
      </c>
      <c r="U520" s="309" t="n">
        <v>0.0332</v>
      </c>
      <c r="V520" s="309" t="n"/>
      <c r="W520" s="56" t="inlineStr">
        <is>
          <t>畜牧局</t>
        </is>
      </c>
      <c r="X520" s="34" t="inlineStr">
        <is>
          <t>曹志鹏</t>
        </is>
      </c>
      <c r="Y520" s="60" t="inlineStr">
        <is>
          <t>天池乡</t>
        </is>
      </c>
      <c r="Z520" s="58" t="inlineStr">
        <is>
          <t>刘震</t>
        </is>
      </c>
      <c r="AA520" s="56" t="inlineStr">
        <is>
          <t>环农领办发〔2022〕33号</t>
        </is>
      </c>
      <c r="AB520" s="34" t="inlineStr">
        <is>
          <t>县级资金</t>
        </is>
      </c>
    </row>
    <row r="521" ht="108" customFormat="1" customHeight="1" s="5">
      <c r="A521" s="56" t="n"/>
      <c r="B521" s="85" t="inlineStr">
        <is>
          <t>环县牧区动物防疫专用设施项目</t>
        </is>
      </c>
      <c r="C521" s="85" t="inlineStr">
        <is>
          <t>新建</t>
        </is>
      </c>
      <c r="D521" s="85" t="n"/>
      <c r="E521" s="85" t="inlineStr">
        <is>
          <t>20个乡镇</t>
        </is>
      </c>
      <c r="F521" s="222" t="inlineStr">
        <is>
          <t>建设固定式防疫注射栏63套，购置机动式消毒喷雾器，连续注射器285个。</t>
        </is>
      </c>
      <c r="G521" s="85" t="n">
        <v>153</v>
      </c>
      <c r="H521" s="121" t="n">
        <v>153</v>
      </c>
      <c r="I521" s="121" t="n"/>
      <c r="J521" s="121" t="n"/>
      <c r="K521" s="121" t="n"/>
      <c r="L521" s="121" t="inlineStr">
        <is>
          <t>甘财建[2022]77号</t>
        </is>
      </c>
      <c r="M521" s="158" t="inlineStr">
        <is>
          <t>购置防疫专用设施，进一步加强全县动物疫病防控建设，强化“无规定疫区”创建工作，促进草畜产业高质量发展。</t>
        </is>
      </c>
      <c r="N521" s="158" t="n"/>
      <c r="O521" s="85" t="n">
        <v>251</v>
      </c>
      <c r="P521" s="85" t="n"/>
      <c r="Q521" s="85" t="n">
        <v>2.91</v>
      </c>
      <c r="R521" s="85" t="n"/>
      <c r="S521" s="85" t="n"/>
      <c r="T521" s="85" t="n">
        <v>11.6</v>
      </c>
      <c r="U521" s="85" t="n"/>
      <c r="V521" s="85" t="n"/>
      <c r="W521" s="164" t="inlineStr">
        <is>
          <t>畜牧局</t>
        </is>
      </c>
      <c r="X521" s="56" t="inlineStr">
        <is>
          <t>曹志鹏</t>
        </is>
      </c>
      <c r="Y521" s="165" t="inlineStr">
        <is>
          <t>环县动物疫病预防控制中心</t>
        </is>
      </c>
      <c r="Z521" s="56" t="inlineStr">
        <is>
          <t>张建华</t>
        </is>
      </c>
      <c r="AA521" s="58" t="inlineStr">
        <is>
          <t>环农领办发〔2022〕36号</t>
        </is>
      </c>
      <c r="AB521" s="176" t="inlineStr">
        <is>
          <t>五批整合</t>
        </is>
      </c>
    </row>
    <row r="522" ht="39" customHeight="1" s="295">
      <c r="A522" s="56" t="n"/>
      <c r="B522" s="298" t="inlineStr">
        <is>
          <t>6.农村综合改革②-产业发展&lt;含村集体经济等&gt;</t>
        </is>
      </c>
      <c r="C522" s="290" t="n"/>
      <c r="D522" s="290" t="n"/>
      <c r="E522" s="291" t="n"/>
      <c r="F522" s="71" t="n"/>
      <c r="G522" s="72">
        <f>G523+G533+G534+G535+G536</f>
        <v/>
      </c>
      <c r="H522" s="72">
        <f>H523+H533+H534+H535+H536</f>
        <v/>
      </c>
      <c r="I522" s="72">
        <f>I523+I533+I534+I535+I536</f>
        <v/>
      </c>
      <c r="J522" s="72">
        <f>J523+J533+J534+J535+J536</f>
        <v/>
      </c>
      <c r="K522" s="72">
        <f>K523+K533+K534+K535+K536</f>
        <v/>
      </c>
      <c r="L522" s="79" t="n"/>
      <c r="M522" s="87" t="n"/>
      <c r="N522" s="87" t="n"/>
      <c r="O522" s="79" t="n"/>
      <c r="P522" s="79" t="n"/>
      <c r="Q522" s="79" t="n"/>
      <c r="R522" s="79" t="n"/>
      <c r="S522" s="79" t="n"/>
      <c r="T522" s="79" t="n"/>
      <c r="U522" s="79" t="n"/>
      <c r="V522" s="79" t="n"/>
      <c r="W522" s="90" t="n"/>
      <c r="X522" s="79" t="n"/>
      <c r="Y522" s="79" t="n"/>
      <c r="Z522" s="79" t="n"/>
      <c r="AA522" s="79" t="n"/>
      <c r="AB522" s="79" t="n"/>
    </row>
    <row r="523" ht="110" customHeight="1" s="295">
      <c r="A523" s="56" t="n"/>
      <c r="B523" s="56" t="inlineStr">
        <is>
          <t>村集体经济发展项目</t>
        </is>
      </c>
      <c r="C523" s="56" t="inlineStr">
        <is>
          <t>新建</t>
        </is>
      </c>
      <c r="D523" s="34" t="inlineStr">
        <is>
          <t>2022.01-2022.12</t>
        </is>
      </c>
      <c r="E523" s="56" t="inlineStr">
        <is>
          <t>有关乡镇</t>
        </is>
      </c>
      <c r="F523" s="69" t="inlineStr">
        <is>
          <t>扶持演武乡佛岔村、天池乡曹李川村、曲子镇宋家塬村、八珠乡瓦崾岘村、罗山川乡陈渠子村、洪德镇马塬村、甜水镇七里墩村、毛井镇黄寨柯村、环城镇马坊塬等9个村发展集体经济项目村，每村补助50万元，围绕全县草羊产业布局，充分发挥村级股份经济合作社特殊职能，自主经营，大力发展草畜产业，建设生产、加工和经营服务设施，带动农民发展优势突出和特色鲜明的产业，形成“一村一品”，推进农业产业结构调整，把农民增收和集体增效结合起来，壮大村集体经济实力。</t>
        </is>
      </c>
      <c r="G523" s="56" t="n">
        <v>450</v>
      </c>
      <c r="H523" s="56" t="n">
        <v>450</v>
      </c>
      <c r="I523" s="34" t="n"/>
      <c r="J523" s="34" t="n"/>
      <c r="K523" s="34" t="n"/>
      <c r="L523" s="34" t="inlineStr">
        <is>
          <t>甘财扶贫〔2021〕26号</t>
        </is>
      </c>
      <c r="M523" s="69" t="inlineStr">
        <is>
          <t>进一步壮大村级集体经济收入。</t>
        </is>
      </c>
      <c r="N523" s="69" t="inlineStr">
        <is>
          <t>由村党组织带领群众发展种养产业，推动村集体经济增收，示范带动群众致富。</t>
        </is>
      </c>
      <c r="O523" s="56" t="n">
        <v>9</v>
      </c>
      <c r="P523" s="34" t="n"/>
      <c r="Q523" s="56">
        <f>R523+S523</f>
        <v/>
      </c>
      <c r="R523" s="56" t="n">
        <v>0.6</v>
      </c>
      <c r="S523" s="34" t="n"/>
      <c r="T523" s="56">
        <f>U523+V523</f>
        <v/>
      </c>
      <c r="U523" s="56" t="n">
        <v>2.5</v>
      </c>
      <c r="V523" s="34" t="n"/>
      <c r="W523" s="34" t="inlineStr">
        <is>
          <t>农业农村局</t>
        </is>
      </c>
      <c r="X523" s="91" t="inlineStr">
        <is>
          <t>赵过存</t>
        </is>
      </c>
      <c r="Y523" s="56" t="inlineStr">
        <is>
          <t>有关乡镇村</t>
        </is>
      </c>
      <c r="Z523" s="34" t="n"/>
      <c r="AA523" s="34" t="n"/>
      <c r="AB523" s="34" t="n"/>
    </row>
    <row r="524" ht="122" customFormat="1" customHeight="1" s="8">
      <c r="A524" s="60" t="n"/>
      <c r="B524" s="60" t="inlineStr">
        <is>
          <t>村集体经济发展项目</t>
        </is>
      </c>
      <c r="C524" s="60" t="inlineStr">
        <is>
          <t>新建</t>
        </is>
      </c>
      <c r="D524" s="58" t="inlineStr">
        <is>
          <t>2022.01-2022.12</t>
        </is>
      </c>
      <c r="E524" s="60" t="inlineStr">
        <is>
          <t>演武乡佛岔村</t>
        </is>
      </c>
      <c r="F524" s="70" t="inlineStr">
        <is>
          <t>实施肉羊产业发展项目，由佛岔村股份经济合作社经营，与环县鹏运生态养殖农民专业合作社合作，按照“村托社养”的模式发展肉羊产业，村集体每年向环县鹏运生态养殖农民专业合作社固定支付养殖费用5万元，租赁养殖场地、购买设备技术和养殖服务，羊只育肥出栏由股份经济合作社出售，每年育肥4月龄60斤羔羊两茬，预算盈利8万元，固定支出5万元，村集体收入3万元。村民可以享受到高于市场的销售价出售4月龄羔羊，也可通过出售饲草增加收入。资金所有权、收益权和项目运营管理权归佛岔村股份经济合作社所有</t>
        </is>
      </c>
      <c r="G524" s="60" t="n">
        <v>50</v>
      </c>
      <c r="H524" s="60" t="n">
        <v>50</v>
      </c>
      <c r="I524" s="58" t="n"/>
      <c r="J524" s="58" t="n"/>
      <c r="K524" s="58" t="n"/>
      <c r="L524" s="58" t="inlineStr">
        <is>
          <t>甘财扶贫〔2021〕26号</t>
        </is>
      </c>
      <c r="M524" s="70" t="inlineStr">
        <is>
          <t>项目计划每年育肥2茬，按照市场一般规律，每只肉羊净利润125元，两茬育肥净利润约8万元，村集体向合作方环县鹏运生态养殖农民专业合作社支付养殖服务费用5万元，村集体收益3万元。</t>
        </is>
      </c>
      <c r="N524" s="70" t="inlineStr">
        <is>
          <t>采取多元合作方式，佛岔村股份经济合作社确定项目实施方案，并按照有关要求完成项目资金申报，环县鹏运生态养殖农民专业合作社按照合同提供项目运行场所和养殖服务。村民可以享受到高于市场的销售价出售4月龄羔羊，也可通过出售饲草增加收入。</t>
        </is>
      </c>
      <c r="O524" s="60" t="n">
        <v>1</v>
      </c>
      <c r="P524" s="58" t="n"/>
      <c r="Q524" s="60" t="n">
        <v>0.0392</v>
      </c>
      <c r="R524" s="60" t="n">
        <v>0.016</v>
      </c>
      <c r="S524" s="58">
        <f>Q524-R524</f>
        <v/>
      </c>
      <c r="T524" s="60" t="n">
        <v>0.1702</v>
      </c>
      <c r="U524" s="60" t="n">
        <v>0.077</v>
      </c>
      <c r="V524" s="58">
        <f>T524-U524</f>
        <v/>
      </c>
      <c r="W524" s="60" t="inlineStr">
        <is>
          <t>农业农村局（组织部监管）</t>
        </is>
      </c>
      <c r="X524" s="83" t="inlineStr">
        <is>
          <t>赵过存</t>
        </is>
      </c>
      <c r="Y524" s="60" t="inlineStr">
        <is>
          <t>演武乡</t>
        </is>
      </c>
      <c r="Z524" s="58" t="inlineStr">
        <is>
          <t>杨永杰</t>
        </is>
      </c>
      <c r="AA524" s="58" t="inlineStr">
        <is>
          <t>环农领办发〔2022〕3号</t>
        </is>
      </c>
      <c r="AB524" s="58" t="inlineStr">
        <is>
          <t>中提前批</t>
        </is>
      </c>
    </row>
    <row r="525" ht="125" customFormat="1" customHeight="1" s="8">
      <c r="A525" s="60" t="n"/>
      <c r="B525" s="60" t="inlineStr">
        <is>
          <t>村集体经济发展项目</t>
        </is>
      </c>
      <c r="C525" s="60" t="inlineStr">
        <is>
          <t>新建</t>
        </is>
      </c>
      <c r="D525" s="58" t="inlineStr">
        <is>
          <t>2022.01-2022.12</t>
        </is>
      </c>
      <c r="E525" s="60" t="inlineStr">
        <is>
          <t>天池乡曹李川村</t>
        </is>
      </c>
      <c r="F525" s="70" t="inlineStr">
        <is>
          <t>兴办“全日粮”加工项目，由曹李川村股份经济合作社自主经营，计划在曹李川村吴家岔组新建“全日粮”加工厂一处，所有权归村集体所有，用于收购农户饲草及农作物，并按配比加工成“全日粮”，销售给当地养殖合作社及养殖户。预计加工厂年产量可达1500吨，销售额270万元，纯利润8万元，其中中央扶持资金50万元利润4.7万元。当地村民通过种植饲草、玉米、豆类等农作物出售给“全日粮”加工厂，户均收入可达6000元以上。</t>
        </is>
      </c>
      <c r="G525" s="60" t="n">
        <v>50</v>
      </c>
      <c r="H525" s="60" t="n">
        <v>50</v>
      </c>
      <c r="I525" s="58" t="n"/>
      <c r="J525" s="58" t="n"/>
      <c r="K525" s="58" t="n"/>
      <c r="L525" s="58" t="inlineStr">
        <is>
          <t>甘财扶贫〔2021〕26号</t>
        </is>
      </c>
      <c r="M525" s="70" t="inlineStr">
        <is>
          <t>预计加工厂年产量可达1500吨，销售额270万元，纯利润8万元，其中中央扶持资金50万元利润4.7万元。</t>
        </is>
      </c>
      <c r="N525" s="70" t="inlineStr">
        <is>
          <t>村民可以享受到低于市场的加工价和销售价，也可通过出售饲草增加收入。当地村民通过种植饲草、玉米、豆类等农作物出售给“全日粮”加工厂，户均收入可达6000元以上。</t>
        </is>
      </c>
      <c r="O525" s="60" t="n">
        <v>1</v>
      </c>
      <c r="P525" s="58" t="n"/>
      <c r="Q525" s="60" t="n">
        <v>0.0332</v>
      </c>
      <c r="R525" s="60" t="n">
        <v>0.0182</v>
      </c>
      <c r="S525" s="58">
        <f>Q525-R525</f>
        <v/>
      </c>
      <c r="T525" s="60" t="n">
        <v>0.1335</v>
      </c>
      <c r="U525" s="60" t="n">
        <v>0.077</v>
      </c>
      <c r="V525" s="58">
        <f>T525-U525</f>
        <v/>
      </c>
      <c r="W525" s="60" t="inlineStr">
        <is>
          <t>农业农村局（组织部监管）</t>
        </is>
      </c>
      <c r="X525" s="83" t="inlineStr">
        <is>
          <t>赵过存</t>
        </is>
      </c>
      <c r="Y525" s="60" t="inlineStr">
        <is>
          <t>天池乡</t>
        </is>
      </c>
      <c r="Z525" s="58" t="inlineStr">
        <is>
          <t>刘震</t>
        </is>
      </c>
      <c r="AA525" s="58" t="inlineStr">
        <is>
          <t>环农领办发〔2022〕3号</t>
        </is>
      </c>
      <c r="AB525" s="58" t="inlineStr">
        <is>
          <t>中提前批</t>
        </is>
      </c>
    </row>
    <row r="526" ht="110" customFormat="1" customHeight="1" s="8">
      <c r="A526" s="60" t="n"/>
      <c r="B526" s="60" t="inlineStr">
        <is>
          <t>村集体经济发展项目</t>
        </is>
      </c>
      <c r="C526" s="60" t="inlineStr">
        <is>
          <t>新建</t>
        </is>
      </c>
      <c r="D526" s="58" t="inlineStr">
        <is>
          <t>2022.01-2022.12</t>
        </is>
      </c>
      <c r="E526" s="60" t="inlineStr">
        <is>
          <t>曲子镇宋家塬村</t>
        </is>
      </c>
      <c r="F526" s="70" t="inlineStr">
        <is>
          <t>建办环县欣向荣草业专业合作社，主要承担本村及周边8村草产业发展指导、牧草集中种植、收割、加工、运输等。该项目概算投资160万元，其中自筹资金110万元，合作社所有权归村集体所有，固定资产投资建厂、购买机械资金预算110万元，项目周转资金50万元。该项目通过流转土地种植牧草打包销售、为其他合作社和种养殖农户提供收割、打包、运输等有偿服务的方式盈利，预计合作社年种植牧草100亩，收运牧草2000亩，纯利润10万元，其中中央扶持资金50万元收益3万元以上。</t>
        </is>
      </c>
      <c r="G526" s="60" t="n">
        <v>50</v>
      </c>
      <c r="H526" s="60" t="n">
        <v>50</v>
      </c>
      <c r="I526" s="58" t="n"/>
      <c r="J526" s="58" t="n"/>
      <c r="K526" s="58" t="n"/>
      <c r="L526" s="58" t="inlineStr">
        <is>
          <t>甘财扶贫〔2021〕26号</t>
        </is>
      </c>
      <c r="M526" s="70" t="inlineStr">
        <is>
          <t>纯利润10万元。其中中央扶持资金50万元收益3万元以上。</t>
        </is>
      </c>
      <c r="N526" s="70" t="inlineStr">
        <is>
          <t>为周围8村养殖户提供草产业发展指导、牧草集中种植、收割、加工、运输等，发展草羊产业，增加农户收入。</t>
        </is>
      </c>
      <c r="O526" s="60" t="n">
        <v>1</v>
      </c>
      <c r="P526" s="58" t="n"/>
      <c r="Q526" s="60" t="n">
        <v>0.0394</v>
      </c>
      <c r="R526" s="60" t="n">
        <v>0.0042</v>
      </c>
      <c r="S526" s="58">
        <f>Q526-R526</f>
        <v/>
      </c>
      <c r="T526" s="60" t="n">
        <v>0.1545</v>
      </c>
      <c r="U526" s="60" t="n">
        <v>0.0191</v>
      </c>
      <c r="V526" s="58">
        <f>T526-U526</f>
        <v/>
      </c>
      <c r="W526" s="60" t="inlineStr">
        <is>
          <t>农业农村局（组织部监管）</t>
        </is>
      </c>
      <c r="X526" s="83" t="inlineStr">
        <is>
          <t>赵过存</t>
        </is>
      </c>
      <c r="Y526" s="60" t="inlineStr">
        <is>
          <t>曲子镇</t>
        </is>
      </c>
      <c r="Z526" s="58" t="inlineStr">
        <is>
          <t>段斌杰</t>
        </is>
      </c>
      <c r="AA526" s="58" t="inlineStr">
        <is>
          <t>环农领办发〔2022〕3号</t>
        </is>
      </c>
      <c r="AB526" s="58" t="inlineStr">
        <is>
          <t>中提前批</t>
        </is>
      </c>
    </row>
    <row r="527" ht="110" customFormat="1" customHeight="1" s="8">
      <c r="A527" s="60" t="n"/>
      <c r="B527" s="60" t="inlineStr">
        <is>
          <t>村集体经济发展项目</t>
        </is>
      </c>
      <c r="C527" s="60" t="inlineStr">
        <is>
          <t>新建</t>
        </is>
      </c>
      <c r="D527" s="58" t="inlineStr">
        <is>
          <t>2022.01-2022.12</t>
        </is>
      </c>
      <c r="E527" s="60" t="inlineStr">
        <is>
          <t>八珠乡瓦崾岘村</t>
        </is>
      </c>
      <c r="F527" s="70" t="inlineStr">
        <is>
          <t>建设“全日粮”加工车间，该项目概算总投资127.8万元，自筹资金77.8万元，由瓦崾岘村股份经济合作社自主经营、自负盈亏，扶持资金主要用于加工车间厂房建设等固定资产投资。“全日粮”加工车间可为全乡养殖户提供饲草，引导群众发展湖羊养殖产业，加工车间所有收益归村集体所有，预计年收入8万元以上，其中中央三部委50万元扶持资金收益不少于4万元。资金所有权、收益权和项目运营管理权归村级股份经济合作社所有。</t>
        </is>
      </c>
      <c r="G527" s="60" t="n">
        <v>50</v>
      </c>
      <c r="H527" s="60" t="n">
        <v>50</v>
      </c>
      <c r="I527" s="58" t="n"/>
      <c r="J527" s="58" t="n"/>
      <c r="K527" s="58" t="n"/>
      <c r="L527" s="58" t="inlineStr">
        <is>
          <t>甘财扶贫〔2021〕26号</t>
        </is>
      </c>
      <c r="M527" s="70" t="inlineStr">
        <is>
          <t>预计年收入8万元以上，其中中央扶持50万元扶持资金收益不少于4万元。</t>
        </is>
      </c>
      <c r="N527" s="70" t="inlineStr">
        <is>
          <t>“全日粮”加工车间可为全乡养殖户提供饲草，引导群众发展湖羊养殖产业，加工车间所有收益归村集体所有，预计年收入8万元以上，其中中央三部委50万元扶持资金收益不少于4万元。</t>
        </is>
      </c>
      <c r="O527" s="60" t="n">
        <v>1</v>
      </c>
      <c r="P527" s="58" t="n"/>
      <c r="Q527" s="60" t="n">
        <v>0.0317</v>
      </c>
      <c r="R527" s="60" t="n">
        <v>0.0168</v>
      </c>
      <c r="S527" s="58">
        <f>Q527-R527</f>
        <v/>
      </c>
      <c r="T527" s="60" t="n">
        <v>0.1316</v>
      </c>
      <c r="U527" s="60" t="n">
        <v>0.0736</v>
      </c>
      <c r="V527" s="58">
        <f>T527-U527</f>
        <v/>
      </c>
      <c r="W527" s="60" t="inlineStr">
        <is>
          <t>农业农村局（组织部监管）</t>
        </is>
      </c>
      <c r="X527" s="83" t="inlineStr">
        <is>
          <t>赵过存</t>
        </is>
      </c>
      <c r="Y527" s="60" t="inlineStr">
        <is>
          <t>八珠乡</t>
        </is>
      </c>
      <c r="Z527" s="58" t="inlineStr">
        <is>
          <t>张彬彬</t>
        </is>
      </c>
      <c r="AA527" s="58" t="inlineStr">
        <is>
          <t>环农领办发〔2022〕3号</t>
        </is>
      </c>
      <c r="AB527" s="58" t="inlineStr">
        <is>
          <t>中提前批</t>
        </is>
      </c>
    </row>
    <row r="528" ht="117" customFormat="1" customHeight="1" s="8">
      <c r="A528" s="60" t="n"/>
      <c r="B528" s="60" t="inlineStr">
        <is>
          <t>村集体经济发展项目</t>
        </is>
      </c>
      <c r="C528" s="60" t="inlineStr">
        <is>
          <t>新建</t>
        </is>
      </c>
      <c r="D528" s="58" t="inlineStr">
        <is>
          <t>2022.01-2022.12</t>
        </is>
      </c>
      <c r="E528" s="60" t="inlineStr">
        <is>
          <t>洪德镇马塬村</t>
        </is>
      </c>
      <c r="F528" s="70" t="inlineStr">
        <is>
          <t>发展饲草加工产业，自筹资金30万元，由该村股份经济合作社负责新建饲草加工基地一处，自主经营。占地3.5亩，新建3000立方米草棚一座，购置大型种植、收割、翻晒、打捆等机械。采取“合作社＋基地+农户”的运营模式，在服务农户的同时实现村集体经济增效。该项目每年预计收益5万元，中央三部委资金预计收益3万元以上。资金所有权、收益权和项目运营管理权归村级股份经济合作社所有。</t>
        </is>
      </c>
      <c r="G528" s="60" t="n">
        <v>50</v>
      </c>
      <c r="H528" s="60" t="n">
        <v>50</v>
      </c>
      <c r="I528" s="58" t="n"/>
      <c r="J528" s="58" t="n"/>
      <c r="K528" s="58" t="n"/>
      <c r="L528" s="58" t="inlineStr">
        <is>
          <t>甘财扶贫〔2021〕26号</t>
        </is>
      </c>
      <c r="M528" s="70" t="inlineStr">
        <is>
          <t>该项目每年预计收益5万元，中央扶持资金预计收益3万元以上。</t>
        </is>
      </c>
      <c r="N528" s="70" t="inlineStr">
        <is>
          <t>采取“合作社＋基地+农户”的运营模式，为养殖农户提供饲草种植的技术指导、供种、种植、收贮、销售等服务工作，帮助农户在饲草种植上实现效益最大化，助力农户发展养殖业，同时，在保证本村养殖农户饲草充足的前提下，通过打捆加工，对外销售实现收益。</t>
        </is>
      </c>
      <c r="O528" s="60" t="n">
        <v>1</v>
      </c>
      <c r="P528" s="58" t="n"/>
      <c r="Q528" s="60" t="n">
        <v>0.0215</v>
      </c>
      <c r="R528" s="60" t="n">
        <v>0.0125</v>
      </c>
      <c r="S528" s="58">
        <f>Q528-R528</f>
        <v/>
      </c>
      <c r="T528" s="60" t="n">
        <v>0.0968</v>
      </c>
      <c r="U528" s="60" t="n">
        <v>0.0594</v>
      </c>
      <c r="V528" s="58">
        <f>T528-U528</f>
        <v/>
      </c>
      <c r="W528" s="60" t="inlineStr">
        <is>
          <t>农业农村局（组织部监管）</t>
        </is>
      </c>
      <c r="X528" s="83" t="inlineStr">
        <is>
          <t>赵过存</t>
        </is>
      </c>
      <c r="Y528" s="60" t="inlineStr">
        <is>
          <t>洪德镇</t>
        </is>
      </c>
      <c r="Z528" s="83" t="inlineStr">
        <is>
          <t>王国伍</t>
        </is>
      </c>
      <c r="AA528" s="58" t="inlineStr">
        <is>
          <t>环农领办发〔2022〕3号</t>
        </is>
      </c>
      <c r="AB528" s="58" t="inlineStr">
        <is>
          <t>中提前批</t>
        </is>
      </c>
    </row>
    <row r="529" ht="110" customFormat="1" customHeight="1" s="8">
      <c r="A529" s="60" t="n"/>
      <c r="B529" s="60" t="inlineStr">
        <is>
          <t>村集体经济发展项目</t>
        </is>
      </c>
      <c r="C529" s="60" t="inlineStr">
        <is>
          <t>新建</t>
        </is>
      </c>
      <c r="D529" s="58" t="inlineStr">
        <is>
          <t>2022.01-2022.12</t>
        </is>
      </c>
      <c r="E529" s="60" t="inlineStr">
        <is>
          <t>罗山川乡陈渠子村</t>
        </is>
      </c>
      <c r="F529" s="70" t="inlineStr">
        <is>
          <t>建设草质颗粒饲料加工车间项目，自筹30万元，购买草质颗粒饲料加工设备一套、改造场地面积2500平方米，引导养殖大户发展湖羊养殖项目，向周边农户提供饲草加工服务。收购当地及周边农户饲草，加工后以低于市场价格向当地及周边合作社、养殖户出售，向周边农户提供饲草加工服务；预计全年加工饲料2000吨，项目每年净收益4.8万元，其中中央财政扶持资金收益3万元。资金所有权、收益权和项目运营管理权归村集体所有。</t>
        </is>
      </c>
      <c r="G529" s="60" t="n">
        <v>50</v>
      </c>
      <c r="H529" s="60" t="n">
        <v>50</v>
      </c>
      <c r="I529" s="58" t="n"/>
      <c r="J529" s="58" t="n"/>
      <c r="K529" s="58" t="n"/>
      <c r="L529" s="58" t="inlineStr">
        <is>
          <t>甘财扶贫〔2021〕26号</t>
        </is>
      </c>
      <c r="M529" s="70" t="inlineStr">
        <is>
          <t>项目每年净收益4.8万元，其中中央财政扶持资金收益3万元。</t>
        </is>
      </c>
      <c r="N529" s="70" t="inlineStr">
        <is>
          <t>引导养殖大户发展湖羊养殖项目，向周边农户提供饲草加工服务。收购当地及周边农户饲草，加工后以低于市场价格向当地及周边合作社、养殖户出售，向周边农户提供饲草加工服务</t>
        </is>
      </c>
      <c r="O529" s="60" t="n">
        <v>1</v>
      </c>
      <c r="P529" s="58" t="n"/>
      <c r="Q529" s="60" t="n">
        <v>0.0284</v>
      </c>
      <c r="R529" s="60" t="n">
        <v>0.0141</v>
      </c>
      <c r="S529" s="58">
        <f>Q529-R529</f>
        <v/>
      </c>
      <c r="T529" s="60" t="n">
        <v>0.1084</v>
      </c>
      <c r="U529" s="60" t="n">
        <v>0.0593</v>
      </c>
      <c r="V529" s="58">
        <f>T529-U529</f>
        <v/>
      </c>
      <c r="W529" s="60" t="inlineStr">
        <is>
          <t>农业农村局（组织部监管）</t>
        </is>
      </c>
      <c r="X529" s="83" t="inlineStr">
        <is>
          <t>赵过存</t>
        </is>
      </c>
      <c r="Y529" s="60" t="inlineStr">
        <is>
          <t>罗山川乡</t>
        </is>
      </c>
      <c r="Z529" s="58" t="inlineStr">
        <is>
          <t>李怀文</t>
        </is>
      </c>
      <c r="AA529" s="58" t="inlineStr">
        <is>
          <t>环农领办发〔2022〕3号</t>
        </is>
      </c>
      <c r="AB529" s="58" t="inlineStr">
        <is>
          <t>中提前批</t>
        </is>
      </c>
    </row>
    <row r="530" ht="110" customFormat="1" customHeight="1" s="8">
      <c r="A530" s="60" t="n"/>
      <c r="B530" s="60" t="inlineStr">
        <is>
          <t>村集体经济发展项目</t>
        </is>
      </c>
      <c r="C530" s="60" t="inlineStr">
        <is>
          <t>新建</t>
        </is>
      </c>
      <c r="D530" s="58" t="inlineStr">
        <is>
          <t>2022.01-2022.12</t>
        </is>
      </c>
      <c r="E530" s="60" t="inlineStr">
        <is>
          <t>甜水镇七里墩村</t>
        </is>
      </c>
      <c r="F530" s="70" t="inlineStr">
        <is>
          <t>用于建设蔬菜大棚项目，由七里墩村股份经济合作社自主经营，计划在七里墩村一区建设蔬菜大棚3座，每座占地1.2亩、预算硬件和经营成本资金17万元，采取发包村民的模式运营，预计每座大棚年收取租金1.2万元，年总收益3.6万元，支付土地流转费用0.4万元，村集体经济年收入3.2万元。资金所有权、收益权归村级股份经济合作社。</t>
        </is>
      </c>
      <c r="G530" s="60" t="n">
        <v>50</v>
      </c>
      <c r="H530" s="60" t="n">
        <v>50</v>
      </c>
      <c r="I530" s="58" t="n"/>
      <c r="J530" s="58" t="n"/>
      <c r="K530" s="58" t="n"/>
      <c r="L530" s="58" t="inlineStr">
        <is>
          <t>甘财扶贫〔2021〕26号</t>
        </is>
      </c>
      <c r="M530" s="70" t="inlineStr">
        <is>
          <t>年总收益3.6万元，支付土地流转费用0.4万元后村集体经济年收入3.2万元。</t>
        </is>
      </c>
      <c r="N530" s="70" t="inlineStr">
        <is>
          <t>采取发包村民的模式运营，带动本村农户发展产业，增加农民收入。</t>
        </is>
      </c>
      <c r="O530" s="60" t="n">
        <v>1</v>
      </c>
      <c r="P530" s="58" t="n"/>
      <c r="Q530" s="60" t="n">
        <v>0.012</v>
      </c>
      <c r="R530" s="60" t="n">
        <v>0.0078</v>
      </c>
      <c r="S530" s="58">
        <f>Q530-R530</f>
        <v/>
      </c>
      <c r="T530" s="308" t="n">
        <v>0.038</v>
      </c>
      <c r="U530" s="60" t="n">
        <v>0.0262</v>
      </c>
      <c r="V530" s="58">
        <f>T530-U530</f>
        <v/>
      </c>
      <c r="W530" s="60" t="inlineStr">
        <is>
          <t>农业农村局（组织部监管）</t>
        </is>
      </c>
      <c r="X530" s="83" t="inlineStr">
        <is>
          <t>赵过存</t>
        </is>
      </c>
      <c r="Y530" s="60" t="inlineStr">
        <is>
          <t>甜水镇</t>
        </is>
      </c>
      <c r="Z530" s="58" t="inlineStr">
        <is>
          <t>拓研新</t>
        </is>
      </c>
      <c r="AA530" s="58" t="inlineStr">
        <is>
          <t>环农领办发〔2022〕3号</t>
        </is>
      </c>
      <c r="AB530" s="58" t="inlineStr">
        <is>
          <t>中提前批</t>
        </is>
      </c>
    </row>
    <row r="531" ht="110" customFormat="1" customHeight="1" s="8">
      <c r="A531" s="60" t="n"/>
      <c r="B531" s="60" t="inlineStr">
        <is>
          <t>村集体经济发展项目</t>
        </is>
      </c>
      <c r="C531" s="60" t="inlineStr">
        <is>
          <t>新建</t>
        </is>
      </c>
      <c r="D531" s="58" t="inlineStr">
        <is>
          <t>2022.01-2022.12</t>
        </is>
      </c>
      <c r="E531" s="60" t="inlineStr">
        <is>
          <t>毛井镇黄寨柯村</t>
        </is>
      </c>
      <c r="F531" s="70" t="inlineStr">
        <is>
          <t>用于兴办肉羊产业，自筹资金5万元，由黄寨柯村股份经济合作社自主经营，采用“党支部+合作社+农户+市场”形式，扶持25户养殖大户、示范户，根据农户养殖实际需求，每户预算1万至1.5万元资金扶持建设高标准棚圈或调羊，以黄寨柯村股份经济合作社为依托，打造全村羊产业发展的市场中心、技术中心、产品集散中心。根据自养户实际，坚持“一户一策”签订合同、约定扶持和收益，预计每年村级集体经济收益10万元。资金所有权、收益权和项目运营管理权归村集体股份经济合作社。</t>
        </is>
      </c>
      <c r="G531" s="60" t="n">
        <v>50</v>
      </c>
      <c r="H531" s="60" t="n">
        <v>50</v>
      </c>
      <c r="I531" s="58" t="n"/>
      <c r="J531" s="58" t="n"/>
      <c r="K531" s="58" t="n"/>
      <c r="L531" s="58" t="inlineStr">
        <is>
          <t>甘财扶贫〔2021〕26号</t>
        </is>
      </c>
      <c r="M531" s="70" t="inlineStr">
        <is>
          <t>“一户一策”签订合同、约定扶持和收益，预计每年村级集体经济收益10万元。</t>
        </is>
      </c>
      <c r="N531" s="70" t="inlineStr">
        <is>
          <t>采用“党支部+合作社+农户+市场”形式，扶持25户养殖大户、示范户，根据农户养殖实际需求，每户扶持建设高标准棚圈或调羊，以黄寨柯村股份经济合作社为依托，打造全村羊产业发展的市场中心、技术中心、产品集散中心。</t>
        </is>
      </c>
      <c r="O531" s="60" t="n">
        <v>1</v>
      </c>
      <c r="P531" s="58" t="n"/>
      <c r="Q531" s="60" t="n">
        <v>0.035</v>
      </c>
      <c r="R531" s="60" t="n">
        <v>0.0149</v>
      </c>
      <c r="S531" s="58">
        <f>Q531-R531</f>
        <v/>
      </c>
      <c r="T531" s="60" t="n">
        <v>0.1335</v>
      </c>
      <c r="U531" s="60" t="n">
        <v>0.06519999999999999</v>
      </c>
      <c r="V531" s="58">
        <f>T531-U531</f>
        <v/>
      </c>
      <c r="W531" s="60" t="inlineStr">
        <is>
          <t>农业农村局（组织部监管）</t>
        </is>
      </c>
      <c r="X531" s="83" t="inlineStr">
        <is>
          <t>赵过存</t>
        </is>
      </c>
      <c r="Y531" s="60" t="inlineStr">
        <is>
          <t>毛井镇</t>
        </is>
      </c>
      <c r="Z531" s="58" t="inlineStr">
        <is>
          <t>梁立群</t>
        </is>
      </c>
      <c r="AA531" s="58" t="inlineStr">
        <is>
          <t>环农领办发〔2022〕3号</t>
        </is>
      </c>
      <c r="AB531" s="58" t="inlineStr">
        <is>
          <t>中提前批</t>
        </is>
      </c>
    </row>
    <row r="532" ht="110" customFormat="1" customHeight="1" s="8">
      <c r="A532" s="60" t="n"/>
      <c r="B532" s="60" t="inlineStr">
        <is>
          <t>村集体经济发展项目</t>
        </is>
      </c>
      <c r="C532" s="60" t="inlineStr">
        <is>
          <t>新建</t>
        </is>
      </c>
      <c r="D532" s="58" t="inlineStr">
        <is>
          <t>2022.01-2022.12</t>
        </is>
      </c>
      <c r="E532" s="60" t="inlineStr">
        <is>
          <t>环城镇马坊塬村</t>
        </is>
      </c>
      <c r="F532" s="70" t="inlineStr">
        <is>
          <t>用于兴办肉羊产业，自筹资金50万元，村集体建办庆阳马坊塬农牧业发展农民专业合作社，中央财政扶持50万元资金主要用于棚圈建设、购置养殖、青贮设备、调引羊只等，养殖规模力争达到300只，实现羊只标准化饲养，合作社每年预计收入8万元，其中中央财政扶持资金分红至少达到4万元，全部用于持续发展村集体经济，带动群众增收致富。资金所有权、收益权和项目运营管理权归村级股份经济合作社。</t>
        </is>
      </c>
      <c r="G532" s="60" t="n">
        <v>50</v>
      </c>
      <c r="H532" s="60" t="n">
        <v>50</v>
      </c>
      <c r="I532" s="58" t="n"/>
      <c r="J532" s="58" t="n"/>
      <c r="K532" s="58" t="n"/>
      <c r="L532" s="58" t="inlineStr">
        <is>
          <t>甘财扶贫〔2021〕26号</t>
        </is>
      </c>
      <c r="M532" s="70" t="inlineStr">
        <is>
          <t>合作社每年预计收入8万元，其中中央财政扶持资金分红至少达到4万元，全部用于持续发展村集体经济，带动群众增收致富。</t>
        </is>
      </c>
      <c r="N532" s="70" t="inlineStr">
        <is>
          <t>多元合作型发展模式，村股份经济合作社负责确定项目实施的具体方案，并按照有关要求完成项目资金申报和入股手续，合作联社负责项目运营，按合同约定向村集体分红。</t>
        </is>
      </c>
      <c r="O532" s="60" t="n">
        <v>1</v>
      </c>
      <c r="P532" s="58" t="n"/>
      <c r="Q532" s="60" t="n">
        <v>0.0374</v>
      </c>
      <c r="R532" s="60" t="n">
        <v>0.007</v>
      </c>
      <c r="S532" s="58">
        <f>Q532-R532</f>
        <v/>
      </c>
      <c r="T532" s="308" t="n">
        <v>0.159</v>
      </c>
      <c r="U532" s="60" t="n">
        <v>0.0271</v>
      </c>
      <c r="V532" s="58">
        <f>T532-U532</f>
        <v/>
      </c>
      <c r="W532" s="60" t="inlineStr">
        <is>
          <t>农业农村局（组织部监管）</t>
        </is>
      </c>
      <c r="X532" s="83" t="inlineStr">
        <is>
          <t>赵过存</t>
        </is>
      </c>
      <c r="Y532" s="60" t="inlineStr">
        <is>
          <t>环城镇</t>
        </is>
      </c>
      <c r="Z532" s="58" t="inlineStr">
        <is>
          <t>白俊虎</t>
        </is>
      </c>
      <c r="AA532" s="58" t="inlineStr">
        <is>
          <t>环农领办发〔2022〕3号</t>
        </is>
      </c>
      <c r="AB532" s="58" t="inlineStr">
        <is>
          <t>中提前批</t>
        </is>
      </c>
    </row>
    <row r="533" ht="135" customFormat="1" customHeight="1" s="4">
      <c r="A533" s="56" t="n"/>
      <c r="B533" s="56" t="inlineStr">
        <is>
          <t>村级集体经济发展项目</t>
        </is>
      </c>
      <c r="C533" s="56" t="inlineStr">
        <is>
          <t>新建</t>
        </is>
      </c>
      <c r="D533" s="34" t="inlineStr">
        <is>
          <t>2022.01-2022.12</t>
        </is>
      </c>
      <c r="E533" s="56" t="inlineStr">
        <is>
          <t>环城镇曲子镇</t>
        </is>
      </c>
      <c r="F533" s="69" t="inlineStr">
        <is>
          <t>环城镇白草塬、高龚塬、龚淌、唐塬、马坊塬、杨庙掌、张淌、周塬，曲子镇宋家塬、楼房子10个村，每村100万元，入股环县羊羔肉产业发展集团有限公司，用于村集体经济发展，入股期限为3年，3年后入股资金退回村集体，资产所有权、收益权归村集体所以，项目运营管理权归合作联社所有，分红比例由双方协商确定，分红资金全部用于持续发展村集体资金。</t>
        </is>
      </c>
      <c r="G533" s="56" t="n">
        <v>1000</v>
      </c>
      <c r="H533" s="56" t="n">
        <v>1000</v>
      </c>
      <c r="I533" s="34" t="n"/>
      <c r="J533" s="34" t="n"/>
      <c r="K533" s="34" t="n"/>
      <c r="L533" s="34" t="inlineStr">
        <is>
          <t>甘财扶贫〔2021〕26号</t>
        </is>
      </c>
      <c r="M533" s="69" t="inlineStr">
        <is>
          <t>每年按协商的分红比例为村集体分红，增加村集体收入，为该村养殖户优先调羊，提供专业养殖检疫人员上门到户“一对一”指导服务，有效提升养殖户科学养殖水平，增加产业受益。</t>
        </is>
      </c>
      <c r="N533" s="69" t="inlineStr">
        <is>
          <t>每年按协商的分红比例为村集体分红，增加村集体收入，为该村养殖户优先调羊，提供专业养殖检疫人员上门到户“一对一”指导服务，有效提升养殖户科学养殖水平，增加产业受益。</t>
        </is>
      </c>
      <c r="O533" s="56" t="n">
        <v>10</v>
      </c>
      <c r="P533" s="34" t="n"/>
      <c r="Q533" s="56" t="n">
        <v>0.3672</v>
      </c>
      <c r="R533" s="56" t="n">
        <v>0.1624</v>
      </c>
      <c r="S533" s="34">
        <f>Q533-R533</f>
        <v/>
      </c>
      <c r="T533" s="56" t="n">
        <v>1.502</v>
      </c>
      <c r="U533" s="56" t="n">
        <v>0.6548</v>
      </c>
      <c r="V533" s="34">
        <f>T533-U533</f>
        <v/>
      </c>
      <c r="W533" s="34" t="inlineStr">
        <is>
          <t>农业农村局</t>
        </is>
      </c>
      <c r="X533" s="34" t="inlineStr">
        <is>
          <t>赵过存</t>
        </is>
      </c>
      <c r="Y533" s="56" t="inlineStr">
        <is>
          <t>环县羊羔肉产业发展集团有限公及乡村</t>
        </is>
      </c>
      <c r="Z533" s="91" t="inlineStr">
        <is>
          <t>姬鸿图</t>
        </is>
      </c>
      <c r="AA533" s="58" t="inlineStr">
        <is>
          <t>环农领办发〔2022〕3号</t>
        </is>
      </c>
      <c r="AB533" s="34" t="inlineStr">
        <is>
          <t>中提前批</t>
        </is>
      </c>
    </row>
    <row r="534" ht="168" customFormat="1" customHeight="1" s="4">
      <c r="A534" s="56" t="n"/>
      <c r="B534" s="56" t="inlineStr">
        <is>
          <t>村级集体经济发展项目</t>
        </is>
      </c>
      <c r="C534" s="56" t="inlineStr">
        <is>
          <t>新建</t>
        </is>
      </c>
      <c r="D534" s="56" t="inlineStr">
        <is>
          <t>2022.01-2022.12</t>
        </is>
      </c>
      <c r="E534" s="56" t="inlineStr">
        <is>
          <t>有关乡镇村</t>
        </is>
      </c>
      <c r="F534" s="69" t="inlineStr">
        <is>
          <t>扶持60个村发展村集体经济（环城镇宁老庄、西川、城东塬、北郭塬、肖川、陈汤塬、鸳鸯沟、漫塬、冉旗寨、张滩滩，曲子镇油坊塬、孟家寨、董家塬、五里桥、小庄子、许家塬、刘旗、金盆掌、高李湾、金村寺，八珠乡曹塬，樊家川镇马驿沟，耿湾乡黑城岔、郝东掌、韩老庄、早流渠、天桥、张台，洪德镇梁岔村、苗河村、洪德街、张塬、大户塬、许旗、耿塬畔、李达掌、张崾岘、李塬村，虎洞镇金庄塬、砂井子、常兆台、高庙湾村、魏家河，环城镇赵小掌，芦家湾乡宋掌，罗山川乡西阳洼、光明、兰家掌，木钵镇井儿岔、二合塬、坪子塬、韩洼子、周湾、白家掌、邓寨子、殷家桥、高寨、高楼塬，秦团庄乡新峁村，曲子镇马家河），每村安排100万元，入股环县羊羔肉产业发展集团有限公司，资金所有权、收益权归村集体，由环县羊羔肉产业发展集团有限公负责运营管理，分红比例由双方协商确定，分红资金作为村级集体经济资金</t>
        </is>
      </c>
      <c r="G534" s="56" t="n">
        <v>6000</v>
      </c>
      <c r="H534" s="56" t="n"/>
      <c r="I534" s="34" t="n">
        <v>6000</v>
      </c>
      <c r="J534" s="34" t="n"/>
      <c r="K534" s="34" t="n"/>
      <c r="L534" s="34" t="inlineStr">
        <is>
          <t>甘财振兴[2022]10号</t>
        </is>
      </c>
      <c r="M534" s="69" t="inlineStr">
        <is>
          <t>入股环县羊羔肉产业发展集团有限公司，资金所有权、收益权归村集体，由环县羊羔肉产业发展集团有限公负责运营管理，分红比例由双方协商确定，分红资金作为村级集体经济资金。</t>
        </is>
      </c>
      <c r="N534" s="313" t="inlineStr">
        <is>
          <t>入股环县羊羔肉产业发展集团有限公司，资金所有权、收益权归村集体，由环县羊羔肉产业发展集团有限公负责运营管理，分红比例由双方协商确定，分红资金作为村级集体经济资金。</t>
        </is>
      </c>
      <c r="O534" s="85" t="n">
        <v>60</v>
      </c>
      <c r="P534" s="34" t="n"/>
      <c r="Q534" s="56" t="n">
        <v>1.2482</v>
      </c>
      <c r="R534" s="56" t="n">
        <v>0.6423</v>
      </c>
      <c r="S534" s="34">
        <f>Q534-R534</f>
        <v/>
      </c>
      <c r="T534" s="56" t="n">
        <v>4.9263</v>
      </c>
      <c r="U534" s="56">
        <f>R534*4</f>
        <v/>
      </c>
      <c r="V534" s="34">
        <f>T534-U534</f>
        <v/>
      </c>
      <c r="W534" s="34" t="inlineStr">
        <is>
          <t>农业农村局</t>
        </is>
      </c>
      <c r="X534" s="34" t="inlineStr">
        <is>
          <t>赵过存</t>
        </is>
      </c>
      <c r="Y534" s="56" t="inlineStr">
        <is>
          <t>环县羊羔肉产业发展集团有限公及乡村</t>
        </is>
      </c>
      <c r="Z534" s="91" t="inlineStr">
        <is>
          <t>姬鸿图</t>
        </is>
      </c>
      <c r="AA534" s="34" t="inlineStr">
        <is>
          <t>环农领办发〔2022〕21号</t>
        </is>
      </c>
      <c r="AB534" s="34" t="inlineStr">
        <is>
          <t>省级二批</t>
        </is>
      </c>
    </row>
    <row r="535" ht="84" customFormat="1" customHeight="1" s="9">
      <c r="A535" s="56" t="n"/>
      <c r="B535" s="156" t="inlineStr">
        <is>
          <t>环县合道镇红崖洼村易地扶贫搬迁安置点村级集体经济建设项目</t>
        </is>
      </c>
      <c r="C535" s="156" t="inlineStr">
        <is>
          <t>新建</t>
        </is>
      </c>
      <c r="D535" s="156" t="inlineStr">
        <is>
          <t>2022.01-2022.12</t>
        </is>
      </c>
      <c r="E535" s="156" t="inlineStr">
        <is>
          <t>合道镇红崖洼村</t>
        </is>
      </c>
      <c r="F535" s="112" t="inlineStr">
        <is>
          <t>安排资金70万元用于发展红崖洼村集体经济，当年形成固定资产，产权归村集体所有，以承包方式引进合伙企业环县环洲情农业服务中心，用于经营发展农产品加工产业，通过协议按比例给村集体分红，带动搬迁群众务工就业增收。</t>
        </is>
      </c>
      <c r="G535" s="56" t="n">
        <v>70</v>
      </c>
      <c r="H535" s="56" t="n"/>
      <c r="I535" s="56" t="n"/>
      <c r="J535" s="56" t="n">
        <v>70</v>
      </c>
      <c r="K535" s="56" t="n"/>
      <c r="L535" s="56" t="inlineStr">
        <is>
          <t>庆市财农[2022]130号</t>
        </is>
      </c>
      <c r="M535" s="314" t="inlineStr">
        <is>
          <t>发展壮大村级集体经济，每年按协议比例为村集体分红，增加村集体收入，解决搬迁群众就地就近就业问题。</t>
        </is>
      </c>
      <c r="N535" s="314" t="inlineStr">
        <is>
          <t>发展壮大村级集体经济，每年按协议比例为村集体分红，增加村集体收入，解决搬迁群众就地就近就业问题。</t>
        </is>
      </c>
      <c r="O535" s="315" t="n">
        <v>1</v>
      </c>
      <c r="P535" s="315" t="n"/>
      <c r="Q535" s="56" t="n">
        <v>0.0417</v>
      </c>
      <c r="R535" s="56" t="n"/>
      <c r="S535" s="56" t="n"/>
      <c r="T535" s="56" t="n">
        <v>0.1633</v>
      </c>
      <c r="U535" s="56" t="n"/>
      <c r="V535" s="56" t="n"/>
      <c r="W535" s="156" t="inlineStr">
        <is>
          <t>发改局</t>
        </is>
      </c>
      <c r="X535" s="34" t="inlineStr">
        <is>
          <t>白兴时</t>
        </is>
      </c>
      <c r="Y535" s="60" t="inlineStr">
        <is>
          <t>合道镇</t>
        </is>
      </c>
      <c r="Z535" s="58" t="inlineStr">
        <is>
          <t>王宝明</t>
        </is>
      </c>
      <c r="AA535" s="34" t="inlineStr">
        <is>
          <t>环农领办发〔2022〕32号</t>
        </is>
      </c>
      <c r="AB535" s="166" t="inlineStr">
        <is>
          <t>市级资金</t>
        </is>
      </c>
    </row>
    <row r="536" ht="72" customFormat="1" customHeight="1" s="9">
      <c r="A536" s="56" t="n"/>
      <c r="B536" s="56" t="inlineStr">
        <is>
          <t>环县洪德镇河连湾村易地扶贫搬迁安置点村级集体经济发展项目</t>
        </is>
      </c>
      <c r="C536" s="156" t="inlineStr">
        <is>
          <t>新建</t>
        </is>
      </c>
      <c r="D536" s="156" t="inlineStr">
        <is>
          <t>2022.01-2022.12</t>
        </is>
      </c>
      <c r="E536" s="156" t="inlineStr">
        <is>
          <t>洪德镇河连湾村</t>
        </is>
      </c>
      <c r="F536" s="166" t="inlineStr">
        <is>
          <t>安排资金90万元用于发展河连湾村集体经济，当年形成固定资产，产权归河连湾村集体所有，资金入股到环县鸿康中药材开发有限责任公司用于发展中药材加工产业，通过协议按比例给村集体分红，带动搬迁群众务工就业增收。</t>
        </is>
      </c>
      <c r="G536" s="56" t="n">
        <v>90</v>
      </c>
      <c r="H536" s="56" t="n"/>
      <c r="I536" s="56" t="n"/>
      <c r="J536" s="56" t="n">
        <v>90</v>
      </c>
      <c r="K536" s="56" t="n"/>
      <c r="L536" s="56" t="inlineStr">
        <is>
          <t>庆市财农[2022]130号</t>
        </is>
      </c>
      <c r="M536" s="316" t="inlineStr">
        <is>
          <t>发展壮大村级集体经济，每年按协议比例为村集体分红，增加村集体收入，解决搬迁群众就地就近就业问题。</t>
        </is>
      </c>
      <c r="N536" s="316" t="inlineStr">
        <is>
          <t>发展壮大村级集体经济，每年按协议比例为村集体分红，增加村集体收入，解决搬迁群众就地就近就业问题。</t>
        </is>
      </c>
      <c r="O536" s="315" t="n">
        <v>1</v>
      </c>
      <c r="P536" s="315" t="n"/>
      <c r="Q536" s="56" t="n">
        <v>0.058</v>
      </c>
      <c r="R536" s="56" t="n"/>
      <c r="S536" s="56" t="n"/>
      <c r="T536" s="56" t="n">
        <v>0.2597</v>
      </c>
      <c r="U536" s="56" t="n"/>
      <c r="V536" s="56" t="n"/>
      <c r="W536" s="156" t="inlineStr">
        <is>
          <t>发改局</t>
        </is>
      </c>
      <c r="X536" s="34" t="inlineStr">
        <is>
          <t>白兴时</t>
        </is>
      </c>
      <c r="Y536" s="60" t="inlineStr">
        <is>
          <t>洪德镇</t>
        </is>
      </c>
      <c r="Z536" s="83" t="inlineStr">
        <is>
          <t>王国伍</t>
        </is>
      </c>
      <c r="AA536" s="34" t="inlineStr">
        <is>
          <t>环农领办发〔2022〕32号</t>
        </is>
      </c>
      <c r="AB536" s="166" t="inlineStr">
        <is>
          <t>市级资金</t>
        </is>
      </c>
    </row>
    <row r="537" ht="48" customHeight="1" s="295">
      <c r="A537" s="56" t="n"/>
      <c r="B537" s="298" t="inlineStr">
        <is>
          <t>7.农机具购置补贴&lt;国家农机具购置补贴名录外的农机具&gt;</t>
        </is>
      </c>
      <c r="C537" s="290" t="n"/>
      <c r="D537" s="290" t="n"/>
      <c r="E537" s="291" t="n"/>
      <c r="F537" s="71" t="n"/>
      <c r="G537" s="72">
        <f>G538+G557</f>
        <v/>
      </c>
      <c r="H537" s="72">
        <f>H538+H557</f>
        <v/>
      </c>
      <c r="I537" s="317">
        <f>I538+I557</f>
        <v/>
      </c>
      <c r="J537" s="317">
        <f>J538+J557</f>
        <v/>
      </c>
      <c r="K537" s="317">
        <f>K538+K557</f>
        <v/>
      </c>
      <c r="L537" s="79" t="n"/>
      <c r="M537" s="87" t="n"/>
      <c r="N537" s="87" t="n"/>
      <c r="O537" s="79" t="n"/>
      <c r="P537" s="79" t="n"/>
      <c r="Q537" s="79" t="n"/>
      <c r="R537" s="79" t="n"/>
      <c r="S537" s="79" t="n"/>
      <c r="T537" s="79" t="n"/>
      <c r="U537" s="79" t="inlineStr">
        <is>
          <t>.</t>
        </is>
      </c>
      <c r="V537" s="79" t="n"/>
      <c r="W537" s="90" t="n"/>
      <c r="X537" s="79" t="n"/>
      <c r="Y537" s="79" t="n"/>
      <c r="Z537" s="79" t="n"/>
      <c r="AA537" s="79" t="n"/>
      <c r="AB537" s="79" t="n"/>
    </row>
    <row r="538" ht="66" customHeight="1" s="295">
      <c r="A538" s="56" t="n"/>
      <c r="B538" s="56" t="inlineStr">
        <is>
          <t>自走式牧草收割机械（割晒机）购置项目合计</t>
        </is>
      </c>
      <c r="C538" s="56" t="inlineStr">
        <is>
          <t>新建</t>
        </is>
      </c>
      <c r="D538" s="34" t="inlineStr">
        <is>
          <t>2022.01-2022.12</t>
        </is>
      </c>
      <c r="E538" s="56" t="inlineStr">
        <is>
          <t>小计</t>
        </is>
      </c>
      <c r="F538" s="140" t="inlineStr">
        <is>
          <t>为1057户脱贫户（含监测对象）每户购置自走式牧草收割机械（割晒机）1台，每台补助5400元（按照不高于购买价格的70%给予补助）。产权归农户所有。</t>
        </is>
      </c>
      <c r="G538" s="56">
        <f>SUM(G539:G556)</f>
        <v/>
      </c>
      <c r="H538" s="56">
        <f>SUM(H539:H556)</f>
        <v/>
      </c>
      <c r="I538" s="34" t="n"/>
      <c r="J538" s="34" t="n"/>
      <c r="K538" s="34" t="n"/>
      <c r="L538" s="34" t="n"/>
      <c r="M538" s="140" t="inlineStr">
        <is>
          <t>解决农户加工机械需求，提升农业机械化水平。</t>
        </is>
      </c>
      <c r="N538" s="140" t="inlineStr">
        <is>
          <t>通过为脱贫户（含监测对象）补贴投放小型饲草机械，帮助其发展草畜产业，增加收入，进一步巩固脱贫攻坚成果。</t>
        </is>
      </c>
      <c r="O538" s="56">
        <f>SUM(O539:O556)</f>
        <v/>
      </c>
      <c r="P538" s="34" t="n">
        <v>7</v>
      </c>
      <c r="Q538" s="56">
        <f>R538+S538</f>
        <v/>
      </c>
      <c r="R538" s="56">
        <f>SUM(R539:R556)</f>
        <v/>
      </c>
      <c r="S538" s="34" t="n"/>
      <c r="T538" s="56">
        <f>U538+V538</f>
        <v/>
      </c>
      <c r="U538" s="56">
        <f>SUM(U539:U556)</f>
        <v/>
      </c>
      <c r="V538" s="34" t="n"/>
      <c r="W538" s="56" t="inlineStr">
        <is>
          <t>农机中心</t>
        </is>
      </c>
      <c r="X538" s="34" t="inlineStr">
        <is>
          <t>敬登让</t>
        </is>
      </c>
      <c r="Y538" s="56" t="inlineStr">
        <is>
          <t>乡镇村</t>
        </is>
      </c>
      <c r="Z538" s="34" t="n"/>
      <c r="AA538" s="34" t="n"/>
      <c r="AB538" s="34" t="n"/>
    </row>
    <row r="539" ht="80" customHeight="1" s="295">
      <c r="A539" s="56" t="n"/>
      <c r="B539" s="60" t="inlineStr">
        <is>
          <t>自走式牧草收割机械（割晒机）购置项目</t>
        </is>
      </c>
      <c r="C539" s="60" t="inlineStr">
        <is>
          <t>新建</t>
        </is>
      </c>
      <c r="D539" s="58" t="inlineStr">
        <is>
          <t>2022.01-2022.12</t>
        </is>
      </c>
      <c r="E539" s="60" t="inlineStr">
        <is>
          <t>木钵镇</t>
        </is>
      </c>
      <c r="F539" s="142" t="inlineStr">
        <is>
          <t>扶持15户脱贫户（含监测对象）每户购置补助自走式牧草收割机械（割晒机）1台。其中：白家掌村1台、曹旗村3台、邓寨子村2台、二合塬村1台、高楼塬村1台、高寨村1台、刘家塬村1台、罗家沟村4台、水坝滩村1台。</t>
        </is>
      </c>
      <c r="G539" s="60" t="n">
        <v>8.1</v>
      </c>
      <c r="H539" s="60" t="n">
        <v>8.1</v>
      </c>
      <c r="I539" s="58" t="n"/>
      <c r="J539" s="58" t="n"/>
      <c r="K539" s="58" t="n"/>
      <c r="L539" s="58" t="inlineStr">
        <is>
          <t>甘财扶贫〔2021〕26号</t>
        </is>
      </c>
      <c r="M539" s="142" t="inlineStr">
        <is>
          <t>解决农户加工机械需求，提升农业机械化水平。</t>
        </is>
      </c>
      <c r="N539" s="142" t="inlineStr">
        <is>
          <t>通过为脱贫户（含监测对象）补贴投放小型饲草机械，帮助其发展草畜产业，增加收入，进一步巩固脱贫攻坚成果。</t>
        </is>
      </c>
      <c r="O539" s="60" t="n">
        <v>9</v>
      </c>
      <c r="P539" s="58" t="n"/>
      <c r="Q539" s="60">
        <f>R539+S539</f>
        <v/>
      </c>
      <c r="R539" s="60" t="n">
        <v>0.0015</v>
      </c>
      <c r="S539" s="58" t="n"/>
      <c r="T539" s="60">
        <f>U539+V539</f>
        <v/>
      </c>
      <c r="U539" s="60" t="n">
        <v>0.0075</v>
      </c>
      <c r="V539" s="58" t="n"/>
      <c r="W539" s="60" t="inlineStr">
        <is>
          <t>农机中心</t>
        </is>
      </c>
      <c r="X539" s="58" t="inlineStr">
        <is>
          <t>敬登让</t>
        </is>
      </c>
      <c r="Y539" s="60" t="inlineStr">
        <is>
          <t>木钵镇</t>
        </is>
      </c>
      <c r="Z539" s="83" t="inlineStr">
        <is>
          <t>方显</t>
        </is>
      </c>
      <c r="AA539" s="58" t="inlineStr">
        <is>
          <t>环农领办发〔2022〕3号</t>
        </is>
      </c>
      <c r="AB539" s="58" t="inlineStr">
        <is>
          <t>中提前批</t>
        </is>
      </c>
    </row>
    <row r="540" ht="80" customHeight="1" s="295">
      <c r="A540" s="56" t="n"/>
      <c r="B540" s="60" t="inlineStr">
        <is>
          <t>自走式牧草收割机械（割晒机）购置项目</t>
        </is>
      </c>
      <c r="C540" s="60" t="inlineStr">
        <is>
          <t>新建</t>
        </is>
      </c>
      <c r="D540" s="58" t="inlineStr">
        <is>
          <t>2022.01-2022.12</t>
        </is>
      </c>
      <c r="E540" s="60" t="inlineStr">
        <is>
          <t>毛井镇</t>
        </is>
      </c>
      <c r="F540" s="142" t="inlineStr">
        <is>
          <t>扶持144户脱贫户（含监测对象）每户购置补助自走式牧草收割机械（割晒机）1台。其中：二条俭村31台、砖城子村4台、杨东掌村25台、施家滩村19台、乔崾岘村21台、黄寨柯村16台、高家洼村3台、丁连掌村12台、马趟村13台。</t>
        </is>
      </c>
      <c r="G540" s="60" t="n">
        <v>77.76000000000001</v>
      </c>
      <c r="H540" s="60" t="n">
        <v>77.76000000000001</v>
      </c>
      <c r="I540" s="58" t="n"/>
      <c r="J540" s="58" t="n"/>
      <c r="K540" s="58" t="n"/>
      <c r="L540" s="58" t="inlineStr">
        <is>
          <t>甘财扶贫〔2021〕26号</t>
        </is>
      </c>
      <c r="M540" s="142" t="inlineStr">
        <is>
          <t>解决农户加工机械需求，提升农业机械化水平。</t>
        </is>
      </c>
      <c r="N540" s="142" t="inlineStr">
        <is>
          <t>通过为脱贫户（含监测对象）补贴投放小型饲草机械，帮助其发展草畜产业，增加收入，进一步巩固脱贫攻坚成果。</t>
        </is>
      </c>
      <c r="O540" s="60" t="n">
        <v>9</v>
      </c>
      <c r="P540" s="58" t="n"/>
      <c r="Q540" s="60">
        <f>R540+S540</f>
        <v/>
      </c>
      <c r="R540" s="60" t="n">
        <v>0.0144</v>
      </c>
      <c r="S540" s="58" t="n"/>
      <c r="T540" s="60">
        <f>U540+V540</f>
        <v/>
      </c>
      <c r="U540" s="60" t="n">
        <v>0.0618</v>
      </c>
      <c r="V540" s="58" t="n"/>
      <c r="W540" s="60" t="inlineStr">
        <is>
          <t>农机中心</t>
        </is>
      </c>
      <c r="X540" s="58" t="inlineStr">
        <is>
          <t>敬登让</t>
        </is>
      </c>
      <c r="Y540" s="60" t="inlineStr">
        <is>
          <t>毛井镇</t>
        </is>
      </c>
      <c r="Z540" s="58" t="inlineStr">
        <is>
          <t>梁立群</t>
        </is>
      </c>
      <c r="AA540" s="58" t="inlineStr">
        <is>
          <t>环农领办发〔2022〕3号</t>
        </is>
      </c>
      <c r="AB540" s="58" t="inlineStr">
        <is>
          <t>中提前批</t>
        </is>
      </c>
    </row>
    <row r="541" ht="80" customHeight="1" s="295">
      <c r="A541" s="56" t="n"/>
      <c r="B541" s="60" t="inlineStr">
        <is>
          <t>自走式牧草收割机械（割晒机）购置项目</t>
        </is>
      </c>
      <c r="C541" s="60" t="inlineStr">
        <is>
          <t>新建</t>
        </is>
      </c>
      <c r="D541" s="58" t="inlineStr">
        <is>
          <t>2022.01-2022.12</t>
        </is>
      </c>
      <c r="E541" s="60" t="inlineStr">
        <is>
          <t>合道镇</t>
        </is>
      </c>
      <c r="F541" s="142" t="inlineStr">
        <is>
          <t>扶持23户脱贫户（含监测对象）每户购置补助自走式牧草收割机械（割晒机）1台。其中： 沈家岭村20台、寨子坪村2台、辛坪村1台。</t>
        </is>
      </c>
      <c r="G541" s="60" t="n">
        <v>12.42</v>
      </c>
      <c r="H541" s="60" t="n">
        <v>12.42</v>
      </c>
      <c r="I541" s="58" t="n"/>
      <c r="J541" s="58" t="n"/>
      <c r="K541" s="58" t="n"/>
      <c r="L541" s="58" t="inlineStr">
        <is>
          <t>甘财扶贫〔2021〕26号</t>
        </is>
      </c>
      <c r="M541" s="142" t="inlineStr">
        <is>
          <t>解决农户加工机械需求，提升农业机械化水平。</t>
        </is>
      </c>
      <c r="N541" s="142" t="inlineStr">
        <is>
          <t>通过为脱贫户（含监测对象）补贴投放小型饲草机械，帮助其发展草畜产业，增加收入，进一步巩固脱贫攻坚成果。</t>
        </is>
      </c>
      <c r="O541" s="60" t="n">
        <v>3</v>
      </c>
      <c r="P541" s="58" t="n"/>
      <c r="Q541" s="60">
        <f>R541+S541</f>
        <v/>
      </c>
      <c r="R541" s="60" t="n">
        <v>0.0023</v>
      </c>
      <c r="S541" s="58" t="n"/>
      <c r="T541" s="60">
        <f>U541+V541</f>
        <v/>
      </c>
      <c r="U541" s="60" t="n">
        <v>0.0115</v>
      </c>
      <c r="V541" s="58" t="n"/>
      <c r="W541" s="60" t="inlineStr">
        <is>
          <t>农机中心</t>
        </is>
      </c>
      <c r="X541" s="58" t="inlineStr">
        <is>
          <t>敬登让</t>
        </is>
      </c>
      <c r="Y541" s="60" t="inlineStr">
        <is>
          <t>合道镇</t>
        </is>
      </c>
      <c r="Z541" s="58" t="inlineStr">
        <is>
          <t>王宝明</t>
        </is>
      </c>
      <c r="AA541" s="58" t="inlineStr">
        <is>
          <t>环农领办发〔2022〕3号</t>
        </is>
      </c>
      <c r="AB541" s="58" t="inlineStr">
        <is>
          <t>中提前批</t>
        </is>
      </c>
    </row>
    <row r="542" ht="80" customHeight="1" s="295">
      <c r="A542" s="56" t="n"/>
      <c r="B542" s="60" t="inlineStr">
        <is>
          <t>自走式牧草收割机械（割晒机）购置项目</t>
        </is>
      </c>
      <c r="C542" s="60" t="inlineStr">
        <is>
          <t>新建</t>
        </is>
      </c>
      <c r="D542" s="58" t="inlineStr">
        <is>
          <t>2022.01-2022.12</t>
        </is>
      </c>
      <c r="E542" s="60" t="inlineStr">
        <is>
          <t>樊家川镇</t>
        </is>
      </c>
      <c r="F542" s="142" t="inlineStr">
        <is>
          <t>扶持143户脱贫户（含监测对象）每户购置补助自走式牧草收割机械（割晒机）1台。其中： 樊家川村20台、郝集村28台、李崾岘村8台、马骏滩村23台、马驿沟村11台、慕家河村18台、闫塬村34台、长城村1台。</t>
        </is>
      </c>
      <c r="G542" s="60" t="n">
        <v>77.22</v>
      </c>
      <c r="H542" s="60" t="n">
        <v>77.22</v>
      </c>
      <c r="I542" s="58" t="n"/>
      <c r="J542" s="58" t="n"/>
      <c r="K542" s="58" t="n"/>
      <c r="L542" s="58" t="inlineStr">
        <is>
          <t>甘财扶贫〔2021〕26号</t>
        </is>
      </c>
      <c r="M542" s="142" t="inlineStr">
        <is>
          <t>解决农户加工机械需求，提升农业机械化水平。</t>
        </is>
      </c>
      <c r="N542" s="142" t="inlineStr">
        <is>
          <t>通过为脱贫户（含监测对象）补贴投放小型饲草机械，帮助其发展草畜产业，增加收入，进一步巩固脱贫攻坚成果。</t>
        </is>
      </c>
      <c r="O542" s="60" t="n">
        <v>8</v>
      </c>
      <c r="P542" s="58" t="n"/>
      <c r="Q542" s="60">
        <f>R542+S542</f>
        <v/>
      </c>
      <c r="R542" s="60" t="n">
        <v>0.0143</v>
      </c>
      <c r="S542" s="58" t="n"/>
      <c r="T542" s="60">
        <f>U542+V542</f>
        <v/>
      </c>
      <c r="U542" s="60" t="n">
        <v>0.06560000000000001</v>
      </c>
      <c r="V542" s="58" t="n"/>
      <c r="W542" s="60" t="inlineStr">
        <is>
          <t>农机中心</t>
        </is>
      </c>
      <c r="X542" s="58" t="inlineStr">
        <is>
          <t>敬登让</t>
        </is>
      </c>
      <c r="Y542" s="60" t="inlineStr">
        <is>
          <t>樊家川镇</t>
        </is>
      </c>
      <c r="Z542" s="58" t="inlineStr">
        <is>
          <t>王治峰</t>
        </is>
      </c>
      <c r="AA542" s="58" t="inlineStr">
        <is>
          <t>环农领办发〔2022〕3号</t>
        </is>
      </c>
      <c r="AB542" s="58" t="inlineStr">
        <is>
          <t>中提前批</t>
        </is>
      </c>
    </row>
    <row r="543" ht="80" customHeight="1" s="295">
      <c r="A543" s="56" t="n"/>
      <c r="B543" s="60" t="inlineStr">
        <is>
          <t>自走式牧草收割机械（割晒机）购置项目</t>
        </is>
      </c>
      <c r="C543" s="60" t="inlineStr">
        <is>
          <t>新建</t>
        </is>
      </c>
      <c r="D543" s="58" t="inlineStr">
        <is>
          <t>2022.01-2022.12</t>
        </is>
      </c>
      <c r="E543" s="60" t="inlineStr">
        <is>
          <t>八珠乡</t>
        </is>
      </c>
      <c r="F543" s="142" t="inlineStr">
        <is>
          <t>扶持27户脱贫户（含监测对象）每户购置补助自走式牧草收割机械（割晒机）1台。其中：曹塬村3台、瓦崾岘村4台、杏树沟村4 台、塔儿咀村6台、马连掌村 4台、白塬村6台。</t>
        </is>
      </c>
      <c r="G543" s="60" t="n">
        <v>14.58</v>
      </c>
      <c r="H543" s="60" t="n">
        <v>14.58</v>
      </c>
      <c r="I543" s="58" t="n"/>
      <c r="J543" s="58" t="n"/>
      <c r="K543" s="58" t="n"/>
      <c r="L543" s="58" t="inlineStr">
        <is>
          <t>甘财扶贫〔2021〕26号</t>
        </is>
      </c>
      <c r="M543" s="142" t="inlineStr">
        <is>
          <t>解决农户加工机械需求，提升农业机械化水平。</t>
        </is>
      </c>
      <c r="N543" s="142" t="inlineStr">
        <is>
          <t>通过为脱贫户（含监测对象）补贴投放小型饲草机械，帮助其发展草畜产业，增加收入，进一步巩固脱贫攻坚成果。</t>
        </is>
      </c>
      <c r="O543" s="60" t="n">
        <v>6</v>
      </c>
      <c r="P543" s="58" t="n"/>
      <c r="Q543" s="60">
        <f>R543+S543</f>
        <v/>
      </c>
      <c r="R543" s="60" t="n">
        <v>0.0027</v>
      </c>
      <c r="S543" s="58" t="n"/>
      <c r="T543" s="60">
        <f>U543+V543</f>
        <v/>
      </c>
      <c r="U543" s="60" t="n">
        <v>0.011</v>
      </c>
      <c r="V543" s="58" t="n"/>
      <c r="W543" s="60" t="inlineStr">
        <is>
          <t>农机中心</t>
        </is>
      </c>
      <c r="X543" s="58" t="inlineStr">
        <is>
          <t>敬登让</t>
        </is>
      </c>
      <c r="Y543" s="60" t="inlineStr">
        <is>
          <t>八珠乡</t>
        </is>
      </c>
      <c r="Z543" s="58" t="inlineStr">
        <is>
          <t>张彬彬</t>
        </is>
      </c>
      <c r="AA543" s="58" t="inlineStr">
        <is>
          <t>环农领办发〔2022〕3号</t>
        </is>
      </c>
      <c r="AB543" s="58" t="inlineStr">
        <is>
          <t>中提前批</t>
        </is>
      </c>
    </row>
    <row r="544" ht="83" customHeight="1" s="295">
      <c r="A544" s="56" t="n"/>
      <c r="B544" s="60" t="inlineStr">
        <is>
          <t>自走式牧草收割机械（割晒机）购置项目</t>
        </is>
      </c>
      <c r="C544" s="60" t="inlineStr">
        <is>
          <t>新建</t>
        </is>
      </c>
      <c r="D544" s="58" t="inlineStr">
        <is>
          <t>2022.01-2022.12</t>
        </is>
      </c>
      <c r="E544" s="60" t="inlineStr">
        <is>
          <t>车道镇</t>
        </is>
      </c>
      <c r="F544" s="142" t="inlineStr">
        <is>
          <t>扶持121户脱贫户（含监测对象）每户购置补助自走式牧草收割机械（割晒机）1台。其中：元峁村10台、苦水掌村10台、双庙村10台、王西掌村10台、吊渠村8台、三角城村7台、杨掌村7台、万安村10台、魏洼村10台、陈掌村7台、红台村2台、樱桃掌村10台、代掌村7台、刘渠村10台、刘园子村3台。</t>
        </is>
      </c>
      <c r="G544" s="60" t="n">
        <v>65.34</v>
      </c>
      <c r="H544" s="60" t="n">
        <v>65.34</v>
      </c>
      <c r="I544" s="58" t="n"/>
      <c r="J544" s="58" t="n"/>
      <c r="K544" s="58" t="n"/>
      <c r="L544" s="58" t="inlineStr">
        <is>
          <t>甘财扶贫〔2021〕26号</t>
        </is>
      </c>
      <c r="M544" s="142" t="inlineStr">
        <is>
          <t>解决农户加工机械需求，提升农业机械化水平。</t>
        </is>
      </c>
      <c r="N544" s="142" t="inlineStr">
        <is>
          <t>通过为脱贫户（含监测对象）补贴投放小型饲草机械，帮助其发展草畜产业，增加收入，进一步巩固脱贫攻坚成果。</t>
        </is>
      </c>
      <c r="O544" s="60" t="n">
        <v>16</v>
      </c>
      <c r="P544" s="58" t="n"/>
      <c r="Q544" s="60">
        <f>R544+S544</f>
        <v/>
      </c>
      <c r="R544" s="60" t="n">
        <v>0.0121</v>
      </c>
      <c r="S544" s="58" t="n"/>
      <c r="T544" s="60">
        <f>U544+V544</f>
        <v/>
      </c>
      <c r="U544" s="60" t="n">
        <v>0.0484</v>
      </c>
      <c r="V544" s="58" t="n"/>
      <c r="W544" s="60" t="inlineStr">
        <is>
          <t>农机中心</t>
        </is>
      </c>
      <c r="X544" s="58" t="inlineStr">
        <is>
          <t>敬登让</t>
        </is>
      </c>
      <c r="Y544" s="60" t="inlineStr">
        <is>
          <t>车道镇</t>
        </is>
      </c>
      <c r="Z544" s="60" t="inlineStr">
        <is>
          <t>张会星</t>
        </is>
      </c>
      <c r="AA544" s="58" t="inlineStr">
        <is>
          <t>环农领办发〔2022〕3号</t>
        </is>
      </c>
      <c r="AB544" s="58" t="inlineStr">
        <is>
          <t>中提前批</t>
        </is>
      </c>
    </row>
    <row r="545" ht="66" customHeight="1" s="295">
      <c r="A545" s="56" t="n"/>
      <c r="B545" s="60" t="inlineStr">
        <is>
          <t>自走式牧草收割机械（割晒机）购置项目</t>
        </is>
      </c>
      <c r="C545" s="60" t="inlineStr">
        <is>
          <t>新建</t>
        </is>
      </c>
      <c r="D545" s="58" t="inlineStr">
        <is>
          <t>2022.01-2022.12</t>
        </is>
      </c>
      <c r="E545" s="60" t="inlineStr">
        <is>
          <t>耿湾乡</t>
        </is>
      </c>
      <c r="F545" s="142" t="inlineStr">
        <is>
          <t>扶持76户脱贫户（含监测对象）每户购置补助自走式牧草收割机械（割晒机）1台。其中：张台村9台、黑城岔村5台、潘掌村16台、许家掌村3台、郝东掌村18台、四合原村23台、早流渠村2台。</t>
        </is>
      </c>
      <c r="G545" s="60" t="n">
        <v>41.04</v>
      </c>
      <c r="H545" s="60" t="n">
        <v>41.04</v>
      </c>
      <c r="I545" s="58" t="n"/>
      <c r="J545" s="58" t="n"/>
      <c r="K545" s="58" t="n"/>
      <c r="L545" s="58" t="inlineStr">
        <is>
          <t>甘财扶贫〔2021〕26号</t>
        </is>
      </c>
      <c r="M545" s="142" t="inlineStr">
        <is>
          <t>解决农户加工机械需求，提升农业机械化水平。</t>
        </is>
      </c>
      <c r="N545" s="142" t="inlineStr">
        <is>
          <t>通过为脱贫户（含监测对象）补贴投放小型饲草机械，帮助其发展草畜产业，增加收入，进一步巩固脱贫攻坚成果。</t>
        </is>
      </c>
      <c r="O545" s="60" t="n">
        <v>7</v>
      </c>
      <c r="P545" s="58" t="n"/>
      <c r="Q545" s="60">
        <f>R545+S545</f>
        <v/>
      </c>
      <c r="R545" s="60" t="n">
        <v>0.0076</v>
      </c>
      <c r="S545" s="58" t="n"/>
      <c r="T545" s="60">
        <f>U545+V545</f>
        <v/>
      </c>
      <c r="U545" s="60" t="n">
        <v>0.0344</v>
      </c>
      <c r="V545" s="58" t="n"/>
      <c r="W545" s="60" t="inlineStr">
        <is>
          <t>农机中心</t>
        </is>
      </c>
      <c r="X545" s="58" t="inlineStr">
        <is>
          <t>敬登让</t>
        </is>
      </c>
      <c r="Y545" s="60" t="inlineStr">
        <is>
          <t>耿湾乡</t>
        </is>
      </c>
      <c r="Z545" s="58" t="inlineStr">
        <is>
          <t>王秀丽</t>
        </is>
      </c>
      <c r="AA545" s="58" t="inlineStr">
        <is>
          <t>环农领办发〔2022〕3号</t>
        </is>
      </c>
      <c r="AB545" s="58" t="inlineStr">
        <is>
          <t>中提前批</t>
        </is>
      </c>
    </row>
    <row r="546" ht="66" customHeight="1" s="295">
      <c r="A546" s="56" t="n"/>
      <c r="B546" s="60" t="inlineStr">
        <is>
          <t>自走式牧草收割机械（割晒机）购置项目</t>
        </is>
      </c>
      <c r="C546" s="60" t="inlineStr">
        <is>
          <t>新建</t>
        </is>
      </c>
      <c r="D546" s="58" t="inlineStr">
        <is>
          <t>2022.01-2022.12</t>
        </is>
      </c>
      <c r="E546" s="60" t="inlineStr">
        <is>
          <t>洪德镇</t>
        </is>
      </c>
      <c r="F546" s="142" t="inlineStr">
        <is>
          <t>扶持1户脱贫户（含监测对象）购置补助自走式牧草收割机械（割晒机）1台。其中：李塬村村1台。</t>
        </is>
      </c>
      <c r="G546" s="60" t="n">
        <v>0.54</v>
      </c>
      <c r="H546" s="60" t="n">
        <v>0.54</v>
      </c>
      <c r="I546" s="58" t="n"/>
      <c r="J546" s="58" t="n"/>
      <c r="K546" s="58" t="n"/>
      <c r="L546" s="58" t="inlineStr">
        <is>
          <t>甘财扶贫〔2021〕26号</t>
        </is>
      </c>
      <c r="M546" s="142" t="inlineStr">
        <is>
          <t>解决农户加工机械需求，提升农业机械化水平。</t>
        </is>
      </c>
      <c r="N546" s="142" t="inlineStr">
        <is>
          <t>通过为脱贫户（含监测对象）补贴投放小型饲草机械，帮助其发展草畜产业，增加收入，进一步巩固脱贫攻坚成果。</t>
        </is>
      </c>
      <c r="O546" s="60" t="n">
        <v>1</v>
      </c>
      <c r="P546" s="58" t="n"/>
      <c r="Q546" s="60">
        <f>R546+S546</f>
        <v/>
      </c>
      <c r="R546" s="60" t="n">
        <v>0.0001</v>
      </c>
      <c r="S546" s="58" t="n"/>
      <c r="T546" s="60">
        <f>U546+V546</f>
        <v/>
      </c>
      <c r="U546" s="60" t="n">
        <v>0.0005</v>
      </c>
      <c r="V546" s="58" t="n"/>
      <c r="W546" s="60" t="inlineStr">
        <is>
          <t>农机中心</t>
        </is>
      </c>
      <c r="X546" s="58" t="inlineStr">
        <is>
          <t>敬登让</t>
        </is>
      </c>
      <c r="Y546" s="60" t="inlineStr">
        <is>
          <t>洪德镇</t>
        </is>
      </c>
      <c r="Z546" s="83" t="inlineStr">
        <is>
          <t>王国伍</t>
        </is>
      </c>
      <c r="AA546" s="58" t="inlineStr">
        <is>
          <t>环农领办发〔2022〕3号</t>
        </is>
      </c>
      <c r="AB546" s="58" t="inlineStr">
        <is>
          <t>中提前批</t>
        </is>
      </c>
    </row>
    <row r="547" ht="81" customHeight="1" s="295">
      <c r="A547" s="56" t="n"/>
      <c r="B547" s="60" t="inlineStr">
        <is>
          <t>自走式牧草收割机械（割晒机）购置项目</t>
        </is>
      </c>
      <c r="C547" s="60" t="inlineStr">
        <is>
          <t>新建</t>
        </is>
      </c>
      <c r="D547" s="58" t="inlineStr">
        <is>
          <t>2022.01-2022.12</t>
        </is>
      </c>
      <c r="E547" s="60" t="inlineStr">
        <is>
          <t>虎洞镇</t>
        </is>
      </c>
      <c r="F547" s="142" t="inlineStr">
        <is>
          <t>扶持98户脱贫户（含监测对象）每户购置补助自走式牧草收割机械（割晒机）1台。其中：半个城村5台、常兆台村10台、高庙湾村22台、金庄塬23台、刘解掌村13台、砂井子村10台、魏家河村5台、张大掌村6台、张家湾村4台。</t>
        </is>
      </c>
      <c r="G547" s="60" t="n">
        <v>52.92</v>
      </c>
      <c r="H547" s="60" t="n">
        <v>52.92</v>
      </c>
      <c r="I547" s="58" t="n"/>
      <c r="J547" s="58" t="n"/>
      <c r="K547" s="58" t="n"/>
      <c r="L547" s="58" t="inlineStr">
        <is>
          <t>甘财扶贫〔2021〕26号</t>
        </is>
      </c>
      <c r="M547" s="142" t="inlineStr">
        <is>
          <t>解决农户加工机械需求，提升农业机械化水平。</t>
        </is>
      </c>
      <c r="N547" s="142" t="inlineStr">
        <is>
          <t>通过为脱贫户（含监测对象）补贴投放小型饲草机械，帮助其发展草畜产业，增加收入，进一步巩固脱贫攻坚成果。</t>
        </is>
      </c>
      <c r="O547" s="60" t="n">
        <v>9</v>
      </c>
      <c r="P547" s="58" t="n"/>
      <c r="Q547" s="60">
        <f>R547+S547</f>
        <v/>
      </c>
      <c r="R547" s="60" t="n">
        <v>0.0098</v>
      </c>
      <c r="S547" s="58" t="n"/>
      <c r="T547" s="60">
        <f>U547+V547</f>
        <v/>
      </c>
      <c r="U547" s="60" t="n">
        <v>0.0459</v>
      </c>
      <c r="V547" s="58" t="n"/>
      <c r="W547" s="60" t="inlineStr">
        <is>
          <t>农机中心</t>
        </is>
      </c>
      <c r="X547" s="58" t="inlineStr">
        <is>
          <t>敬登让</t>
        </is>
      </c>
      <c r="Y547" s="60" t="inlineStr">
        <is>
          <t>虎洞镇</t>
        </is>
      </c>
      <c r="Z547" s="58" t="inlineStr">
        <is>
          <t>梁海涛</t>
        </is>
      </c>
      <c r="AA547" s="58" t="inlineStr">
        <is>
          <t>环农领办发〔2022〕3号</t>
        </is>
      </c>
      <c r="AB547" s="58" t="inlineStr">
        <is>
          <t>中提前批</t>
        </is>
      </c>
    </row>
    <row r="548" ht="69" customHeight="1" s="295">
      <c r="A548" s="56" t="n"/>
      <c r="B548" s="60" t="inlineStr">
        <is>
          <t>自走式牧草收割机械（割晒机）购置项目</t>
        </is>
      </c>
      <c r="C548" s="60" t="inlineStr">
        <is>
          <t>新建</t>
        </is>
      </c>
      <c r="D548" s="58" t="inlineStr">
        <is>
          <t>2022.01-2022.12</t>
        </is>
      </c>
      <c r="E548" s="60" t="inlineStr">
        <is>
          <t>环城镇</t>
        </is>
      </c>
      <c r="F548" s="142" t="inlineStr">
        <is>
          <t>扶持4户脱贫户（含监测对象）每户购置补助自走式牧草收割机械（割晒机）1台。其中：龚淌村2台、周塬村1台、十五里沟村1台。</t>
        </is>
      </c>
      <c r="G548" s="60" t="n">
        <v>2.16</v>
      </c>
      <c r="H548" s="60" t="n">
        <v>2.16</v>
      </c>
      <c r="I548" s="58" t="n"/>
      <c r="J548" s="58" t="n"/>
      <c r="K548" s="58" t="n"/>
      <c r="L548" s="58" t="inlineStr">
        <is>
          <t>甘财扶贫〔2021〕26号</t>
        </is>
      </c>
      <c r="M548" s="142" t="inlineStr">
        <is>
          <t>解决农户加工机械需求，提升农业机械化水平。</t>
        </is>
      </c>
      <c r="N548" s="142" t="inlineStr">
        <is>
          <t>通过为脱贫户（含监测对象）补贴投放小型饲草机械，帮助其发展草畜产业，增加收入，进一步巩固脱贫攻坚成果。</t>
        </is>
      </c>
      <c r="O548" s="60" t="n">
        <v>0</v>
      </c>
      <c r="P548" s="58" t="n">
        <v>3</v>
      </c>
      <c r="Q548" s="60">
        <f>R548+S548</f>
        <v/>
      </c>
      <c r="R548" s="60" t="n">
        <v>0.0004</v>
      </c>
      <c r="S548" s="58" t="n"/>
      <c r="T548" s="60">
        <f>U548+V548</f>
        <v/>
      </c>
      <c r="U548" s="60" t="n">
        <v>0.0018</v>
      </c>
      <c r="V548" s="58" t="n"/>
      <c r="W548" s="60" t="inlineStr">
        <is>
          <t>农机中心</t>
        </is>
      </c>
      <c r="X548" s="58" t="inlineStr">
        <is>
          <t>敬登让</t>
        </is>
      </c>
      <c r="Y548" s="60" t="inlineStr">
        <is>
          <t>环城镇</t>
        </is>
      </c>
      <c r="Z548" s="58" t="inlineStr">
        <is>
          <t>白俊虎</t>
        </is>
      </c>
      <c r="AA548" s="58" t="inlineStr">
        <is>
          <t>环农领办发〔2022〕3号</t>
        </is>
      </c>
      <c r="AB548" s="58" t="inlineStr">
        <is>
          <t>中提前批</t>
        </is>
      </c>
    </row>
    <row r="549" ht="69" customHeight="1" s="295">
      <c r="A549" s="56" t="n"/>
      <c r="B549" s="60" t="inlineStr">
        <is>
          <t>自走式牧草收割机械（割晒机）购置项目</t>
        </is>
      </c>
      <c r="C549" s="60" t="inlineStr">
        <is>
          <t>新建</t>
        </is>
      </c>
      <c r="D549" s="58" t="inlineStr">
        <is>
          <t>2022.01-2022.12</t>
        </is>
      </c>
      <c r="E549" s="60" t="inlineStr">
        <is>
          <t>芦家湾乡</t>
        </is>
      </c>
      <c r="F549" s="142" t="inlineStr">
        <is>
          <t>扶持39户脱贫户（含监测对象）每户购置补助自走式牧草收割机械（割晒机）1台。其中：庙儿掌村1台、桃李湾村9台、庙儿掌村10台、大堡条村8台、王庄村3 台、盘龙村8台。</t>
        </is>
      </c>
      <c r="G549" s="60" t="n">
        <v>21.06</v>
      </c>
      <c r="H549" s="60" t="n">
        <v>21.06</v>
      </c>
      <c r="I549" s="58" t="n"/>
      <c r="J549" s="58" t="n"/>
      <c r="K549" s="58" t="n"/>
      <c r="L549" s="58" t="inlineStr">
        <is>
          <t>甘财扶贫〔2021〕26号</t>
        </is>
      </c>
      <c r="M549" s="142" t="inlineStr">
        <is>
          <t>解决农户加工机械需求，提升农业机械化水平。</t>
        </is>
      </c>
      <c r="N549" s="142" t="inlineStr">
        <is>
          <t>通过为脱贫户（含监测对象）补贴投放小型饲草机械，帮助其发展草畜产业，增加收入，进一步巩固脱贫攻坚成果。</t>
        </is>
      </c>
      <c r="O549" s="60" t="n">
        <v>6</v>
      </c>
      <c r="P549" s="58" t="n"/>
      <c r="Q549" s="60">
        <f>R549+S549</f>
        <v/>
      </c>
      <c r="R549" s="60" t="n">
        <v>0.0039</v>
      </c>
      <c r="S549" s="58" t="n"/>
      <c r="T549" s="60">
        <f>U549+V549</f>
        <v/>
      </c>
      <c r="U549" s="60" t="n">
        <v>0.0172</v>
      </c>
      <c r="V549" s="58" t="n"/>
      <c r="W549" s="60" t="inlineStr">
        <is>
          <t>农机中心</t>
        </is>
      </c>
      <c r="X549" s="58" t="inlineStr">
        <is>
          <t>敬登让</t>
        </is>
      </c>
      <c r="Y549" s="60" t="inlineStr">
        <is>
          <t>芦家湾乡</t>
        </is>
      </c>
      <c r="Z549" s="58" t="inlineStr">
        <is>
          <t>马鹏飞</t>
        </is>
      </c>
      <c r="AA549" s="58" t="inlineStr">
        <is>
          <t>环农领办发〔2022〕3号</t>
        </is>
      </c>
      <c r="AB549" s="58" t="inlineStr">
        <is>
          <t>中提前批</t>
        </is>
      </c>
    </row>
    <row r="550" ht="69" customHeight="1" s="295">
      <c r="A550" s="56" t="n"/>
      <c r="B550" s="60" t="inlineStr">
        <is>
          <t>自走式牧草收割机械（割晒机）购置项目</t>
        </is>
      </c>
      <c r="C550" s="60" t="inlineStr">
        <is>
          <t>新建</t>
        </is>
      </c>
      <c r="D550" s="58" t="inlineStr">
        <is>
          <t>2022.01-2022.12</t>
        </is>
      </c>
      <c r="E550" s="60" t="inlineStr">
        <is>
          <t>罗山乡</t>
        </is>
      </c>
      <c r="F550" s="142" t="inlineStr">
        <is>
          <t>扶持37户脱贫户（含监测对象）每户购置补助自走式牧草收割机械（割晒机）1台。其中：陈渠子村8台、大树塬村21台、山水湾村8台。</t>
        </is>
      </c>
      <c r="G550" s="60" t="n">
        <v>19.98</v>
      </c>
      <c r="H550" s="60" t="n">
        <v>19.98</v>
      </c>
      <c r="I550" s="58" t="n"/>
      <c r="J550" s="58" t="n"/>
      <c r="K550" s="58" t="n"/>
      <c r="L550" s="58" t="inlineStr">
        <is>
          <t>甘财扶贫〔2021〕26号</t>
        </is>
      </c>
      <c r="M550" s="142" t="inlineStr">
        <is>
          <t>解决农户加工机械需求，提升农业机械化水平。</t>
        </is>
      </c>
      <c r="N550" s="142" t="inlineStr">
        <is>
          <t>通过为脱贫户（含监测对象）补贴投放小型饲草机械，帮助其发展草畜产业，增加收入，进一步巩固脱贫攻坚成果。</t>
        </is>
      </c>
      <c r="O550" s="60" t="n">
        <v>3</v>
      </c>
      <c r="P550" s="58" t="n"/>
      <c r="Q550" s="60">
        <f>R550+S550</f>
        <v/>
      </c>
      <c r="R550" s="60" t="n">
        <v>0.0037</v>
      </c>
      <c r="S550" s="58" t="n"/>
      <c r="T550" s="60">
        <f>U550+V550</f>
        <v/>
      </c>
      <c r="U550" s="60" t="n">
        <v>0.0162</v>
      </c>
      <c r="V550" s="58" t="n"/>
      <c r="W550" s="60" t="inlineStr">
        <is>
          <t>农机中心</t>
        </is>
      </c>
      <c r="X550" s="58" t="inlineStr">
        <is>
          <t>敬登让</t>
        </is>
      </c>
      <c r="Y550" s="60" t="inlineStr">
        <is>
          <t>罗山川乡</t>
        </is>
      </c>
      <c r="Z550" s="58" t="inlineStr">
        <is>
          <t>李怀文</t>
        </is>
      </c>
      <c r="AA550" s="58" t="inlineStr">
        <is>
          <t>环农领办发〔2022〕3号</t>
        </is>
      </c>
      <c r="AB550" s="58" t="inlineStr">
        <is>
          <t>中提前批</t>
        </is>
      </c>
    </row>
    <row r="551" ht="69" customHeight="1" s="295">
      <c r="A551" s="56" t="n"/>
      <c r="B551" s="60" t="inlineStr">
        <is>
          <t>自走式牧草收割机械（割晒机）购置项目</t>
        </is>
      </c>
      <c r="C551" s="60" t="inlineStr">
        <is>
          <t>新建</t>
        </is>
      </c>
      <c r="D551" s="58" t="inlineStr">
        <is>
          <t>2022.01-2022.12</t>
        </is>
      </c>
      <c r="E551" s="60" t="inlineStr">
        <is>
          <t>秦团庄乡</t>
        </is>
      </c>
      <c r="F551" s="142" t="inlineStr">
        <is>
          <t>扶持75户脱贫户（含监测对象）购置补助自走式牧草收割机械（割晒机）1台。其中： 贾塬村41台、新集子村2台、新峁村10台、大天子村13台、王团庄村5台、南掌堡子村4台。</t>
        </is>
      </c>
      <c r="G551" s="60" t="n">
        <v>40.5</v>
      </c>
      <c r="H551" s="60" t="n">
        <v>40.5</v>
      </c>
      <c r="I551" s="58" t="n"/>
      <c r="J551" s="58" t="n"/>
      <c r="K551" s="58" t="n"/>
      <c r="L551" s="58" t="inlineStr">
        <is>
          <t>甘财扶贫〔2021〕26号</t>
        </is>
      </c>
      <c r="M551" s="142" t="inlineStr">
        <is>
          <t>解决农户加工机械需求，提升农业机械化水平。</t>
        </is>
      </c>
      <c r="N551" s="142" t="inlineStr">
        <is>
          <t>通过为脱贫户（含监测对象）补贴投放小型饲草机械，帮助其发展草畜产业，增加收入，进一步巩固脱贫攻坚成果。</t>
        </is>
      </c>
      <c r="O551" s="60" t="n">
        <v>6</v>
      </c>
      <c r="P551" s="58" t="n"/>
      <c r="Q551" s="60">
        <f>R551+S551</f>
        <v/>
      </c>
      <c r="R551" s="60" t="n">
        <v>0.0075</v>
      </c>
      <c r="S551" s="58" t="n"/>
      <c r="T551" s="60">
        <f>U551+V551</f>
        <v/>
      </c>
      <c r="U551" s="60" t="n">
        <v>0.0287</v>
      </c>
      <c r="V551" s="58" t="n"/>
      <c r="W551" s="60" t="inlineStr">
        <is>
          <t>农机中心</t>
        </is>
      </c>
      <c r="X551" s="58" t="inlineStr">
        <is>
          <t>敬登让</t>
        </is>
      </c>
      <c r="Y551" s="60" t="inlineStr">
        <is>
          <t>秦团庄乡</t>
        </is>
      </c>
      <c r="Z551" s="58" t="inlineStr">
        <is>
          <t>张浩洲</t>
        </is>
      </c>
      <c r="AA551" s="58" t="inlineStr">
        <is>
          <t>环农领办发〔2022〕3号</t>
        </is>
      </c>
      <c r="AB551" s="58" t="inlineStr">
        <is>
          <t>中提前批</t>
        </is>
      </c>
    </row>
    <row r="552" ht="69" customHeight="1" s="295">
      <c r="A552" s="56" t="n"/>
      <c r="B552" s="60" t="inlineStr">
        <is>
          <t>自走式牧草收割机械（割晒机）购置项目</t>
        </is>
      </c>
      <c r="C552" s="60" t="inlineStr">
        <is>
          <t>新建</t>
        </is>
      </c>
      <c r="D552" s="58" t="inlineStr">
        <is>
          <t>2022.01-2022.12</t>
        </is>
      </c>
      <c r="E552" s="60" t="inlineStr">
        <is>
          <t>曲子镇</t>
        </is>
      </c>
      <c r="F552" s="142" t="inlineStr">
        <is>
          <t>扶持16户脱贫户（含监测对象）每户购置补助自走式牧草收割机械（割晒机）1台。其中：董家塬村1台、高李湾村1台、刘旗村1台、马家河村5台、西沟村8台。</t>
        </is>
      </c>
      <c r="G552" s="60" t="n">
        <v>8.640000000000001</v>
      </c>
      <c r="H552" s="60" t="n">
        <v>8.640000000000001</v>
      </c>
      <c r="I552" s="58" t="n"/>
      <c r="J552" s="58" t="n"/>
      <c r="K552" s="58" t="n"/>
      <c r="L552" s="58" t="inlineStr">
        <is>
          <t>甘财扶贫〔2021〕26号</t>
        </is>
      </c>
      <c r="M552" s="142" t="inlineStr">
        <is>
          <t>解决农户加工机械需求，提升农业机械化水平。</t>
        </is>
      </c>
      <c r="N552" s="142" t="inlineStr">
        <is>
          <t>通过为脱贫户（含监测对象）补贴投放小型饲草机械，帮助其发展草畜产业，增加收入，进一步巩固脱贫攻坚成果。</t>
        </is>
      </c>
      <c r="O552" s="60" t="n">
        <v>1</v>
      </c>
      <c r="P552" s="58" t="n">
        <v>4</v>
      </c>
      <c r="Q552" s="60">
        <f>R552+S552</f>
        <v/>
      </c>
      <c r="R552" s="60" t="n">
        <v>0.0016</v>
      </c>
      <c r="S552" s="58" t="n"/>
      <c r="T552" s="60">
        <f>U552+V552</f>
        <v/>
      </c>
      <c r="U552" s="60" t="n">
        <v>0.0083</v>
      </c>
      <c r="V552" s="58" t="n"/>
      <c r="W552" s="60" t="inlineStr">
        <is>
          <t>农机中心</t>
        </is>
      </c>
      <c r="X552" s="58" t="inlineStr">
        <is>
          <t>敬登让</t>
        </is>
      </c>
      <c r="Y552" s="60" t="inlineStr">
        <is>
          <t>曲子镇</t>
        </is>
      </c>
      <c r="Z552" s="58" t="inlineStr">
        <is>
          <t>段斌杰</t>
        </is>
      </c>
      <c r="AA552" s="58" t="inlineStr">
        <is>
          <t>环农领办发〔2022〕3号</t>
        </is>
      </c>
      <c r="AB552" s="58" t="inlineStr">
        <is>
          <t>中提前批</t>
        </is>
      </c>
    </row>
    <row r="553" ht="76" customHeight="1" s="295">
      <c r="A553" s="56" t="n"/>
      <c r="B553" s="60" t="inlineStr">
        <is>
          <t>自走式牧草收割机械（割晒机）购置项目</t>
        </is>
      </c>
      <c r="C553" s="60" t="inlineStr">
        <is>
          <t>新建</t>
        </is>
      </c>
      <c r="D553" s="58" t="inlineStr">
        <is>
          <t>2022.01-2022.12</t>
        </is>
      </c>
      <c r="E553" s="60" t="inlineStr">
        <is>
          <t>山城乡</t>
        </is>
      </c>
      <c r="F553" s="142" t="inlineStr">
        <is>
          <t>扶持106户脱贫户（含监测对象）每户购置补助自走式牧草收割机械（割晒机）1台。其中：八里铺村30台、冯家沟村10台、山城堡村5台、谢庄村11台、薛塬村21台、寨柯村24台、赵庄村3台、王山口子村2台。</t>
        </is>
      </c>
      <c r="G553" s="60" t="n">
        <v>57.24</v>
      </c>
      <c r="H553" s="60" t="n">
        <v>57.24</v>
      </c>
      <c r="I553" s="58" t="n"/>
      <c r="J553" s="58" t="n"/>
      <c r="K553" s="58" t="n"/>
      <c r="L553" s="58" t="inlineStr">
        <is>
          <t>甘财扶贫〔2021〕26号</t>
        </is>
      </c>
      <c r="M553" s="142" t="inlineStr">
        <is>
          <t>解决农户加工机械需求，提升农业机械化水平。</t>
        </is>
      </c>
      <c r="N553" s="142" t="inlineStr">
        <is>
          <t>通过为脱贫户（含监测对象）补贴投放小型饲草机械，帮助其发展草畜产业，增加收入，进一步巩固脱贫攻坚成果。</t>
        </is>
      </c>
      <c r="O553" s="60" t="n">
        <v>8</v>
      </c>
      <c r="P553" s="58" t="n"/>
      <c r="Q553" s="60">
        <f>R553+S553</f>
        <v/>
      </c>
      <c r="R553" s="60" t="n">
        <v>0.0106</v>
      </c>
      <c r="S553" s="58" t="n"/>
      <c r="T553" s="60">
        <f>U553+V553</f>
        <v/>
      </c>
      <c r="U553" s="60" t="n">
        <v>0.036</v>
      </c>
      <c r="V553" s="58" t="n"/>
      <c r="W553" s="60" t="inlineStr">
        <is>
          <t>农机中心</t>
        </is>
      </c>
      <c r="X553" s="58" t="inlineStr">
        <is>
          <t>敬登让</t>
        </is>
      </c>
      <c r="Y553" s="60" t="inlineStr">
        <is>
          <t>山城乡</t>
        </is>
      </c>
      <c r="Z553" s="58" t="inlineStr">
        <is>
          <t>姚建平</t>
        </is>
      </c>
      <c r="AA553" s="58" t="inlineStr">
        <is>
          <t>环农领办发〔2022〕3号</t>
        </is>
      </c>
      <c r="AB553" s="58" t="inlineStr">
        <is>
          <t>中提前批</t>
        </is>
      </c>
    </row>
    <row r="554" ht="76" customHeight="1" s="295">
      <c r="A554" s="56" t="n"/>
      <c r="B554" s="60" t="inlineStr">
        <is>
          <t>自走式牧草收割机械（割晒机）购置项目</t>
        </is>
      </c>
      <c r="C554" s="60" t="inlineStr">
        <is>
          <t>新建</t>
        </is>
      </c>
      <c r="D554" s="58" t="inlineStr">
        <is>
          <t>2022.01-2022.12</t>
        </is>
      </c>
      <c r="E554" s="60" t="inlineStr">
        <is>
          <t>小南沟乡</t>
        </is>
      </c>
      <c r="F554" s="142" t="inlineStr">
        <is>
          <t>扶持40户脱贫户（含监测对象）每户购置补助自走式牧草收割机械（割晒机）1台。其中：粉子山村12台、李上山村5台、天子渠村2台、燕麦掌村16台、杨胡套子村5台。</t>
        </is>
      </c>
      <c r="G554" s="60" t="n">
        <v>21.6</v>
      </c>
      <c r="H554" s="60" t="n">
        <v>21.6</v>
      </c>
      <c r="I554" s="58" t="n"/>
      <c r="J554" s="58" t="n"/>
      <c r="K554" s="58" t="n"/>
      <c r="L554" s="58" t="inlineStr">
        <is>
          <t>甘财扶贫〔2021〕26号</t>
        </is>
      </c>
      <c r="M554" s="142" t="inlineStr">
        <is>
          <t>解决农户加工机械需求，提升农业机械化水平。</t>
        </is>
      </c>
      <c r="N554" s="142" t="inlineStr">
        <is>
          <t>通过为脱贫户（含监测对象）补贴投放小型饲草机械，帮助其发展草畜产业，增加收入，进一步巩固脱贫攻坚成果。</t>
        </is>
      </c>
      <c r="O554" s="60" t="n">
        <v>5</v>
      </c>
      <c r="P554" s="58" t="n"/>
      <c r="Q554" s="60">
        <f>R554+S554</f>
        <v/>
      </c>
      <c r="R554" s="60" t="n">
        <v>0.004</v>
      </c>
      <c r="S554" s="58" t="n"/>
      <c r="T554" s="60">
        <f>U554+V554</f>
        <v/>
      </c>
      <c r="U554" s="60" t="n">
        <v>0.0179</v>
      </c>
      <c r="V554" s="58" t="n"/>
      <c r="W554" s="60" t="inlineStr">
        <is>
          <t>农机中心</t>
        </is>
      </c>
      <c r="X554" s="58" t="inlineStr">
        <is>
          <t>敬登让</t>
        </is>
      </c>
      <c r="Y554" s="60" t="inlineStr">
        <is>
          <t>小南沟乡</t>
        </is>
      </c>
      <c r="Z554" s="58" t="inlineStr">
        <is>
          <t>任新育</t>
        </is>
      </c>
      <c r="AA554" s="58" t="inlineStr">
        <is>
          <t>环农领办发〔2022〕3号</t>
        </is>
      </c>
      <c r="AB554" s="58" t="inlineStr">
        <is>
          <t>中提前批</t>
        </is>
      </c>
    </row>
    <row r="555" ht="76" customHeight="1" s="295">
      <c r="A555" s="56" t="n"/>
      <c r="B555" s="60" t="inlineStr">
        <is>
          <t>自走式牧草收割机械（割晒机）购置项目</t>
        </is>
      </c>
      <c r="C555" s="60" t="inlineStr">
        <is>
          <t>新建</t>
        </is>
      </c>
      <c r="D555" s="58" t="inlineStr">
        <is>
          <t>2022.01-2022.12</t>
        </is>
      </c>
      <c r="E555" s="60" t="inlineStr">
        <is>
          <t>南湫乡</t>
        </is>
      </c>
      <c r="F555" s="142" t="inlineStr">
        <is>
          <t>扶持80户脱贫户（含监测对象）每户购置补助自走式牧草收割机械（割晒机）1台。其中：代家洼村11台、党家洼村11台、双井子村11台、岳后渠村11台、杨兴堡村11台、洪涝池村14台、花儿山村11台。</t>
        </is>
      </c>
      <c r="G555" s="60" t="n">
        <v>43.2</v>
      </c>
      <c r="H555" s="60" t="n">
        <v>43.2</v>
      </c>
      <c r="I555" s="58" t="n"/>
      <c r="J555" s="58" t="n"/>
      <c r="K555" s="58" t="n"/>
      <c r="L555" s="58" t="inlineStr">
        <is>
          <t>甘财扶贫〔2021〕26号</t>
        </is>
      </c>
      <c r="M555" s="142" t="inlineStr">
        <is>
          <t>解决农户加工机械需求，提升农业机械化水平。</t>
        </is>
      </c>
      <c r="N555" s="142" t="inlineStr">
        <is>
          <t>通过为脱贫户（含监测对象）补贴投放小型饲草机械，帮助其发展草畜产业，增加收入，进一步巩固脱贫攻坚成果。</t>
        </is>
      </c>
      <c r="O555" s="60" t="n">
        <v>7</v>
      </c>
      <c r="P555" s="58" t="n"/>
      <c r="Q555" s="60">
        <f>R555+S555</f>
        <v/>
      </c>
      <c r="R555" s="60" t="n">
        <v>0.008</v>
      </c>
      <c r="S555" s="58" t="n"/>
      <c r="T555" s="60">
        <f>U555+V555</f>
        <v/>
      </c>
      <c r="U555" s="60" t="n">
        <v>0.04</v>
      </c>
      <c r="V555" s="58" t="n"/>
      <c r="W555" s="60" t="inlineStr">
        <is>
          <t>农机中心</t>
        </is>
      </c>
      <c r="X555" s="58" t="inlineStr">
        <is>
          <t>敬登让</t>
        </is>
      </c>
      <c r="Y555" s="60" t="inlineStr">
        <is>
          <t>南湫乡</t>
        </is>
      </c>
      <c r="Z555" s="58" t="inlineStr">
        <is>
          <t>杜志远</t>
        </is>
      </c>
      <c r="AA555" s="58" t="inlineStr">
        <is>
          <t>环农领办发〔2022〕3号</t>
        </is>
      </c>
      <c r="AB555" s="58" t="inlineStr">
        <is>
          <t>中提前批</t>
        </is>
      </c>
    </row>
    <row r="556" ht="57" customHeight="1" s="295">
      <c r="A556" s="56" t="n"/>
      <c r="B556" s="60" t="inlineStr">
        <is>
          <t>自走式牧草收割机械（割晒机）购置项目</t>
        </is>
      </c>
      <c r="C556" s="60" t="inlineStr">
        <is>
          <t>新建</t>
        </is>
      </c>
      <c r="D556" s="58" t="inlineStr">
        <is>
          <t>2022.01-2022.12</t>
        </is>
      </c>
      <c r="E556" s="60" t="inlineStr">
        <is>
          <t>演武</t>
        </is>
      </c>
      <c r="F556" s="142" t="inlineStr">
        <is>
          <t>扶持12户脱贫户（含监测对象）每户购置补助自走式牧草收割机械（割晒机）1台。其中：其中佛岔村4台、杨家洼村3台、吴家塬村5台。</t>
        </is>
      </c>
      <c r="G556" s="60" t="n">
        <v>6.48</v>
      </c>
      <c r="H556" s="60" t="n">
        <v>6.48</v>
      </c>
      <c r="I556" s="58" t="n"/>
      <c r="J556" s="58" t="n"/>
      <c r="K556" s="58" t="n"/>
      <c r="L556" s="58" t="inlineStr">
        <is>
          <t>甘财扶贫〔2021〕26号</t>
        </is>
      </c>
      <c r="M556" s="142" t="inlineStr">
        <is>
          <t>解决农户加工机械需求，提升农业机械化水平。</t>
        </is>
      </c>
      <c r="N556" s="142" t="inlineStr">
        <is>
          <t>通过为脱贫户（含监测对象）补贴投放小型饲草机械，帮助其发展草畜产业，增加收入，进一步巩固脱贫攻坚成果。</t>
        </is>
      </c>
      <c r="O556" s="60" t="n">
        <v>3</v>
      </c>
      <c r="P556" s="58" t="n"/>
      <c r="Q556" s="60">
        <f>R556+S556</f>
        <v/>
      </c>
      <c r="R556" s="60" t="n">
        <v>0.0012</v>
      </c>
      <c r="S556" s="58" t="n"/>
      <c r="T556" s="60">
        <f>U556+V556</f>
        <v/>
      </c>
      <c r="U556" s="60" t="n">
        <v>0.0048</v>
      </c>
      <c r="V556" s="58" t="n"/>
      <c r="W556" s="60" t="inlineStr">
        <is>
          <t>农机中心</t>
        </is>
      </c>
      <c r="X556" s="58" t="inlineStr">
        <is>
          <t>敬登让</t>
        </is>
      </c>
      <c r="Y556" s="60" t="inlineStr">
        <is>
          <t>演武乡</t>
        </is>
      </c>
      <c r="Z556" s="58" t="inlineStr">
        <is>
          <t>杨永杰</t>
        </is>
      </c>
      <c r="AA556" s="58" t="inlineStr">
        <is>
          <t>环农领办发〔2022〕3号</t>
        </is>
      </c>
      <c r="AB556" s="58" t="inlineStr">
        <is>
          <t>中提前批</t>
        </is>
      </c>
    </row>
    <row r="557" ht="74" customHeight="1" s="295">
      <c r="A557" s="56" t="n"/>
      <c r="B557" s="56" t="inlineStr">
        <is>
          <t>多功能铡草
揉丝一体机购置项目合计</t>
        </is>
      </c>
      <c r="C557" s="56" t="inlineStr">
        <is>
          <t>新建</t>
        </is>
      </c>
      <c r="D557" s="34" t="inlineStr">
        <is>
          <t>2022.01-2022.12</t>
        </is>
      </c>
      <c r="E557" s="56" t="inlineStr">
        <is>
          <t>小计</t>
        </is>
      </c>
      <c r="F557" s="69" t="inlineStr">
        <is>
          <t>扶持855户脱贫户（含监测对象）每户购置多功能铡草揉丝一体机1台，其中：柴油机型多功能铡草揉丝一体机544台，每台补助3830元；电动机型多功能铡草揉丝一体机311台，每台补助2600元。产权归农户所有。</t>
        </is>
      </c>
      <c r="G557" s="56">
        <f>SUM(G558:G577)</f>
        <v/>
      </c>
      <c r="H557" s="56">
        <f>SUM(H558:H577)</f>
        <v/>
      </c>
      <c r="I557" s="34" t="n"/>
      <c r="J557" s="34" t="n"/>
      <c r="K557" s="34" t="n"/>
      <c r="L557" s="34" t="n"/>
      <c r="M557" s="140" t="inlineStr">
        <is>
          <t>解决农户加工机械需求，提升农业机械化水平。</t>
        </is>
      </c>
      <c r="N557" s="140" t="inlineStr">
        <is>
          <t>通过为脱贫户（含监测对象）补贴投放小型饲草机械，帮助其发展草畜产业，增加收入，进一步巩固脱贫攻坚成果。</t>
        </is>
      </c>
      <c r="O557" s="56">
        <f>SUM(O558:O577)</f>
        <v/>
      </c>
      <c r="P557" s="34" t="n">
        <v>19</v>
      </c>
      <c r="Q557" s="56">
        <f>R557+S557</f>
        <v/>
      </c>
      <c r="R557" s="56">
        <f>SUM(R558:R577)</f>
        <v/>
      </c>
      <c r="S557" s="34" t="n"/>
      <c r="T557" s="56">
        <f>U557+V557</f>
        <v/>
      </c>
      <c r="U557" s="56">
        <f>SUM(U558:U577)</f>
        <v/>
      </c>
      <c r="V557" s="34" t="n"/>
      <c r="W557" s="56" t="inlineStr">
        <is>
          <t>农机中心</t>
        </is>
      </c>
      <c r="X557" s="34" t="inlineStr">
        <is>
          <t>敬登让</t>
        </is>
      </c>
      <c r="Y557" s="56" t="inlineStr">
        <is>
          <t>乡镇村</t>
        </is>
      </c>
      <c r="Z557" s="34" t="n"/>
      <c r="AA557" s="34" t="n"/>
      <c r="AB557" s="34" t="n"/>
    </row>
    <row r="558" ht="87" customHeight="1" s="295">
      <c r="A558" s="56" t="n"/>
      <c r="B558" s="60" t="inlineStr">
        <is>
          <t>多功能铡草
揉丝一体机购置项目</t>
        </is>
      </c>
      <c r="C558" s="60" t="inlineStr">
        <is>
          <t>新建</t>
        </is>
      </c>
      <c r="D558" s="58" t="inlineStr">
        <is>
          <t>2022.01-2022.12</t>
        </is>
      </c>
      <c r="E558" s="60" t="inlineStr">
        <is>
          <t>木钵镇</t>
        </is>
      </c>
      <c r="F558" s="176" t="inlineStr">
        <is>
          <t>扶持61户脱贫户（含监测对象）每户购置补助多功能铡草揉丝一体1台。其中柴油机型38台， 白家掌村4台、曹旗村6台、二合塬村5台、高楼塬村5台、高寨村1台、郭西掌村7台、韩洼子村1台、罗家沟村1台、木钵街村2台、坪子塬村2台、殷家桥村4台; 电动机型23台、坪子塬村15台、刘家塬村8台。</t>
        </is>
      </c>
      <c r="G558" s="60" t="n">
        <v>20.534</v>
      </c>
      <c r="H558" s="60" t="n">
        <v>20.534</v>
      </c>
      <c r="I558" s="58" t="n"/>
      <c r="J558" s="58" t="n"/>
      <c r="K558" s="58" t="n"/>
      <c r="L558" s="58" t="inlineStr">
        <is>
          <t>甘财扶贫〔2021〕26号</t>
        </is>
      </c>
      <c r="M558" s="142" t="inlineStr">
        <is>
          <t>解决农户加工机械需求，提升农业机械化水平。</t>
        </is>
      </c>
      <c r="N558" s="142" t="inlineStr">
        <is>
          <t>通过为脱贫户（含监测对象）补贴投放小型饲草机械，帮助其发展草畜产业，增加收入，进一步巩固脱贫攻坚成果。</t>
        </is>
      </c>
      <c r="O558" s="60" t="n">
        <v>12</v>
      </c>
      <c r="P558" s="58" t="n"/>
      <c r="Q558" s="60">
        <f>R558+S558</f>
        <v/>
      </c>
      <c r="R558" s="60" t="n">
        <v>0.0061</v>
      </c>
      <c r="S558" s="58" t="n"/>
      <c r="T558" s="60">
        <f>U558+V558</f>
        <v/>
      </c>
      <c r="U558" s="60" t="n">
        <v>0.0269</v>
      </c>
      <c r="V558" s="58" t="n"/>
      <c r="W558" s="60" t="inlineStr">
        <is>
          <t>农机中心</t>
        </is>
      </c>
      <c r="X558" s="58" t="inlineStr">
        <is>
          <t>敬登让</t>
        </is>
      </c>
      <c r="Y558" s="60" t="inlineStr">
        <is>
          <t>木钵镇</t>
        </is>
      </c>
      <c r="Z558" s="83" t="inlineStr">
        <is>
          <t>方显</t>
        </is>
      </c>
      <c r="AA558" s="58" t="inlineStr">
        <is>
          <t>环农领办发〔2022〕3号</t>
        </is>
      </c>
      <c r="AB558" s="58" t="inlineStr">
        <is>
          <t>中提前批</t>
        </is>
      </c>
    </row>
    <row r="559" ht="66" customHeight="1" s="295">
      <c r="A559" s="56" t="n"/>
      <c r="B559" s="60" t="inlineStr">
        <is>
          <t>多功能铡草
揉丝一体机购置项目</t>
        </is>
      </c>
      <c r="C559" s="60" t="inlineStr">
        <is>
          <t>新建</t>
        </is>
      </c>
      <c r="D559" s="58" t="inlineStr">
        <is>
          <t>2022.01-2022.12</t>
        </is>
      </c>
      <c r="E559" s="60" t="inlineStr">
        <is>
          <t>毛井镇</t>
        </is>
      </c>
      <c r="F559" s="176" t="inlineStr">
        <is>
          <t>扶持53户脱贫户（含监测对象）每户购置补助多功能铡草揉丝一体机1台。其中柴油机型34台，二条俭村15台、红糜湾村3台、施家滩村9台、乔崾岘村7台；电动机型19台、二条俭村3台、乔崾岘村16台。</t>
        </is>
      </c>
      <c r="G559" s="60" t="n">
        <v>17.962</v>
      </c>
      <c r="H559" s="60" t="n">
        <v>17.962</v>
      </c>
      <c r="I559" s="58" t="n"/>
      <c r="J559" s="58" t="n"/>
      <c r="K559" s="58" t="n"/>
      <c r="L559" s="58" t="inlineStr">
        <is>
          <t>甘财扶贫〔2021〕26号</t>
        </is>
      </c>
      <c r="M559" s="142" t="inlineStr">
        <is>
          <t>解决农户加工机械需求，提升农业机械化水平。</t>
        </is>
      </c>
      <c r="N559" s="142" t="inlineStr">
        <is>
          <t>通过为脱贫户（含监测对象）补贴投放小型饲草机械，帮助其发展草畜产业，增加收入，进一步巩固脱贫攻坚成果。</t>
        </is>
      </c>
      <c r="O559" s="60" t="n">
        <v>4</v>
      </c>
      <c r="P559" s="58" t="n"/>
      <c r="Q559" s="60">
        <f>R559+S559</f>
        <v/>
      </c>
      <c r="R559" s="60" t="n">
        <v>0.0053</v>
      </c>
      <c r="S559" s="58" t="n"/>
      <c r="T559" s="60">
        <f>U559+V559</f>
        <v/>
      </c>
      <c r="U559" s="60" t="n">
        <v>0.024</v>
      </c>
      <c r="V559" s="58" t="n"/>
      <c r="W559" s="60" t="inlineStr">
        <is>
          <t>农机中心</t>
        </is>
      </c>
      <c r="X559" s="58" t="inlineStr">
        <is>
          <t>敬登让</t>
        </is>
      </c>
      <c r="Y559" s="60" t="inlineStr">
        <is>
          <t>毛井镇</t>
        </is>
      </c>
      <c r="Z559" s="58" t="inlineStr">
        <is>
          <t>梁立群</t>
        </is>
      </c>
      <c r="AA559" s="58" t="inlineStr">
        <is>
          <t>环农领办发〔2022〕3号</t>
        </is>
      </c>
      <c r="AB559" s="58" t="inlineStr">
        <is>
          <t>中提前批</t>
        </is>
      </c>
    </row>
    <row r="560" ht="85" customHeight="1" s="295">
      <c r="A560" s="56" t="n"/>
      <c r="B560" s="60" t="inlineStr">
        <is>
          <t>多功能铡草
揉丝一体机购置项目</t>
        </is>
      </c>
      <c r="C560" s="60" t="inlineStr">
        <is>
          <t>新建</t>
        </is>
      </c>
      <c r="D560" s="58" t="inlineStr">
        <is>
          <t>2022.01-2022.12</t>
        </is>
      </c>
      <c r="E560" s="60" t="inlineStr">
        <is>
          <t>甜水镇</t>
        </is>
      </c>
      <c r="F560" s="176" t="inlineStr">
        <is>
          <t>扶持40户脱贫户（含监测对象）每户购置补助多功能铡草揉丝一体机1台。其中柴油机型26台，甜水街村1台、张铁村3台、鲁掌村2台、何塬村3台；邱滩村1台、赵掌村3台；高崾岘村6台；狼儿滩村3台；大良洼村3台、七里墩村1台；电动机型14台、何塬村2台；赵掌村3台；狼儿滩村4台；大良洼村4台、七里墩村1台。</t>
        </is>
      </c>
      <c r="G560" s="60" t="n">
        <v>13.598</v>
      </c>
      <c r="H560" s="60" t="n">
        <v>13.598</v>
      </c>
      <c r="I560" s="58" t="n"/>
      <c r="J560" s="58" t="n"/>
      <c r="K560" s="58" t="n"/>
      <c r="L560" s="58" t="inlineStr">
        <is>
          <t>甘财扶贫〔2021〕26号</t>
        </is>
      </c>
      <c r="M560" s="142" t="inlineStr">
        <is>
          <t>解决农户加工机械需求，提升农业机械化水平。</t>
        </is>
      </c>
      <c r="N560" s="142" t="inlineStr">
        <is>
          <t>通过为脱贫户（含监测对象）补贴投放小型饲草机械，帮助其发展草畜产业，增加收入，进一步巩固脱贫攻坚成果。</t>
        </is>
      </c>
      <c r="O560" s="60" t="n">
        <v>11</v>
      </c>
      <c r="P560" s="58" t="n"/>
      <c r="Q560" s="60">
        <f>R560+S560</f>
        <v/>
      </c>
      <c r="R560" s="60" t="n">
        <v>0.004</v>
      </c>
      <c r="S560" s="58" t="n"/>
      <c r="T560" s="60">
        <f>U560+V560</f>
        <v/>
      </c>
      <c r="U560" s="60" t="n">
        <v>0.0135</v>
      </c>
      <c r="V560" s="58" t="n"/>
      <c r="W560" s="60" t="inlineStr">
        <is>
          <t>农机中心</t>
        </is>
      </c>
      <c r="X560" s="58" t="inlineStr">
        <is>
          <t>敬登让</t>
        </is>
      </c>
      <c r="Y560" s="60" t="inlineStr">
        <is>
          <t>甜水镇</t>
        </is>
      </c>
      <c r="Z560" s="58" t="inlineStr">
        <is>
          <t>拓研新</t>
        </is>
      </c>
      <c r="AA560" s="58" t="inlineStr">
        <is>
          <t>环农领办发〔2022〕3号</t>
        </is>
      </c>
      <c r="AB560" s="58" t="inlineStr">
        <is>
          <t>中提前批</t>
        </is>
      </c>
    </row>
    <row r="561" ht="85" customHeight="1" s="295">
      <c r="A561" s="56" t="n"/>
      <c r="B561" s="60" t="inlineStr">
        <is>
          <t>多功能铡草
揉丝一体机购置项目</t>
        </is>
      </c>
      <c r="C561" s="60" t="inlineStr">
        <is>
          <t>新建</t>
        </is>
      </c>
      <c r="D561" s="58" t="inlineStr">
        <is>
          <t>2022.01-2022.12</t>
        </is>
      </c>
      <c r="E561" s="60" t="inlineStr">
        <is>
          <t>合道镇</t>
        </is>
      </c>
      <c r="F561" s="176" t="inlineStr">
        <is>
          <t>扶持68户脱贫户（含监测对象）每户购置补助多功能铡草揉丝一体机1台。其中柴油机型41台，沈家岭村20台、杨坪沟村5台、赵台村5台、陶洼子村5台、红崖洼村3台、何家坪村3台；电动机型27台、梁坪村10台、赵家塬村3台、朱家塬村3台、陈旗塬 村5台、寨子坪村6台。</t>
        </is>
      </c>
      <c r="G561" s="60" t="n">
        <v>22.723</v>
      </c>
      <c r="H561" s="60" t="n">
        <v>22.723</v>
      </c>
      <c r="I561" s="58" t="n"/>
      <c r="J561" s="58" t="n"/>
      <c r="K561" s="58" t="n"/>
      <c r="L561" s="58" t="inlineStr">
        <is>
          <t>甘财扶贫〔2021〕26号</t>
        </is>
      </c>
      <c r="M561" s="142" t="inlineStr">
        <is>
          <t>解决农户加工机械需求，提升农业机械化水平。</t>
        </is>
      </c>
      <c r="N561" s="142" t="inlineStr">
        <is>
          <t>通过为脱贫户（含监测对象）补贴投放小型饲草机械，帮助其发展草畜产业，增加收入，进一步巩固脱贫攻坚成果。</t>
        </is>
      </c>
      <c r="O561" s="60" t="n">
        <v>11</v>
      </c>
      <c r="P561" s="58" t="n"/>
      <c r="Q561" s="60">
        <f>R561+S561</f>
        <v/>
      </c>
      <c r="R561" s="60" t="n">
        <v>0.0068</v>
      </c>
      <c r="S561" s="58" t="n"/>
      <c r="T561" s="60">
        <f>U561+V561</f>
        <v/>
      </c>
      <c r="U561" s="60" t="n">
        <v>0.0272</v>
      </c>
      <c r="V561" s="58" t="n"/>
      <c r="W561" s="60" t="inlineStr">
        <is>
          <t>农机中心</t>
        </is>
      </c>
      <c r="X561" s="58" t="inlineStr">
        <is>
          <t>敬登让</t>
        </is>
      </c>
      <c r="Y561" s="60" t="inlineStr">
        <is>
          <t>合道镇</t>
        </is>
      </c>
      <c r="Z561" s="58" t="inlineStr">
        <is>
          <t>王宝明</t>
        </is>
      </c>
      <c r="AA561" s="58" t="inlineStr">
        <is>
          <t>环农领办发〔2022〕3号</t>
        </is>
      </c>
      <c r="AB561" s="58" t="inlineStr">
        <is>
          <t>中提前批</t>
        </is>
      </c>
    </row>
    <row r="562" ht="66" customHeight="1" s="295">
      <c r="A562" s="56" t="n"/>
      <c r="B562" s="60" t="inlineStr">
        <is>
          <t>多功能铡草
揉丝一体机购置项目</t>
        </is>
      </c>
      <c r="C562" s="60" t="inlineStr">
        <is>
          <t>新建</t>
        </is>
      </c>
      <c r="D562" s="58" t="inlineStr">
        <is>
          <t>2022.01-2022.12</t>
        </is>
      </c>
      <c r="E562" s="60" t="inlineStr">
        <is>
          <t>樊家川镇</t>
        </is>
      </c>
      <c r="F562" s="176" t="inlineStr">
        <is>
          <t xml:space="preserve">扶持38户脱贫户（含监测对象）每户购置补助多功能铡草揉丝一体机1台。其中柴油机型25台，樊家川村6台、马骏滩村5台、马驿沟村7台、闫塬村3台、慕家河村4台；电动机型13台、郝集村1台、马驿沟村3台、慕家河村9台。 </t>
        </is>
      </c>
      <c r="G562" s="60" t="n">
        <v>12.955</v>
      </c>
      <c r="H562" s="60" t="n">
        <v>12.955</v>
      </c>
      <c r="I562" s="58" t="n"/>
      <c r="J562" s="58" t="n"/>
      <c r="K562" s="58" t="n"/>
      <c r="L562" s="58" t="inlineStr">
        <is>
          <t>甘财扶贫〔2021〕26号</t>
        </is>
      </c>
      <c r="M562" s="142" t="inlineStr">
        <is>
          <t>解决农户加工机械需求，提升农业机械化水平。</t>
        </is>
      </c>
      <c r="N562" s="142" t="inlineStr">
        <is>
          <t>通过为脱贫户（含监测对象）补贴投放小型饲草机械，帮助其发展草畜产业，增加收入，进一步巩固脱贫攻坚成果。</t>
        </is>
      </c>
      <c r="O562" s="60" t="n">
        <v>6</v>
      </c>
      <c r="P562" s="58" t="n"/>
      <c r="Q562" s="60">
        <f>R562+S562</f>
        <v/>
      </c>
      <c r="R562" s="60" t="n">
        <v>0.0038</v>
      </c>
      <c r="S562" s="58" t="n"/>
      <c r="T562" s="60">
        <f>U562+V562</f>
        <v/>
      </c>
      <c r="U562" s="60" t="n">
        <v>0.0174</v>
      </c>
      <c r="V562" s="58" t="n"/>
      <c r="W562" s="60" t="inlineStr">
        <is>
          <t>农机中心</t>
        </is>
      </c>
      <c r="X562" s="58" t="inlineStr">
        <is>
          <t>敬登让</t>
        </is>
      </c>
      <c r="Y562" s="60" t="inlineStr">
        <is>
          <t>樊家川镇</t>
        </is>
      </c>
      <c r="Z562" s="58" t="inlineStr">
        <is>
          <t>王治峰</t>
        </is>
      </c>
      <c r="AA562" s="58" t="inlineStr">
        <is>
          <t>环农领办发〔2022〕3号</t>
        </is>
      </c>
      <c r="AB562" s="58" t="inlineStr">
        <is>
          <t>中提前批</t>
        </is>
      </c>
    </row>
    <row r="563" ht="93" customHeight="1" s="295">
      <c r="A563" s="56" t="n"/>
      <c r="B563" s="60" t="inlineStr">
        <is>
          <t>多功能铡草
揉丝一体机购置项目</t>
        </is>
      </c>
      <c r="C563" s="60" t="inlineStr">
        <is>
          <t>新建</t>
        </is>
      </c>
      <c r="D563" s="58" t="inlineStr">
        <is>
          <t>2022.01-2022.12</t>
        </is>
      </c>
      <c r="E563" s="60" t="inlineStr">
        <is>
          <t>八珠乡</t>
        </is>
      </c>
      <c r="F563" s="176" t="inlineStr">
        <is>
          <t xml:space="preserve">扶持42户脱贫户（含监测对象）每户购置补助多功能铡草揉丝一体机1台。其中柴油机型26台，八珠塬村3台、曹塬村5台、瓦崾岘村4台、杏树沟村5台、塔儿咀村 1台、苟塬村8台；电动机型16台、八珠塬村1台、曹塬村1台、瓦崾岘村1台、杏树沟村1台、马连掌村3台、冯家湾村2台、湫坝沟村6台、白塬村1台。 </t>
        </is>
      </c>
      <c r="G563" s="60" t="n">
        <v>14.118</v>
      </c>
      <c r="H563" s="60" t="n">
        <v>14.118</v>
      </c>
      <c r="I563" s="58" t="n"/>
      <c r="J563" s="58" t="n"/>
      <c r="K563" s="58" t="n"/>
      <c r="L563" s="58" t="inlineStr">
        <is>
          <t>甘财扶贫〔2021〕26号</t>
        </is>
      </c>
      <c r="M563" s="142" t="inlineStr">
        <is>
          <t>解决农户加工机械需求，提升农业机械化水平。</t>
        </is>
      </c>
      <c r="N563" s="142" t="inlineStr">
        <is>
          <t>通过为脱贫户（含监测对象）补贴投放小型饲草机械，帮助其发展草畜产业，增加收入，进一步巩固脱贫攻坚成果。</t>
        </is>
      </c>
      <c r="O563" s="60" t="n">
        <v>9</v>
      </c>
      <c r="P563" s="58" t="n"/>
      <c r="Q563" s="60">
        <f>R563+S563</f>
        <v/>
      </c>
      <c r="R563" s="60" t="n">
        <v>0.0042</v>
      </c>
      <c r="S563" s="58" t="n"/>
      <c r="T563" s="60">
        <f>U563+V563</f>
        <v/>
      </c>
      <c r="U563" s="60" t="n">
        <v>0.0218</v>
      </c>
      <c r="V563" s="58" t="n"/>
      <c r="W563" s="60" t="inlineStr">
        <is>
          <t>农机中心</t>
        </is>
      </c>
      <c r="X563" s="58" t="inlineStr">
        <is>
          <t>敬登让</t>
        </is>
      </c>
      <c r="Y563" s="60" t="inlineStr">
        <is>
          <t>八珠乡</t>
        </is>
      </c>
      <c r="Z563" s="58" t="inlineStr">
        <is>
          <t>张彬彬</t>
        </is>
      </c>
      <c r="AA563" s="58" t="inlineStr">
        <is>
          <t>环农领办发〔2022〕3号</t>
        </is>
      </c>
      <c r="AB563" s="58" t="inlineStr">
        <is>
          <t>中提前批</t>
        </is>
      </c>
    </row>
    <row r="564" ht="71" customHeight="1" s="295">
      <c r="A564" s="56" t="n"/>
      <c r="B564" s="60" t="inlineStr">
        <is>
          <t>多功能铡草
揉丝一体机购置项目</t>
        </is>
      </c>
      <c r="C564" s="60" t="inlineStr">
        <is>
          <t>新建</t>
        </is>
      </c>
      <c r="D564" s="58" t="inlineStr">
        <is>
          <t>2022.01-2022.12</t>
        </is>
      </c>
      <c r="E564" s="60" t="inlineStr">
        <is>
          <t>车道镇</t>
        </is>
      </c>
      <c r="F564" s="176" t="inlineStr">
        <is>
          <t>扶持68户脱贫户（含监测对象）每户购置补助多功能铡草揉丝一体机1台。其中柴油机型43台，元峁村20台、苦水掌村21台、三角城村2台；电动机型25台、三角城村25台。</t>
        </is>
      </c>
      <c r="G564" s="60" t="n">
        <v>22.969</v>
      </c>
      <c r="H564" s="60" t="n">
        <v>22.969</v>
      </c>
      <c r="I564" s="58" t="n"/>
      <c r="J564" s="58" t="n"/>
      <c r="K564" s="58" t="n"/>
      <c r="L564" s="58" t="inlineStr">
        <is>
          <t>甘财扶贫〔2021〕26号</t>
        </is>
      </c>
      <c r="M564" s="142" t="inlineStr">
        <is>
          <t>解决农户加工机械需求，提升农业机械化水平。</t>
        </is>
      </c>
      <c r="N564" s="142" t="inlineStr">
        <is>
          <t>通过为脱贫户（含监测对象）补贴投放小型饲草机械，帮助其发展草畜产业，增加收入，进一步巩固脱贫攻坚成果。</t>
        </is>
      </c>
      <c r="O564" s="60" t="n">
        <v>3</v>
      </c>
      <c r="P564" s="58" t="n"/>
      <c r="Q564" s="60">
        <f>R564+S564</f>
        <v/>
      </c>
      <c r="R564" s="60" t="n">
        <v>0.0068</v>
      </c>
      <c r="S564" s="58" t="n"/>
      <c r="T564" s="60">
        <f>U564+V564</f>
        <v/>
      </c>
      <c r="U564" s="60" t="n">
        <v>0.0272</v>
      </c>
      <c r="V564" s="58" t="n"/>
      <c r="W564" s="60" t="inlineStr">
        <is>
          <t>农机中心</t>
        </is>
      </c>
      <c r="X564" s="58" t="inlineStr">
        <is>
          <t>敬登让</t>
        </is>
      </c>
      <c r="Y564" s="60" t="inlineStr">
        <is>
          <t>车道镇</t>
        </is>
      </c>
      <c r="Z564" s="60" t="inlineStr">
        <is>
          <t>张会星</t>
        </is>
      </c>
      <c r="AA564" s="58" t="inlineStr">
        <is>
          <t>环农领办发〔2022〕3号</t>
        </is>
      </c>
      <c r="AB564" s="58" t="inlineStr">
        <is>
          <t>中提前批</t>
        </is>
      </c>
    </row>
    <row r="565" ht="83" customHeight="1" s="295">
      <c r="A565" s="56" t="n"/>
      <c r="B565" s="60" t="inlineStr">
        <is>
          <t>多功能铡草
揉丝一体机购置项目</t>
        </is>
      </c>
      <c r="C565" s="60" t="inlineStr">
        <is>
          <t>新建</t>
        </is>
      </c>
      <c r="D565" s="58" t="inlineStr">
        <is>
          <t>2022.01-2022.12</t>
        </is>
      </c>
      <c r="E565" s="60" t="inlineStr">
        <is>
          <t>耿湾乡</t>
        </is>
      </c>
      <c r="F565" s="176" t="inlineStr">
        <is>
          <t>扶持46户脱贫户（含监测对象）每户购置补助多功能铡草揉丝一体机1台。其中柴油机29台，许家掌村14台、郝东掌村8台、天桥村1台、韩老庄村5台、桃树掌村1台；电动机型17台、张台村10台、许家掌村3台、天桥村1台、韩老庄村2台、桃树掌村1台。</t>
        </is>
      </c>
      <c r="G565" s="60" t="n">
        <v>15.527</v>
      </c>
      <c r="H565" s="60" t="n">
        <v>15.527</v>
      </c>
      <c r="I565" s="58" t="n"/>
      <c r="J565" s="58" t="n"/>
      <c r="K565" s="58" t="n"/>
      <c r="L565" s="58" t="inlineStr">
        <is>
          <t>甘财扶贫〔2021〕26号</t>
        </is>
      </c>
      <c r="M565" s="142" t="inlineStr">
        <is>
          <t>解决农户加工机械需求，提升农业机械化水平。</t>
        </is>
      </c>
      <c r="N565" s="142" t="inlineStr">
        <is>
          <t>通过为脱贫户（含监测对象）补贴投放小型饲草机械，帮助其发展草畜产业，增加收入，进一步巩固脱贫攻坚成果。</t>
        </is>
      </c>
      <c r="O565" s="60" t="n">
        <v>7</v>
      </c>
      <c r="P565" s="58" t="n"/>
      <c r="Q565" s="60">
        <f>R565+S565</f>
        <v/>
      </c>
      <c r="R565" s="60" t="n">
        <v>0.0046</v>
      </c>
      <c r="S565" s="58" t="n"/>
      <c r="T565" s="60">
        <f>U565+V565</f>
        <v/>
      </c>
      <c r="U565" s="60" t="n">
        <v>0.0227</v>
      </c>
      <c r="V565" s="58" t="n"/>
      <c r="W565" s="60" t="inlineStr">
        <is>
          <t>农机中心</t>
        </is>
      </c>
      <c r="X565" s="58" t="inlineStr">
        <is>
          <t>敬登让</t>
        </is>
      </c>
      <c r="Y565" s="60" t="inlineStr">
        <is>
          <t>耿湾乡</t>
        </is>
      </c>
      <c r="Z565" s="58" t="inlineStr">
        <is>
          <t>王秀丽</t>
        </is>
      </c>
      <c r="AA565" s="58" t="inlineStr">
        <is>
          <t>环农领办发〔2022〕3号</t>
        </is>
      </c>
      <c r="AB565" s="58" t="inlineStr">
        <is>
          <t>中提前批</t>
        </is>
      </c>
    </row>
    <row r="566" ht="81" customHeight="1" s="295">
      <c r="A566" s="56" t="n"/>
      <c r="B566" s="60" t="inlineStr">
        <is>
          <t>多功能铡草
揉丝一体机购置项目</t>
        </is>
      </c>
      <c r="C566" s="60" t="inlineStr">
        <is>
          <t>新建</t>
        </is>
      </c>
      <c r="D566" s="58" t="inlineStr">
        <is>
          <t>2022.01-2022.12</t>
        </is>
      </c>
      <c r="E566" s="60" t="inlineStr">
        <is>
          <t>洪德镇</t>
        </is>
      </c>
      <c r="F566" s="176" t="inlineStr">
        <is>
          <t>扶持74户脱贫户（含监测对象）每户购置补助多功能铡草揉丝一体机1台。其中柴油机46台，李塬村2台、马塬村28台、梁岔村16台；电动机型28台、李塬村7、马塬村2台、梁岔村3台、李达掌村1台、苗河村7台、张塬村8台。</t>
        </is>
      </c>
      <c r="G566" s="60" t="n">
        <v>24.898</v>
      </c>
      <c r="H566" s="60" t="n">
        <v>24.898</v>
      </c>
      <c r="I566" s="58" t="n"/>
      <c r="J566" s="58" t="n"/>
      <c r="K566" s="58" t="n"/>
      <c r="L566" s="58" t="inlineStr">
        <is>
          <t>甘财扶贫〔2021〕26号</t>
        </is>
      </c>
      <c r="M566" s="142" t="inlineStr">
        <is>
          <t>解决农户加工机械需求，提升农业机械化水平。</t>
        </is>
      </c>
      <c r="N566" s="142" t="inlineStr">
        <is>
          <t>通过为脱贫户（含监测对象）补贴投放小型饲草机械，帮助其发展草畜产业，增加收入，进一步巩固脱贫攻坚成果。</t>
        </is>
      </c>
      <c r="O566" s="60" t="n">
        <v>6</v>
      </c>
      <c r="P566" s="58" t="n"/>
      <c r="Q566" s="60">
        <f>R566+S566</f>
        <v/>
      </c>
      <c r="R566" s="60" t="n">
        <v>0.0074</v>
      </c>
      <c r="S566" s="58" t="n"/>
      <c r="T566" s="60">
        <f>U566+V566</f>
        <v/>
      </c>
      <c r="U566" s="60" t="n">
        <v>0.0388</v>
      </c>
      <c r="V566" s="58" t="n"/>
      <c r="W566" s="60" t="inlineStr">
        <is>
          <t>农机中心</t>
        </is>
      </c>
      <c r="X566" s="58" t="inlineStr">
        <is>
          <t>敬登让</t>
        </is>
      </c>
      <c r="Y566" s="60" t="inlineStr">
        <is>
          <t>洪德镇</t>
        </is>
      </c>
      <c r="Z566" s="83" t="inlineStr">
        <is>
          <t>王国伍</t>
        </is>
      </c>
      <c r="AA566" s="58" t="inlineStr">
        <is>
          <t>环农领办发〔2022〕3号</t>
        </is>
      </c>
      <c r="AB566" s="58" t="inlineStr">
        <is>
          <t>中提前批</t>
        </is>
      </c>
    </row>
    <row r="567" ht="90" customHeight="1" s="295">
      <c r="A567" s="56" t="n"/>
      <c r="B567" s="60" t="inlineStr">
        <is>
          <t>多功能铡草
揉丝一体机购置项目</t>
        </is>
      </c>
      <c r="C567" s="60" t="inlineStr">
        <is>
          <t>新建</t>
        </is>
      </c>
      <c r="D567" s="58" t="inlineStr">
        <is>
          <t>2022.01-2022.12</t>
        </is>
      </c>
      <c r="E567" s="60" t="inlineStr">
        <is>
          <t>虎洞镇</t>
        </is>
      </c>
      <c r="F567" s="176" t="inlineStr">
        <is>
          <t>扶持36户脱贫户（含监测对象）每户购置补助多功能铡草揉丝一体机1台。其中柴油机23台，张家湾村1台、砂井子村2台、半个城村3台、常兆台村1台、贾驿村3   台、金庄塬村1台、刘解掌村6台、高庙湾村1台、魏家河村2台、张大掌村3台；电动机型13台、半个城村1台、高庙湾村4台、金庄塬村3台、砂井子村2 台、张家湾村3台。</t>
        </is>
      </c>
      <c r="G567" s="60" t="n">
        <v>12.189</v>
      </c>
      <c r="H567" s="60" t="n">
        <v>12.189</v>
      </c>
      <c r="I567" s="58" t="n"/>
      <c r="J567" s="58" t="n"/>
      <c r="K567" s="58" t="n"/>
      <c r="L567" s="58" t="inlineStr">
        <is>
          <t>甘财扶贫〔2021〕26号</t>
        </is>
      </c>
      <c r="M567" s="142" t="inlineStr">
        <is>
          <t>解决农户加工机械需求，提升农业机械化水平。</t>
        </is>
      </c>
      <c r="N567" s="142" t="inlineStr">
        <is>
          <t>通过为脱贫户（含监测对象）补贴投放小型饲草机械，帮助其发展草畜产业，增加收入，进一步巩固脱贫攻坚成果。</t>
        </is>
      </c>
      <c r="O567" s="60" t="n">
        <v>10</v>
      </c>
      <c r="P567" s="58" t="n"/>
      <c r="Q567" s="60">
        <f>R567+S567</f>
        <v/>
      </c>
      <c r="R567" s="60" t="n">
        <v>0.0036</v>
      </c>
      <c r="S567" s="58" t="n"/>
      <c r="T567" s="60">
        <f>U567+V567</f>
        <v/>
      </c>
      <c r="U567" s="60" t="n">
        <v>0.0154</v>
      </c>
      <c r="V567" s="58" t="n"/>
      <c r="W567" s="60" t="inlineStr">
        <is>
          <t>农机中心</t>
        </is>
      </c>
      <c r="X567" s="58" t="inlineStr">
        <is>
          <t>敬登让</t>
        </is>
      </c>
      <c r="Y567" s="60" t="inlineStr">
        <is>
          <t>虎洞镇</t>
        </is>
      </c>
      <c r="Z567" s="58" t="inlineStr">
        <is>
          <t>梁海涛</t>
        </is>
      </c>
      <c r="AA567" s="58" t="inlineStr">
        <is>
          <t>环农领办发〔2022〕3号</t>
        </is>
      </c>
      <c r="AB567" s="58" t="inlineStr">
        <is>
          <t>中提前批</t>
        </is>
      </c>
    </row>
    <row r="568" ht="90" customHeight="1" s="295">
      <c r="A568" s="56" t="n"/>
      <c r="B568" s="60" t="inlineStr">
        <is>
          <t>多功能铡草
揉丝一体机购置项目</t>
        </is>
      </c>
      <c r="C568" s="60" t="inlineStr">
        <is>
          <t>新建</t>
        </is>
      </c>
      <c r="D568" s="58" t="inlineStr">
        <is>
          <t>2022.01-2022.12</t>
        </is>
      </c>
      <c r="E568" s="60" t="inlineStr">
        <is>
          <t>环城镇</t>
        </is>
      </c>
      <c r="F568" s="176" t="inlineStr">
        <is>
          <t>扶持32户脱贫户（含监测对象）每户购置补助多功能铡草揉丝一体机1台。其中柴油机21台，高龚塬村2台、龚淌村2台、马坊塬村2台、宁老庄村4台、冉旗寨村4台、唐塬村2台、西川1台、赵小掌4台；电动机型11台：陈汤塬村2台、高龚塬村1台、漫塬村1台、冉旗寨村2台、西川村1台、鸳鸯沟村1台、赵小掌村2台、周塬村1台。</t>
        </is>
      </c>
      <c r="G568" s="60" t="n">
        <v>10.903</v>
      </c>
      <c r="H568" s="60" t="n">
        <v>10.903</v>
      </c>
      <c r="I568" s="58" t="n"/>
      <c r="J568" s="58" t="n"/>
      <c r="K568" s="58" t="n"/>
      <c r="L568" s="58" t="inlineStr">
        <is>
          <t>甘财扶贫〔2021〕26号</t>
        </is>
      </c>
      <c r="M568" s="142" t="inlineStr">
        <is>
          <t>解决农户加工机械需求，提升农业机械化水平。</t>
        </is>
      </c>
      <c r="N568" s="142" t="inlineStr">
        <is>
          <t>通过为脱贫户（含监测对象）补贴投放小型饲草机械，帮助其发展草畜产业，增加收入，进一步巩固脱贫攻坚成果。</t>
        </is>
      </c>
      <c r="O568" s="60" t="n">
        <v>1</v>
      </c>
      <c r="P568" s="58" t="n">
        <v>10</v>
      </c>
      <c r="Q568" s="60">
        <f>R568+S568</f>
        <v/>
      </c>
      <c r="R568" s="60" t="n">
        <v>0.0032</v>
      </c>
      <c r="S568" s="58" t="n"/>
      <c r="T568" s="60">
        <f>U568+V568</f>
        <v/>
      </c>
      <c r="U568" s="60" t="n">
        <v>0.0131</v>
      </c>
      <c r="V568" s="58" t="n"/>
      <c r="W568" s="60" t="inlineStr">
        <is>
          <t>农机中心</t>
        </is>
      </c>
      <c r="X568" s="58" t="inlineStr">
        <is>
          <t>敬登让</t>
        </is>
      </c>
      <c r="Y568" s="60" t="inlineStr">
        <is>
          <t>环城镇</t>
        </is>
      </c>
      <c r="Z568" s="58" t="inlineStr">
        <is>
          <t>白俊虎</t>
        </is>
      </c>
      <c r="AA568" s="58" t="inlineStr">
        <is>
          <t>环农领办发〔2022〕3号</t>
        </is>
      </c>
      <c r="AB568" s="58" t="inlineStr">
        <is>
          <t>中提前批</t>
        </is>
      </c>
    </row>
    <row r="569" ht="91" customHeight="1" s="295">
      <c r="A569" s="56" t="n"/>
      <c r="B569" s="60" t="inlineStr">
        <is>
          <t>多功能铡草
揉丝一体机购置项目</t>
        </is>
      </c>
      <c r="C569" s="60" t="inlineStr">
        <is>
          <t>新建</t>
        </is>
      </c>
      <c r="D569" s="58" t="inlineStr">
        <is>
          <t>2022.01-2022.12</t>
        </is>
      </c>
      <c r="E569" s="60" t="inlineStr">
        <is>
          <t>芦家湾乡</t>
        </is>
      </c>
      <c r="F569" s="176" t="inlineStr">
        <is>
          <t xml:space="preserve">扶持36户脱贫户（含监测对象）每户购置补助多功能铡草揉丝一体机1台。其中柴油机23台，井川村1台、大堡条村2台、花儿掌村1台、庙儿掌村2台、盘龙村12台、宋家掌村1台。桃李湾村1台、杨新庄村2台、小堡条村1台；电动机型13台、大堡条村1台、花儿掌村4台、盘龙村2台、桃李湾村1 台、杨新庄村1台、小堡条村3台。王庄村1台 </t>
        </is>
      </c>
      <c r="G569" s="60" t="n">
        <v>12.189</v>
      </c>
      <c r="H569" s="60" t="n">
        <v>12.189</v>
      </c>
      <c r="I569" s="58" t="n"/>
      <c r="J569" s="58" t="n"/>
      <c r="K569" s="58" t="n"/>
      <c r="L569" s="58" t="inlineStr">
        <is>
          <t>甘财扶贫〔2021〕26号</t>
        </is>
      </c>
      <c r="M569" s="142" t="inlineStr">
        <is>
          <t>解决农户加工机械需求，提升农业机械化水平。</t>
        </is>
      </c>
      <c r="N569" s="142" t="inlineStr">
        <is>
          <t>通过为脱贫户（含监测对象）补贴投放小型饲草机械，帮助其发展草畜产业，增加收入，进一步巩固脱贫攻坚成果。</t>
        </is>
      </c>
      <c r="O569" s="60" t="n">
        <v>10</v>
      </c>
      <c r="P569" s="58" t="n"/>
      <c r="Q569" s="60">
        <f>R569+S569</f>
        <v/>
      </c>
      <c r="R569" s="60" t="n">
        <v>0.0036</v>
      </c>
      <c r="S569" s="58" t="n"/>
      <c r="T569" s="60">
        <f>U569+V569</f>
        <v/>
      </c>
      <c r="U569" s="60" t="n">
        <v>0.0155</v>
      </c>
      <c r="V569" s="58" t="n"/>
      <c r="W569" s="60" t="inlineStr">
        <is>
          <t>农机中心</t>
        </is>
      </c>
      <c r="X569" s="58" t="inlineStr">
        <is>
          <t>敬登让</t>
        </is>
      </c>
      <c r="Y569" s="60" t="inlineStr">
        <is>
          <t>芦家湾乡</t>
        </is>
      </c>
      <c r="Z569" s="58" t="inlineStr">
        <is>
          <t>马鹏飞</t>
        </is>
      </c>
      <c r="AA569" s="58" t="inlineStr">
        <is>
          <t>环农领办发〔2022〕3号</t>
        </is>
      </c>
      <c r="AB569" s="58" t="inlineStr">
        <is>
          <t>中提前批</t>
        </is>
      </c>
    </row>
    <row r="570" ht="81" customHeight="1" s="295">
      <c r="A570" s="56" t="n"/>
      <c r="B570" s="60" t="inlineStr">
        <is>
          <t>多功能铡草
揉丝一体机购置项目</t>
        </is>
      </c>
      <c r="C570" s="60" t="inlineStr">
        <is>
          <t>新建</t>
        </is>
      </c>
      <c r="D570" s="58" t="inlineStr">
        <is>
          <t>2022.01-2022.12</t>
        </is>
      </c>
      <c r="E570" s="60" t="inlineStr">
        <is>
          <t>罗山乡</t>
        </is>
      </c>
      <c r="F570" s="176" t="inlineStr">
        <is>
          <t>扶持27户脱贫户（含监测对象）每户购置补助多功能铡草揉丝一体机1台。其中柴油机17台，西阳洼村2台、苇芝城村2台、龙柏山村2台、兰家掌村3台、大树塬村2台、陈渠子村2台、山水湾村2台、光明村2台；电动机型10台、苇芝城村2台、兰家掌村4台、光明村4台。</t>
        </is>
      </c>
      <c r="G570" s="60" t="n">
        <v>9.111000000000001</v>
      </c>
      <c r="H570" s="60" t="n">
        <v>9.111000000000001</v>
      </c>
      <c r="I570" s="58" t="n"/>
      <c r="J570" s="58" t="n"/>
      <c r="K570" s="58" t="n"/>
      <c r="L570" s="58" t="inlineStr">
        <is>
          <t>甘财扶贫〔2021〕26号</t>
        </is>
      </c>
      <c r="M570" s="142" t="inlineStr">
        <is>
          <t>解决农户加工机械需求，提升农业机械化水平。</t>
        </is>
      </c>
      <c r="N570" s="142" t="inlineStr">
        <is>
          <t>通过为脱贫户（含监测对象）补贴投放小型饲草机械，帮助其发展草畜产业，增加收入，进一步巩固脱贫攻坚成果。</t>
        </is>
      </c>
      <c r="O570" s="60" t="n">
        <v>8</v>
      </c>
      <c r="P570" s="58" t="n"/>
      <c r="Q570" s="60">
        <f>R570+S570</f>
        <v/>
      </c>
      <c r="R570" s="60" t="n">
        <v>0.0027</v>
      </c>
      <c r="S570" s="58" t="n"/>
      <c r="T570" s="60">
        <f>U570+V570</f>
        <v/>
      </c>
      <c r="U570" s="60" t="n">
        <v>0.0108</v>
      </c>
      <c r="V570" s="58" t="n"/>
      <c r="W570" s="60" t="inlineStr">
        <is>
          <t>农机中心</t>
        </is>
      </c>
      <c r="X570" s="58" t="inlineStr">
        <is>
          <t>敬登让</t>
        </is>
      </c>
      <c r="Y570" s="60" t="inlineStr">
        <is>
          <t>罗山川乡</t>
        </is>
      </c>
      <c r="Z570" s="58" t="inlineStr">
        <is>
          <t>李怀文</t>
        </is>
      </c>
      <c r="AA570" s="58" t="inlineStr">
        <is>
          <t>环农领办发〔2022〕3号</t>
        </is>
      </c>
      <c r="AB570" s="58" t="inlineStr">
        <is>
          <t>中提前批</t>
        </is>
      </c>
    </row>
    <row r="571" ht="81" customHeight="1" s="295">
      <c r="A571" s="56" t="n"/>
      <c r="B571" s="60" t="inlineStr">
        <is>
          <t>多功能铡草
揉丝一体机购置项目</t>
        </is>
      </c>
      <c r="C571" s="60" t="inlineStr">
        <is>
          <t>新建</t>
        </is>
      </c>
      <c r="D571" s="58" t="inlineStr">
        <is>
          <t>2022.01-2022.12</t>
        </is>
      </c>
      <c r="E571" s="60" t="inlineStr">
        <is>
          <t>秦团庄乡</t>
        </is>
      </c>
      <c r="F571" s="176" t="inlineStr">
        <is>
          <t>扶持27户脱贫户（含监测对象）每户购置补助多功能铡草揉丝一体机1台。其中柴油机17台，贾塬村6台、秦团庄村3台、新集子村1台、新峁村1台、王团庄村3台、南掌堡子村3台；电动机型10台、秦团庄村2台、新集子村2台、新峁村2台、白塬畔村1台、南掌堡子村3台。</t>
        </is>
      </c>
      <c r="G571" s="60" t="n">
        <v>9.111000000000001</v>
      </c>
      <c r="H571" s="60" t="n">
        <v>9.111000000000001</v>
      </c>
      <c r="I571" s="58" t="n"/>
      <c r="J571" s="58" t="n"/>
      <c r="K571" s="58" t="n"/>
      <c r="L571" s="58" t="inlineStr">
        <is>
          <t>甘财扶贫〔2021〕26号</t>
        </is>
      </c>
      <c r="M571" s="142" t="inlineStr">
        <is>
          <t>解决农户加工机械需求，提升农业机械化水平。</t>
        </is>
      </c>
      <c r="N571" s="142" t="inlineStr">
        <is>
          <t>通过为脱贫户（含监测对象）补贴投放小型饲草机械，帮助其发展草畜产业，增加收入，进一步巩固脱贫攻坚成果。</t>
        </is>
      </c>
      <c r="O571" s="60" t="n">
        <v>7</v>
      </c>
      <c r="P571" s="58" t="n"/>
      <c r="Q571" s="60">
        <f>R571+S571</f>
        <v/>
      </c>
      <c r="R571" s="60" t="n">
        <v>0.0027</v>
      </c>
      <c r="S571" s="58" t="n"/>
      <c r="T571" s="60">
        <f>U571+V571</f>
        <v/>
      </c>
      <c r="U571" s="60" t="n">
        <v>0.0098</v>
      </c>
      <c r="V571" s="58" t="n"/>
      <c r="W571" s="60" t="inlineStr">
        <is>
          <t>农机中心</t>
        </is>
      </c>
      <c r="X571" s="58" t="inlineStr">
        <is>
          <t>敬登让</t>
        </is>
      </c>
      <c r="Y571" s="60" t="inlineStr">
        <is>
          <t>秦团庄乡</t>
        </is>
      </c>
      <c r="Z571" s="58" t="inlineStr">
        <is>
          <t>张浩洲</t>
        </is>
      </c>
      <c r="AA571" s="58" t="inlineStr">
        <is>
          <t>环农领办发〔2022〕3号</t>
        </is>
      </c>
      <c r="AB571" s="58" t="inlineStr">
        <is>
          <t>中提前批</t>
        </is>
      </c>
    </row>
    <row r="572" ht="96" customHeight="1" s="295">
      <c r="A572" s="56" t="n"/>
      <c r="B572" s="60" t="inlineStr">
        <is>
          <t>多功能铡草
揉丝一体机购置项目</t>
        </is>
      </c>
      <c r="C572" s="60" t="inlineStr">
        <is>
          <t>新建</t>
        </is>
      </c>
      <c r="D572" s="58" t="inlineStr">
        <is>
          <t>2022.01-2022.12</t>
        </is>
      </c>
      <c r="E572" s="60" t="inlineStr">
        <is>
          <t>曲子镇</t>
        </is>
      </c>
      <c r="F572" s="176" t="inlineStr">
        <is>
          <t>扶持21户脱贫户（含监测对象）每户购置补助多功能铡草揉丝一体机1台。其中柴油机14台，董家塬村3台、金村寺村1台、金盆掌村1台、楼房子村1台、五里桥村1台、西沟村2台、小庄子村1台、许家塬村1台、油坊塬村3台；电动机型7台、西沟村5台、马家河村2台。</t>
        </is>
      </c>
      <c r="G572" s="60" t="n">
        <v>7.182</v>
      </c>
      <c r="H572" s="60" t="n">
        <v>7.182</v>
      </c>
      <c r="I572" s="58" t="n"/>
      <c r="J572" s="58" t="n"/>
      <c r="K572" s="58" t="n"/>
      <c r="L572" s="58" t="inlineStr">
        <is>
          <t>甘财扶贫〔2021〕26号</t>
        </is>
      </c>
      <c r="M572" s="142" t="inlineStr">
        <is>
          <t>解决农户加工机械需求，提升农业机械化水平。</t>
        </is>
      </c>
      <c r="N572" s="142" t="inlineStr">
        <is>
          <t>通过为脱贫户（含监测对象）补贴投放小型饲草机械，帮助其发展草畜产业，增加收入，进一步巩固脱贫攻坚成果。</t>
        </is>
      </c>
      <c r="O572" s="60" t="n">
        <v>1</v>
      </c>
      <c r="P572" s="58" t="n">
        <v>9</v>
      </c>
      <c r="Q572" s="60">
        <f>R572+S572</f>
        <v/>
      </c>
      <c r="R572" s="60" t="n">
        <v>0.0021</v>
      </c>
      <c r="S572" s="58" t="n"/>
      <c r="T572" s="60">
        <f>U572+V572</f>
        <v/>
      </c>
      <c r="U572" s="60" t="n">
        <v>0.009599999999999999</v>
      </c>
      <c r="V572" s="58" t="n"/>
      <c r="W572" s="60" t="inlineStr">
        <is>
          <t>农机中心</t>
        </is>
      </c>
      <c r="X572" s="58" t="inlineStr">
        <is>
          <t>敬登让</t>
        </is>
      </c>
      <c r="Y572" s="60" t="inlineStr">
        <is>
          <t>曲子镇</t>
        </is>
      </c>
      <c r="Z572" s="58" t="inlineStr">
        <is>
          <t>段斌杰</t>
        </is>
      </c>
      <c r="AA572" s="58" t="inlineStr">
        <is>
          <t>环农领办发〔2022〕3号</t>
        </is>
      </c>
      <c r="AB572" s="58" t="inlineStr">
        <is>
          <t>中提前批</t>
        </is>
      </c>
    </row>
    <row r="573" ht="96" customHeight="1" s="295">
      <c r="A573" s="56" t="n"/>
      <c r="B573" s="60" t="inlineStr">
        <is>
          <t>多功能铡草
揉丝一体机购置项目</t>
        </is>
      </c>
      <c r="C573" s="60" t="inlineStr">
        <is>
          <t>新建</t>
        </is>
      </c>
      <c r="D573" s="58" t="inlineStr">
        <is>
          <t>2022.01-2022.12</t>
        </is>
      </c>
      <c r="E573" s="60" t="inlineStr">
        <is>
          <t>山城乡</t>
        </is>
      </c>
      <c r="F573" s="176" t="inlineStr">
        <is>
          <t>扶持32户脱贫户（含监测对象）每户购置补助多功能铡草揉丝一体机1台。其中柴油机21台，八里铺村1台、赵庄村1台、山城堡村3台、王山口子村4台、冯家沟村3台、谢庄村3台、寨柯村3台、郝掌村3台；电动机型11台、山城堡村2台、王山口子村2台、八里铺村1台、赵庄村1台、冯家沟村1台、谢庄村1台、寨柯村1台、郝掌村1台、薛塬村1台。</t>
        </is>
      </c>
      <c r="G573" s="60" t="n">
        <v>10.903</v>
      </c>
      <c r="H573" s="60" t="n">
        <v>10.903</v>
      </c>
      <c r="I573" s="58" t="n"/>
      <c r="J573" s="58" t="n"/>
      <c r="K573" s="58" t="n"/>
      <c r="L573" s="58" t="inlineStr">
        <is>
          <t>甘财扶贫〔2021〕26号</t>
        </is>
      </c>
      <c r="M573" s="142" t="inlineStr">
        <is>
          <t>解决农户加工机械需求，提升农业机械化水平。</t>
        </is>
      </c>
      <c r="N573" s="142" t="inlineStr">
        <is>
          <t>通过为脱贫户（含监测对象）补贴投放小型饲草机械，帮助其发展草畜产业，增加收入，进一步巩固脱贫攻坚成果。</t>
        </is>
      </c>
      <c r="O573" s="60" t="n">
        <v>9</v>
      </c>
      <c r="P573" s="58" t="n"/>
      <c r="Q573" s="60">
        <f>R573+S573</f>
        <v/>
      </c>
      <c r="R573" s="60" t="n">
        <v>0.0032</v>
      </c>
      <c r="S573" s="58" t="n"/>
      <c r="T573" s="60">
        <f>U573+V573</f>
        <v/>
      </c>
      <c r="U573" s="60" t="n">
        <v>0.0137</v>
      </c>
      <c r="V573" s="58" t="n"/>
      <c r="W573" s="60" t="inlineStr">
        <is>
          <t>农机中心</t>
        </is>
      </c>
      <c r="X573" s="58" t="inlineStr">
        <is>
          <t>敬登让</t>
        </is>
      </c>
      <c r="Y573" s="60" t="inlineStr">
        <is>
          <t>山城乡</t>
        </is>
      </c>
      <c r="Z573" s="58" t="inlineStr">
        <is>
          <t>姚建平</t>
        </is>
      </c>
      <c r="AA573" s="58" t="inlineStr">
        <is>
          <t>环农领办发〔2022〕3号</t>
        </is>
      </c>
      <c r="AB573" s="58" t="inlineStr">
        <is>
          <t>中提前批</t>
        </is>
      </c>
    </row>
    <row r="574" ht="90" customHeight="1" s="295">
      <c r="A574" s="56" t="n"/>
      <c r="B574" s="60" t="inlineStr">
        <is>
          <t>多功能铡草
揉丝一体机购置项目</t>
        </is>
      </c>
      <c r="C574" s="60" t="inlineStr">
        <is>
          <t>新建</t>
        </is>
      </c>
      <c r="D574" s="58" t="inlineStr">
        <is>
          <t>2022.01-2022.12</t>
        </is>
      </c>
      <c r="E574" s="60" t="inlineStr">
        <is>
          <t>天池乡</t>
        </is>
      </c>
      <c r="F574" s="176" t="inlineStr">
        <is>
          <t>扶持57户脱贫户（含监测对象）每户购置补助多功能铡草揉丝一体机1台。其中柴油机37台，天池村1台、梁河村9台、殷屈河村9台、苏北岔村9台、潘老庄村1台、大庄台村1台、井渠淌村4台、大方山村3台；电动机型20台、张邓塬村17台、梁河村3台。</t>
        </is>
      </c>
      <c r="G574" s="60" t="n">
        <v>19.371</v>
      </c>
      <c r="H574" s="60" t="n">
        <v>19.371</v>
      </c>
      <c r="I574" s="58" t="n"/>
      <c r="J574" s="58" t="n"/>
      <c r="K574" s="58" t="n"/>
      <c r="L574" s="58" t="inlineStr">
        <is>
          <t>甘财扶贫〔2021〕26号</t>
        </is>
      </c>
      <c r="M574" s="142" t="inlineStr">
        <is>
          <t>解决农户加工机械需求，提升农业机械化水平。</t>
        </is>
      </c>
      <c r="N574" s="142" t="inlineStr">
        <is>
          <t>通过为脱贫户（含监测对象）补贴投放小型饲草机械，帮助其发展草畜产业，增加收入，进一步巩固脱贫攻坚成果。</t>
        </is>
      </c>
      <c r="O574" s="60" t="n">
        <v>9</v>
      </c>
      <c r="P574" s="58" t="n"/>
      <c r="Q574" s="60">
        <f>R574+S574</f>
        <v/>
      </c>
      <c r="R574" s="60" t="n">
        <v>0.0057</v>
      </c>
      <c r="S574" s="58" t="n"/>
      <c r="T574" s="60">
        <f>U574+V574</f>
        <v/>
      </c>
      <c r="U574" s="60" t="n">
        <v>0.0238</v>
      </c>
      <c r="V574" s="58" t="n"/>
      <c r="W574" s="60" t="inlineStr">
        <is>
          <t>农机中心</t>
        </is>
      </c>
      <c r="X574" s="58" t="inlineStr">
        <is>
          <t>敬登让</t>
        </is>
      </c>
      <c r="Y574" s="60" t="inlineStr">
        <is>
          <t>天池乡</t>
        </is>
      </c>
      <c r="Z574" s="58" t="inlineStr">
        <is>
          <t>刘震</t>
        </is>
      </c>
      <c r="AA574" s="58" t="inlineStr">
        <is>
          <t>环农领办发〔2022〕3号</t>
        </is>
      </c>
      <c r="AB574" s="58" t="inlineStr">
        <is>
          <t>中提前批</t>
        </is>
      </c>
    </row>
    <row r="575" ht="90" customHeight="1" s="295">
      <c r="A575" s="56" t="n"/>
      <c r="B575" s="60" t="inlineStr">
        <is>
          <t>多功能铡草
揉丝一体机购置项目</t>
        </is>
      </c>
      <c r="C575" s="60" t="inlineStr">
        <is>
          <t>新建</t>
        </is>
      </c>
      <c r="D575" s="58" t="inlineStr">
        <is>
          <t>2022.01-2022.12</t>
        </is>
      </c>
      <c r="E575" s="60" t="inlineStr">
        <is>
          <t>小南沟乡</t>
        </is>
      </c>
      <c r="F575" s="176" t="inlineStr">
        <is>
          <t xml:space="preserve">扶持40户脱贫户（含监测对象）每户购置补助多功能铡草揉丝一体机1台。其中柴油机26台，陈掌村1台、丁寨柯村1台、粉子山村3台、李上山村2台、李塬村5台、汪天子村5台、许掌村4台、燕麦掌村3台、杨胡套子村2台；电动机型14台、陈掌村3台、丁寨柯村2台、粉子山村8台、燕麦掌村1台。 </t>
        </is>
      </c>
      <c r="G575" s="60" t="n">
        <v>13.598</v>
      </c>
      <c r="H575" s="60" t="n">
        <v>13.598</v>
      </c>
      <c r="I575" s="58" t="n"/>
      <c r="J575" s="58" t="n"/>
      <c r="K575" s="58" t="n"/>
      <c r="L575" s="58" t="inlineStr">
        <is>
          <t>甘财扶贫〔2021〕26号</t>
        </is>
      </c>
      <c r="M575" s="142" t="inlineStr">
        <is>
          <t>解决农户加工机械需求，提升农业机械化水平。</t>
        </is>
      </c>
      <c r="N575" s="142" t="inlineStr">
        <is>
          <t>通过为脱贫户（含监测对象）补贴投放小型饲草机械，帮助其发展草畜产业，增加收入，进一步巩固脱贫攻坚成果。</t>
        </is>
      </c>
      <c r="O575" s="60" t="n">
        <v>9</v>
      </c>
      <c r="P575" s="58" t="n"/>
      <c r="Q575" s="60">
        <f>R575+S575</f>
        <v/>
      </c>
      <c r="R575" s="60" t="n">
        <v>0.004</v>
      </c>
      <c r="S575" s="58" t="n"/>
      <c r="T575" s="60">
        <f>U575+V575</f>
        <v/>
      </c>
      <c r="U575" s="60" t="n">
        <v>0.0203</v>
      </c>
      <c r="V575" s="58" t="n"/>
      <c r="W575" s="60" t="inlineStr">
        <is>
          <t>农机中心</t>
        </is>
      </c>
      <c r="X575" s="58" t="inlineStr">
        <is>
          <t>敬登让</t>
        </is>
      </c>
      <c r="Y575" s="60" t="inlineStr">
        <is>
          <t>小南沟乡</t>
        </is>
      </c>
      <c r="Z575" s="58" t="inlineStr">
        <is>
          <t>任新育</t>
        </is>
      </c>
      <c r="AA575" s="58" t="inlineStr">
        <is>
          <t>环农领办发〔2022〕3号</t>
        </is>
      </c>
      <c r="AB575" s="58" t="inlineStr">
        <is>
          <t>中提前批</t>
        </is>
      </c>
    </row>
    <row r="576" ht="90" customHeight="1" s="295">
      <c r="A576" s="56" t="n"/>
      <c r="B576" s="60" t="inlineStr">
        <is>
          <t>多功能铡草
揉丝一体机购置项目</t>
        </is>
      </c>
      <c r="C576" s="60" t="inlineStr">
        <is>
          <t>新建</t>
        </is>
      </c>
      <c r="D576" s="58" t="inlineStr">
        <is>
          <t>2022.01-2022.12</t>
        </is>
      </c>
      <c r="E576" s="60" t="inlineStr">
        <is>
          <t>南湫乡</t>
        </is>
      </c>
      <c r="F576" s="176" t="inlineStr">
        <is>
          <t>扶持21户脱贫户（含监测对象）每户购置补助多功能铡草揉丝一体机1台。其中柴油机14台，代家洼村2台、党家洼村2台、双井子村2台、岳后渠村2台、杨兴堡村2台、洪涝池村2台、花儿山村2台；电动机型7台、代家洼村1台、党家洼村1台、双井子村1台、岳后渠村1台、杨兴堡村1台、洪涝池村1台、花儿山村1台。</t>
        </is>
      </c>
      <c r="G576" s="60" t="n">
        <v>7.182</v>
      </c>
      <c r="H576" s="60" t="n">
        <v>7.182</v>
      </c>
      <c r="I576" s="58" t="n"/>
      <c r="J576" s="58" t="n"/>
      <c r="K576" s="58" t="n"/>
      <c r="L576" s="58" t="inlineStr">
        <is>
          <t>甘财扶贫〔2021〕26号</t>
        </is>
      </c>
      <c r="M576" s="142" t="inlineStr">
        <is>
          <t>解决农户加工机械需求，提升农业机械化水平。</t>
        </is>
      </c>
      <c r="N576" s="142" t="inlineStr">
        <is>
          <t>通过为脱贫户（含监测对象）补贴投放小型饲草机械，帮助其发展草畜产业，增加收入，进一步巩固脱贫攻坚成果。</t>
        </is>
      </c>
      <c r="O576" s="60" t="n">
        <v>7</v>
      </c>
      <c r="P576" s="58" t="n"/>
      <c r="Q576" s="60">
        <f>R576+S576</f>
        <v/>
      </c>
      <c r="R576" s="60" t="n">
        <v>0.0021</v>
      </c>
      <c r="S576" s="58" t="n"/>
      <c r="T576" s="60">
        <f>U576+V576</f>
        <v/>
      </c>
      <c r="U576" s="60" t="n">
        <v>0.008399999999999999</v>
      </c>
      <c r="V576" s="58" t="n"/>
      <c r="W576" s="60" t="inlineStr">
        <is>
          <t>农机中心</t>
        </is>
      </c>
      <c r="X576" s="58" t="inlineStr">
        <is>
          <t>敬登让</t>
        </is>
      </c>
      <c r="Y576" s="60" t="inlineStr">
        <is>
          <t>南湫乡</t>
        </is>
      </c>
      <c r="Z576" s="58" t="inlineStr">
        <is>
          <t>杜志远</t>
        </is>
      </c>
      <c r="AA576" s="58" t="inlineStr">
        <is>
          <t>环农领办发〔2022〕3号</t>
        </is>
      </c>
      <c r="AB576" s="58" t="inlineStr">
        <is>
          <t>中提前批</t>
        </is>
      </c>
    </row>
    <row r="577" ht="90" customHeight="1" s="295">
      <c r="A577" s="56" t="n"/>
      <c r="B577" s="60" t="inlineStr">
        <is>
          <t>多功能铡草
揉丝一体机购置项目</t>
        </is>
      </c>
      <c r="C577" s="60" t="inlineStr">
        <is>
          <t>新建</t>
        </is>
      </c>
      <c r="D577" s="58" t="inlineStr">
        <is>
          <t>2022.01-2022.12</t>
        </is>
      </c>
      <c r="E577" s="60" t="inlineStr">
        <is>
          <t>演武</t>
        </is>
      </c>
      <c r="F577" s="176" t="inlineStr">
        <is>
          <t>扶持36户脱贫户（含监测对象）每户购置补助多功能铡草揉丝一体机1台。其中柴油机23台，佛岔村1台、黑泉河村5台、黄山村1台、刘坪村3台、路家塬村5台、吴家塬村3台、杨家洼村1台、走马硷村4台；电动机型13台、佛岔村1台、黑泉河村2台、黄山村1台、刘坪村2台、路家塬村2台、吴家塬村2台、杨家洼村1台、走马硷村2台。</t>
        </is>
      </c>
      <c r="G577" s="60" t="n">
        <v>12.189</v>
      </c>
      <c r="H577" s="60" t="n">
        <v>12.189</v>
      </c>
      <c r="I577" s="58" t="n"/>
      <c r="J577" s="58" t="n"/>
      <c r="K577" s="58" t="n"/>
      <c r="L577" s="58" t="inlineStr">
        <is>
          <t>甘财扶贫〔2021〕26号</t>
        </is>
      </c>
      <c r="M577" s="142" t="inlineStr">
        <is>
          <t>解决农户加工机械需求，提升农业机械化水平。</t>
        </is>
      </c>
      <c r="N577" s="142" t="inlineStr">
        <is>
          <t>通过为脱贫户（含监测对象）补贴投放小型饲草机械，帮助其发展草畜产业，增加收入，进一步巩固脱贫攻坚成果。</t>
        </is>
      </c>
      <c r="O577" s="60" t="n">
        <v>8</v>
      </c>
      <c r="P577" s="58" t="n"/>
      <c r="Q577" s="60">
        <f>R577+S577</f>
        <v/>
      </c>
      <c r="R577" s="60" t="n">
        <v>0.0036</v>
      </c>
      <c r="S577" s="58" t="n"/>
      <c r="T577" s="60">
        <f>U577+V577</f>
        <v/>
      </c>
      <c r="U577" s="60" t="n">
        <v>0.014</v>
      </c>
      <c r="V577" s="58" t="n"/>
      <c r="W577" s="60" t="inlineStr">
        <is>
          <t>农机中心</t>
        </is>
      </c>
      <c r="X577" s="58" t="inlineStr">
        <is>
          <t>敬登让</t>
        </is>
      </c>
      <c r="Y577" s="60" t="inlineStr">
        <is>
          <t>演武乡</t>
        </is>
      </c>
      <c r="Z577" s="58" t="inlineStr">
        <is>
          <t>杨永杰</t>
        </is>
      </c>
      <c r="AA577" s="58" t="inlineStr">
        <is>
          <t>环农领办发〔2022〕3号</t>
        </is>
      </c>
      <c r="AB577" s="58" t="inlineStr">
        <is>
          <t>中提前批</t>
        </is>
      </c>
    </row>
    <row r="578" ht="48" customHeight="1" s="295">
      <c r="A578" s="56" t="n"/>
      <c r="B578" s="298" t="inlineStr">
        <is>
          <t>8.其他</t>
        </is>
      </c>
      <c r="C578" s="290" t="n"/>
      <c r="D578" s="290" t="n"/>
      <c r="E578" s="291" t="n"/>
      <c r="F578" s="71" t="n"/>
      <c r="G578" s="72" t="n">
        <v>650</v>
      </c>
      <c r="H578" s="72" t="n">
        <v>650</v>
      </c>
      <c r="I578" s="317" t="n"/>
      <c r="J578" s="317" t="n"/>
      <c r="K578" s="317" t="n"/>
      <c r="L578" s="79" t="n"/>
      <c r="M578" s="87" t="n"/>
      <c r="N578" s="87" t="n"/>
      <c r="O578" s="79" t="n"/>
      <c r="P578" s="79" t="n"/>
      <c r="Q578" s="79" t="n"/>
      <c r="R578" s="79" t="n"/>
      <c r="S578" s="79" t="n"/>
      <c r="T578" s="79" t="n"/>
      <c r="U578" s="79" t="n"/>
      <c r="V578" s="79" t="n"/>
      <c r="W578" s="90" t="n"/>
      <c r="X578" s="79" t="n"/>
      <c r="Y578" s="79" t="n"/>
      <c r="Z578" s="79" t="n"/>
      <c r="AA578" s="79" t="n"/>
      <c r="AB578" s="79" t="n"/>
    </row>
    <row r="579" ht="108" customFormat="1" customHeight="1" s="5">
      <c r="A579" s="56" t="n"/>
      <c r="B579" s="85" t="inlineStr">
        <is>
          <t>甘味肉羊产业集群项目</t>
        </is>
      </c>
      <c r="C579" s="85" t="inlineStr">
        <is>
          <t>续建</t>
        </is>
      </c>
      <c r="D579" s="85" t="n"/>
      <c r="E579" s="85" t="inlineStr">
        <is>
          <t>环城镇等乡镇</t>
        </is>
      </c>
      <c r="F579" s="222" t="inlineStr">
        <is>
          <t>建设良种繁育体系-种羊场1处，扩繁场3处，标准化养殖生产基地6处，品牌体系建设1处。形成的固定资产确权到资产所在村。</t>
        </is>
      </c>
      <c r="G579" s="85" t="n">
        <v>650</v>
      </c>
      <c r="H579" s="121" t="n">
        <v>650</v>
      </c>
      <c r="I579" s="121" t="n"/>
      <c r="J579" s="121" t="n"/>
      <c r="K579" s="121" t="n"/>
      <c r="L579" s="121" t="inlineStr">
        <is>
          <t>甘财建[2022]77号</t>
        </is>
      </c>
      <c r="M579" s="158" t="inlineStr">
        <is>
          <t>通过“甘味”肉羊产业集群项目建设，带动县域合作社，养殖户养殖积极性，提高养殖效益，进一步促进草羊产业高质量发展。</t>
        </is>
      </c>
      <c r="N579" s="158" t="n"/>
      <c r="O579" s="85" t="n">
        <v>251</v>
      </c>
      <c r="P579" s="85" t="n"/>
      <c r="Q579" s="85" t="n">
        <v>1.18</v>
      </c>
      <c r="R579" s="85" t="n"/>
      <c r="S579" s="85" t="n"/>
      <c r="T579" s="85" t="n">
        <v>7.2</v>
      </c>
      <c r="U579" s="85" t="n"/>
      <c r="V579" s="85" t="n"/>
      <c r="W579" s="85" t="inlineStr">
        <is>
          <t>畜牧局</t>
        </is>
      </c>
      <c r="X579" s="56" t="inlineStr">
        <is>
          <t>曹志鹏</t>
        </is>
      </c>
      <c r="Y579" s="85" t="inlineStr">
        <is>
          <t>畜牧局</t>
        </is>
      </c>
      <c r="Z579" s="56" t="inlineStr">
        <is>
          <t>曹志鹏</t>
        </is>
      </c>
      <c r="AA579" s="58" t="inlineStr">
        <is>
          <t>环农领办发〔2022〕36号</t>
        </is>
      </c>
      <c r="AB579" s="176" t="inlineStr">
        <is>
          <t>五批整合</t>
        </is>
      </c>
    </row>
    <row r="580" ht="43" customHeight="1" s="295">
      <c r="A580" s="56" t="n"/>
      <c r="B580" s="297" t="inlineStr">
        <is>
          <t>9.配套基础设施（明确具体产业类型）</t>
        </is>
      </c>
      <c r="C580" s="290" t="n"/>
      <c r="D580" s="290" t="n"/>
      <c r="E580" s="291" t="n"/>
      <c r="F580" s="71" t="n"/>
      <c r="G580" s="72">
        <f>G581+G597+SUM(G623:G643)+G646+G688+G698+G713+G724+G644+G645+G667+G725+G726</f>
        <v/>
      </c>
      <c r="H580" s="72">
        <f>H581+H597+SUM(H623:H643)+H646+H688+H698+H713+H724+H644+H645+H667+H725+H726</f>
        <v/>
      </c>
      <c r="I580" s="72">
        <f>I581+I597+SUM(I623:I643)+I646+I688+I698+I713+I724+I644+I645+I667+I725+I726</f>
        <v/>
      </c>
      <c r="J580" s="72">
        <f>J581+J597+SUM(J623:J643)+J646+J688+J698+J713+J724+J644+J645+J667+J725+J726</f>
        <v/>
      </c>
      <c r="K580" s="72">
        <f>K581+K597+SUM(K623:K643)+K646+K688+K698+K713+K724+K644+K645+K667+K725+K726</f>
        <v/>
      </c>
      <c r="L580" s="79" t="n"/>
      <c r="M580" s="87" t="n"/>
      <c r="N580" s="87" t="n"/>
      <c r="O580" s="79" t="n"/>
      <c r="P580" s="79" t="n"/>
      <c r="Q580" s="79" t="n"/>
      <c r="R580" s="79" t="n"/>
      <c r="S580" s="79" t="n"/>
      <c r="T580" s="79" t="n"/>
      <c r="U580" s="79" t="n"/>
      <c r="V580" s="79" t="n"/>
      <c r="W580" s="90" t="n"/>
      <c r="X580" s="79" t="n"/>
      <c r="Y580" s="79" t="n"/>
      <c r="Z580" s="79" t="n"/>
      <c r="AA580" s="79" t="n"/>
      <c r="AB580" s="79" t="n"/>
    </row>
    <row r="581" ht="57" customHeight="1" s="295">
      <c r="A581" s="56" t="n"/>
      <c r="B581" s="56" t="inlineStr">
        <is>
          <t>新建产业道路合计</t>
        </is>
      </c>
      <c r="C581" s="56" t="inlineStr">
        <is>
          <t>新建</t>
        </is>
      </c>
      <c r="D581" s="34" t="inlineStr">
        <is>
          <t>2022.01-2022.12</t>
        </is>
      </c>
      <c r="E581" s="56" t="inlineStr">
        <is>
          <t>各乡镇</t>
        </is>
      </c>
      <c r="F581" s="98" t="inlineStr">
        <is>
          <t>环县主导产业为草羊产业，为加快补齐产业发展基础设施方面短板，新建产业道路12条86.069公里。</t>
        </is>
      </c>
      <c r="G581" s="56">
        <f>SUM(G582:G596)</f>
        <v/>
      </c>
      <c r="H581" s="56">
        <f>SUM(H582:H596)</f>
        <v/>
      </c>
      <c r="I581" s="56">
        <f>SUM(I582:I596)</f>
        <v/>
      </c>
      <c r="J581" s="56">
        <f>SUM(J582:J596)</f>
        <v/>
      </c>
      <c r="K581" s="56">
        <f>SUM(K582:K596)</f>
        <v/>
      </c>
      <c r="L581" s="34" t="n"/>
      <c r="M581" s="140" t="inlineStr">
        <is>
          <t>改善产业发展交通条件，促进农民增收。</t>
        </is>
      </c>
      <c r="N581" s="140" t="inlineStr">
        <is>
          <t>通过实施产业道路，改善农村产业发展条件，促进农民发展产业增收，进一步巩固脱贫成果。</t>
        </is>
      </c>
      <c r="O581" s="56">
        <f>SUM(O582:O593)</f>
        <v/>
      </c>
      <c r="P581" s="34" t="n">
        <v>2</v>
      </c>
      <c r="Q581" s="56">
        <f>R581+S581</f>
        <v/>
      </c>
      <c r="R581" s="56">
        <f>SUM(R582:R593)</f>
        <v/>
      </c>
      <c r="S581" s="56">
        <f>SUM(S582:S593)</f>
        <v/>
      </c>
      <c r="T581" s="56">
        <f>SUM(T582:T593)</f>
        <v/>
      </c>
      <c r="U581" s="56">
        <f>SUM(U582:U593)</f>
        <v/>
      </c>
      <c r="V581" s="56">
        <f>SUM(V582:V593)</f>
        <v/>
      </c>
      <c r="W581" s="56" t="inlineStr">
        <is>
          <t>交运局</t>
        </is>
      </c>
      <c r="X581" s="34" t="inlineStr">
        <is>
          <t>解欣骅</t>
        </is>
      </c>
      <c r="Y581" s="56" t="inlineStr">
        <is>
          <t>公路局</t>
        </is>
      </c>
      <c r="Z581" s="34" t="inlineStr">
        <is>
          <t>黄志鹏</t>
        </is>
      </c>
      <c r="AA581" s="34" t="n"/>
      <c r="AB581" s="34" t="n"/>
    </row>
    <row r="582" ht="70" customHeight="1" s="295">
      <c r="A582" s="56" t="n"/>
      <c r="B582" s="60" t="inlineStr">
        <is>
          <t>潘掌村吕河组阴山梁至四合塬村陈塬组草羊产业路工程</t>
        </is>
      </c>
      <c r="C582" s="60" t="inlineStr">
        <is>
          <t>新建</t>
        </is>
      </c>
      <c r="D582" s="58" t="inlineStr">
        <is>
          <t>2022.01-2022.12</t>
        </is>
      </c>
      <c r="E582" s="60" t="inlineStr">
        <is>
          <t>耿湾</t>
        </is>
      </c>
      <c r="F582" s="142" t="inlineStr">
        <is>
          <t>建设油路工程8.192公里。（总投资851.7382万元，本次安排450万元）</t>
        </is>
      </c>
      <c r="G582" s="60" t="n">
        <v>450</v>
      </c>
      <c r="H582" s="60" t="n">
        <v>450</v>
      </c>
      <c r="I582" s="177" t="n"/>
      <c r="J582" s="58" t="n"/>
      <c r="K582" s="58" t="n"/>
      <c r="L582" s="58" t="inlineStr">
        <is>
          <t>甘财扶贫〔2021〕26号</t>
        </is>
      </c>
      <c r="M582" s="70" t="inlineStr">
        <is>
          <t>改善产业发展交通条件，促进农民增收。</t>
        </is>
      </c>
      <c r="N582" s="70" t="inlineStr">
        <is>
          <t>通过实施产业道路，改善农村产业发展条件，促进农民发展产业增收，进一步巩固脱贫成果。</t>
        </is>
      </c>
      <c r="O582" s="169" t="n">
        <v>2</v>
      </c>
      <c r="P582" s="58" t="n"/>
      <c r="Q582" s="60">
        <f>R582+S582</f>
        <v/>
      </c>
      <c r="R582" s="60" t="n">
        <v>0.0073</v>
      </c>
      <c r="S582" s="58" t="inlineStr">
        <is>
          <t>0.0036</t>
        </is>
      </c>
      <c r="T582" s="60">
        <f>U582+V582</f>
        <v/>
      </c>
      <c r="U582" s="60" t="n">
        <v>0.0368</v>
      </c>
      <c r="V582" s="58" t="inlineStr">
        <is>
          <t>0.0184</t>
        </is>
      </c>
      <c r="W582" s="60" t="inlineStr">
        <is>
          <t>交运局</t>
        </is>
      </c>
      <c r="X582" s="58" t="inlineStr">
        <is>
          <t>解欣骅</t>
        </is>
      </c>
      <c r="Y582" s="60" t="inlineStr">
        <is>
          <t>公路局</t>
        </is>
      </c>
      <c r="Z582" s="58" t="inlineStr">
        <is>
          <t>黄志鹏</t>
        </is>
      </c>
      <c r="AA582" s="58" t="inlineStr">
        <is>
          <t>环农领办发〔2022〕3号</t>
        </is>
      </c>
      <c r="AB582" s="58" t="inlineStr">
        <is>
          <t>中提前批</t>
        </is>
      </c>
    </row>
    <row r="583" ht="70" customHeight="1" s="295">
      <c r="A583" s="56" t="n"/>
      <c r="B583" s="167" t="inlineStr">
        <is>
          <t>坪子塬村何家山组至对坡塬组草羊产业路建设工程</t>
        </is>
      </c>
      <c r="C583" s="60" t="inlineStr">
        <is>
          <t>新建</t>
        </is>
      </c>
      <c r="D583" s="58" t="inlineStr">
        <is>
          <t>2022.01-2022.12</t>
        </is>
      </c>
      <c r="E583" s="167" t="inlineStr">
        <is>
          <t>木钵</t>
        </is>
      </c>
      <c r="F583" s="214" t="inlineStr">
        <is>
          <t>新建油路7.42公里。（总投资593万元，本次安排320万元）</t>
        </is>
      </c>
      <c r="G583" s="60" t="n">
        <v>320</v>
      </c>
      <c r="H583" s="60" t="n">
        <v>320</v>
      </c>
      <c r="I583" s="177" t="n"/>
      <c r="J583" s="58" t="n"/>
      <c r="K583" s="58" t="n"/>
      <c r="L583" s="58" t="inlineStr">
        <is>
          <t>甘财扶贫〔2021〕26号</t>
        </is>
      </c>
      <c r="M583" s="70" t="inlineStr">
        <is>
          <t>改善产业发展交通条件，促进农民增收。</t>
        </is>
      </c>
      <c r="N583" s="70" t="inlineStr">
        <is>
          <t>通过实施产业道路，改善农村产业发展条件，促进农民发展产业增收，进一步巩固脱贫成果。</t>
        </is>
      </c>
      <c r="O583" s="169" t="n">
        <v>1</v>
      </c>
      <c r="P583" s="58" t="n"/>
      <c r="Q583" s="60">
        <f>R583+S583</f>
        <v/>
      </c>
      <c r="R583" s="60" t="n">
        <v>0.003</v>
      </c>
      <c r="S583" s="58" t="inlineStr">
        <is>
          <t>0.0015</t>
        </is>
      </c>
      <c r="T583" s="60">
        <f>U583+V583</f>
        <v/>
      </c>
      <c r="U583" s="60" t="n">
        <v>0.0105</v>
      </c>
      <c r="V583" s="58" t="inlineStr">
        <is>
          <t>0.0052</t>
        </is>
      </c>
      <c r="W583" s="60" t="inlineStr">
        <is>
          <t>交运局</t>
        </is>
      </c>
      <c r="X583" s="58" t="inlineStr">
        <is>
          <t>解欣骅</t>
        </is>
      </c>
      <c r="Y583" s="60" t="inlineStr">
        <is>
          <t>公路局</t>
        </is>
      </c>
      <c r="Z583" s="58" t="inlineStr">
        <is>
          <t>黄志鹏</t>
        </is>
      </c>
      <c r="AA583" s="58" t="inlineStr">
        <is>
          <t>环农领办发〔2022〕3号</t>
        </is>
      </c>
      <c r="AB583" s="58" t="inlineStr">
        <is>
          <t>中提前批</t>
        </is>
      </c>
    </row>
    <row r="584" ht="70" customHeight="1" s="295">
      <c r="A584" s="56" t="n"/>
      <c r="B584" s="167" t="inlineStr">
        <is>
          <t>赵台村赵台组至大路洼村西庄洼组草羊产业路工程</t>
        </is>
      </c>
      <c r="C584" s="60" t="inlineStr">
        <is>
          <t>新建</t>
        </is>
      </c>
      <c r="D584" s="58" t="inlineStr">
        <is>
          <t>2022.01-2022.12</t>
        </is>
      </c>
      <c r="E584" s="167" t="inlineStr">
        <is>
          <t>合道</t>
        </is>
      </c>
      <c r="F584" s="214" t="inlineStr">
        <is>
          <t>新建油路16.942公里。（总投资1355万元，本次安排700万元）</t>
        </is>
      </c>
      <c r="G584" s="60" t="n">
        <v>700</v>
      </c>
      <c r="H584" s="60" t="n">
        <v>700</v>
      </c>
      <c r="I584" s="177" t="n"/>
      <c r="J584" s="58" t="n"/>
      <c r="K584" s="58" t="n"/>
      <c r="L584" s="58" t="inlineStr">
        <is>
          <t>甘财扶贫〔2021〕26号</t>
        </is>
      </c>
      <c r="M584" s="70" t="inlineStr">
        <is>
          <t>改善产业发展交通条件，促进农民增收。</t>
        </is>
      </c>
      <c r="N584" s="70" t="inlineStr">
        <is>
          <t>通过实施产业道路，改善农村产业发展条件，促进农民发展产业增收，进一步巩固脱贫成果。</t>
        </is>
      </c>
      <c r="O584" s="169" t="n">
        <v>2</v>
      </c>
      <c r="P584" s="58" t="n"/>
      <c r="Q584" s="60">
        <f>R584+S584</f>
        <v/>
      </c>
      <c r="R584" s="60" t="n">
        <v>0.0208</v>
      </c>
      <c r="S584" s="58" t="inlineStr">
        <is>
          <t>0.0104</t>
        </is>
      </c>
      <c r="T584" s="60">
        <f>U584+V584</f>
        <v/>
      </c>
      <c r="U584" s="60" t="n">
        <v>0.0914</v>
      </c>
      <c r="V584" s="58" t="inlineStr">
        <is>
          <t>0.0457</t>
        </is>
      </c>
      <c r="W584" s="60" t="inlineStr">
        <is>
          <t>交运局</t>
        </is>
      </c>
      <c r="X584" s="58" t="inlineStr">
        <is>
          <t>解欣骅</t>
        </is>
      </c>
      <c r="Y584" s="60" t="inlineStr">
        <is>
          <t>公路局</t>
        </is>
      </c>
      <c r="Z584" s="58" t="inlineStr">
        <is>
          <t>黄志鹏</t>
        </is>
      </c>
      <c r="AA584" s="58" t="inlineStr">
        <is>
          <t>环农领办发〔2022〕3号</t>
        </is>
      </c>
      <c r="AB584" s="58" t="inlineStr">
        <is>
          <t>中提前批</t>
        </is>
      </c>
    </row>
    <row r="585" ht="70" customHeight="1" s="295">
      <c r="A585" s="56" t="n"/>
      <c r="B585" s="167" t="inlineStr">
        <is>
          <t>陈渠子村至高大掌组草羊产业路工程</t>
        </is>
      </c>
      <c r="C585" s="60" t="inlineStr">
        <is>
          <t>新建</t>
        </is>
      </c>
      <c r="D585" s="58" t="inlineStr">
        <is>
          <t>2022.01-2022.12</t>
        </is>
      </c>
      <c r="E585" s="167" t="inlineStr">
        <is>
          <t>罗山川</t>
        </is>
      </c>
      <c r="F585" s="214" t="inlineStr">
        <is>
          <t>新建油路4.823公里。（总投资385万元，本次安排200万元）</t>
        </is>
      </c>
      <c r="G585" s="60" t="n">
        <v>200</v>
      </c>
      <c r="H585" s="60" t="n">
        <v>200</v>
      </c>
      <c r="I585" s="177" t="n"/>
      <c r="J585" s="58" t="n"/>
      <c r="K585" s="58" t="n"/>
      <c r="L585" s="58" t="inlineStr">
        <is>
          <t>甘财扶贫〔2021〕26号</t>
        </is>
      </c>
      <c r="M585" s="70" t="inlineStr">
        <is>
          <t>改善产业发展交通条件，促进农民增收。</t>
        </is>
      </c>
      <c r="N585" s="70" t="inlineStr">
        <is>
          <t>通过实施产业道路，改善农村产业发展条件，促进农民发展产业增收，进一步巩固脱贫成果。</t>
        </is>
      </c>
      <c r="O585" s="169" t="n">
        <v>1</v>
      </c>
      <c r="P585" s="58" t="n"/>
      <c r="Q585" s="60">
        <f>R585+S585</f>
        <v/>
      </c>
      <c r="R585" s="60" t="n">
        <v>0.0024</v>
      </c>
      <c r="S585" s="58" t="inlineStr">
        <is>
          <t>0.0012</t>
        </is>
      </c>
      <c r="T585" s="60">
        <f>U585+V585</f>
        <v/>
      </c>
      <c r="U585" s="60" t="n">
        <v>0.0078</v>
      </c>
      <c r="V585" s="58" t="inlineStr">
        <is>
          <t>0.0039</t>
        </is>
      </c>
      <c r="W585" s="60" t="inlineStr">
        <is>
          <t>交运局</t>
        </is>
      </c>
      <c r="X585" s="58" t="inlineStr">
        <is>
          <t>解欣骅</t>
        </is>
      </c>
      <c r="Y585" s="60" t="inlineStr">
        <is>
          <t>公路局</t>
        </is>
      </c>
      <c r="Z585" s="58" t="inlineStr">
        <is>
          <t>黄志鹏</t>
        </is>
      </c>
      <c r="AA585" s="58" t="inlineStr">
        <is>
          <t>环农领办发〔2022〕3号</t>
        </is>
      </c>
      <c r="AB585" s="58" t="inlineStr">
        <is>
          <t>中提前批</t>
        </is>
      </c>
    </row>
    <row r="586" ht="70" customHeight="1" s="295">
      <c r="A586" s="56" t="n"/>
      <c r="B586" s="167" t="inlineStr">
        <is>
          <t>张家湾村至桃树峁组草羊产业路工程</t>
        </is>
      </c>
      <c r="C586" s="60" t="inlineStr">
        <is>
          <t>新建</t>
        </is>
      </c>
      <c r="D586" s="58" t="inlineStr">
        <is>
          <t>2022.01-2022.12</t>
        </is>
      </c>
      <c r="E586" s="167" t="inlineStr">
        <is>
          <t>虎洞</t>
        </is>
      </c>
      <c r="F586" s="214" t="inlineStr">
        <is>
          <t>新建油路7.811公里。（总投资624万元，本次安排320万元）</t>
        </is>
      </c>
      <c r="G586" s="60" t="n">
        <v>320</v>
      </c>
      <c r="H586" s="60" t="n">
        <v>320</v>
      </c>
      <c r="I586" s="177" t="n"/>
      <c r="J586" s="58" t="n"/>
      <c r="K586" s="58" t="n"/>
      <c r="L586" s="58" t="inlineStr">
        <is>
          <t>甘财扶贫〔2021〕26号</t>
        </is>
      </c>
      <c r="M586" s="70" t="inlineStr">
        <is>
          <t>改善产业发展交通条件，促进农民增收。</t>
        </is>
      </c>
      <c r="N586" s="70" t="inlineStr">
        <is>
          <t>通过实施产业道路，改善农村产业发展条件，促进农民发展产业增收，进一步巩固脱贫成果。</t>
        </is>
      </c>
      <c r="O586" s="169" t="n">
        <v>1</v>
      </c>
      <c r="P586" s="58" t="n"/>
      <c r="Q586" s="60">
        <f>R586+S586</f>
        <v/>
      </c>
      <c r="R586" s="60" t="n">
        <v>0.0052</v>
      </c>
      <c r="S586" s="58" t="inlineStr">
        <is>
          <t>0.0026</t>
        </is>
      </c>
      <c r="T586" s="60">
        <f>U586+V586</f>
        <v/>
      </c>
      <c r="U586" s="60" t="n">
        <v>0.0219</v>
      </c>
      <c r="V586" s="58" t="inlineStr">
        <is>
          <t>0.0109</t>
        </is>
      </c>
      <c r="W586" s="60" t="inlineStr">
        <is>
          <t>交运局</t>
        </is>
      </c>
      <c r="X586" s="58" t="inlineStr">
        <is>
          <t>解欣骅</t>
        </is>
      </c>
      <c r="Y586" s="60" t="inlineStr">
        <is>
          <t>公路局</t>
        </is>
      </c>
      <c r="Z586" s="58" t="inlineStr">
        <is>
          <t>黄志鹏</t>
        </is>
      </c>
      <c r="AA586" s="58" t="inlineStr">
        <is>
          <t>环农领办发〔2022〕3号</t>
        </is>
      </c>
      <c r="AB586" s="58" t="inlineStr">
        <is>
          <t>中提前批</t>
        </is>
      </c>
    </row>
    <row r="587" ht="70" customHeight="1" s="295">
      <c r="A587" s="56" t="n"/>
      <c r="B587" s="167" t="inlineStr">
        <is>
          <t>红土咀村尚渠组大路崾岘至砖城子村谷山组草羊产业路工程</t>
        </is>
      </c>
      <c r="C587" s="60" t="inlineStr">
        <is>
          <t>新建</t>
        </is>
      </c>
      <c r="D587" s="58" t="inlineStr">
        <is>
          <t>2022.01-2022.12</t>
        </is>
      </c>
      <c r="E587" s="167" t="inlineStr">
        <is>
          <t>毛井</t>
        </is>
      </c>
      <c r="F587" s="214" t="inlineStr">
        <is>
          <t>新建油路3.962公里。（总投资316万元，本次安排160万元）</t>
        </is>
      </c>
      <c r="G587" s="60" t="n">
        <v>160</v>
      </c>
      <c r="H587" s="60" t="n">
        <v>160</v>
      </c>
      <c r="I587" s="177" t="n"/>
      <c r="J587" s="58" t="n"/>
      <c r="K587" s="58" t="n"/>
      <c r="L587" s="58" t="inlineStr">
        <is>
          <t>甘财扶贫〔2021〕26号</t>
        </is>
      </c>
      <c r="M587" s="70" t="inlineStr">
        <is>
          <t>改善产业发展交通条件，促进农民增收。</t>
        </is>
      </c>
      <c r="N587" s="70" t="inlineStr">
        <is>
          <t>通过实施产业道路，改善农村产业发展条件，促进农民发展产业增收，进一步巩固脱贫成果。</t>
        </is>
      </c>
      <c r="O587" s="169" t="n">
        <v>2</v>
      </c>
      <c r="P587" s="58" t="n"/>
      <c r="Q587" s="60">
        <f>R587+S587</f>
        <v/>
      </c>
      <c r="R587" s="60" t="n">
        <v>0.008999999999999999</v>
      </c>
      <c r="S587" s="58" t="inlineStr">
        <is>
          <t>0.0045</t>
        </is>
      </c>
      <c r="T587" s="60">
        <f>U587+V587</f>
        <v/>
      </c>
      <c r="U587" s="60" t="n">
        <v>0.043</v>
      </c>
      <c r="V587" s="58" t="inlineStr">
        <is>
          <t>0.0215</t>
        </is>
      </c>
      <c r="W587" s="60" t="inlineStr">
        <is>
          <t>交运局</t>
        </is>
      </c>
      <c r="X587" s="58" t="inlineStr">
        <is>
          <t>解欣骅</t>
        </is>
      </c>
      <c r="Y587" s="60" t="inlineStr">
        <is>
          <t>公路局</t>
        </is>
      </c>
      <c r="Z587" s="58" t="inlineStr">
        <is>
          <t>黄志鹏</t>
        </is>
      </c>
      <c r="AA587" s="58" t="inlineStr">
        <is>
          <t>环农领办发〔2022〕3号</t>
        </is>
      </c>
      <c r="AB587" s="58" t="inlineStr">
        <is>
          <t>中提前批</t>
        </is>
      </c>
    </row>
    <row r="588" ht="70" customHeight="1" s="295">
      <c r="A588" s="56" t="n"/>
      <c r="B588" s="167" t="inlineStr">
        <is>
          <t>沈家岭村部至栒子山组草羊产业路工程</t>
        </is>
      </c>
      <c r="C588" s="60" t="inlineStr">
        <is>
          <t>新建</t>
        </is>
      </c>
      <c r="D588" s="58" t="inlineStr">
        <is>
          <t>2022.01-2022.12</t>
        </is>
      </c>
      <c r="E588" s="167" t="inlineStr">
        <is>
          <t>合道</t>
        </is>
      </c>
      <c r="F588" s="214" t="inlineStr">
        <is>
          <t>新建油路9.295公里。（总投资743万元，本次安排381.748万元）</t>
        </is>
      </c>
      <c r="G588" s="60" t="n">
        <v>381.748</v>
      </c>
      <c r="H588" s="60" t="n">
        <v>381.748</v>
      </c>
      <c r="I588" s="177" t="n"/>
      <c r="J588" s="58" t="n"/>
      <c r="K588" s="58" t="n"/>
      <c r="L588" s="58" t="inlineStr">
        <is>
          <t>甘财扶贫〔2021〕26号</t>
        </is>
      </c>
      <c r="M588" s="70" t="inlineStr">
        <is>
          <t>改善产业发展交通条件，促进农民增收。</t>
        </is>
      </c>
      <c r="N588" s="70" t="inlineStr">
        <is>
          <t>通过实施产业道路，改善农村产业发展条件，促进农民发展产业增收，进一步巩固脱贫成果。</t>
        </is>
      </c>
      <c r="O588" s="169" t="n">
        <v>1</v>
      </c>
      <c r="P588" s="58" t="n"/>
      <c r="Q588" s="60">
        <f>R588+S588</f>
        <v/>
      </c>
      <c r="R588" s="60" t="n">
        <v>0.017</v>
      </c>
      <c r="S588" s="58" t="inlineStr">
        <is>
          <t>0.0085</t>
        </is>
      </c>
      <c r="T588" s="60">
        <f>U588+V588</f>
        <v/>
      </c>
      <c r="U588" s="60" t="n">
        <v>0.07489999999999999</v>
      </c>
      <c r="V588" s="58" t="inlineStr">
        <is>
          <t>0.0374</t>
        </is>
      </c>
      <c r="W588" s="60" t="inlineStr">
        <is>
          <t>交运局</t>
        </is>
      </c>
      <c r="X588" s="58" t="inlineStr">
        <is>
          <t>解欣骅</t>
        </is>
      </c>
      <c r="Y588" s="60" t="inlineStr">
        <is>
          <t>公路局</t>
        </is>
      </c>
      <c r="Z588" s="58" t="inlineStr">
        <is>
          <t>黄志鹏</t>
        </is>
      </c>
      <c r="AA588" s="58" t="inlineStr">
        <is>
          <t>环农领办发〔2022〕3号</t>
        </is>
      </c>
      <c r="AB588" s="58" t="inlineStr">
        <is>
          <t>中提前批</t>
        </is>
      </c>
    </row>
    <row r="589" ht="70" customHeight="1" s="295">
      <c r="A589" s="56" t="n"/>
      <c r="B589" s="60" t="inlineStr">
        <is>
          <t>西沟村崖腰组至湫沟组草羊产业路工程</t>
        </is>
      </c>
      <c r="C589" s="60" t="inlineStr">
        <is>
          <t>新建</t>
        </is>
      </c>
      <c r="D589" s="58" t="inlineStr">
        <is>
          <t>2022.01-2022.12</t>
        </is>
      </c>
      <c r="E589" s="167" t="inlineStr">
        <is>
          <t>曲子</t>
        </is>
      </c>
      <c r="F589" s="214" t="inlineStr">
        <is>
          <t>新建油路5.276公里。（总投资387万元，本次安排200万元）</t>
        </is>
      </c>
      <c r="G589" s="60" t="n">
        <v>200</v>
      </c>
      <c r="H589" s="60" t="n">
        <v>200</v>
      </c>
      <c r="I589" s="177" t="n"/>
      <c r="J589" s="58" t="n"/>
      <c r="K589" s="58" t="n"/>
      <c r="L589" s="58" t="inlineStr">
        <is>
          <t>甘财扶贫〔2021〕26号</t>
        </is>
      </c>
      <c r="M589" s="70" t="inlineStr">
        <is>
          <t>改善产业发展交通条件，促进农民增收。</t>
        </is>
      </c>
      <c r="N589" s="70" t="inlineStr">
        <is>
          <t>通过实施产业道路，改善农村产业发展条件，促进农民发展产业增收，进一步巩固脱贫成果。</t>
        </is>
      </c>
      <c r="O589" s="167" t="n">
        <v>0</v>
      </c>
      <c r="P589" s="58" t="n">
        <v>1</v>
      </c>
      <c r="Q589" s="60">
        <f>R589+S589</f>
        <v/>
      </c>
      <c r="R589" s="60" t="n">
        <v>0.012</v>
      </c>
      <c r="S589" s="58" t="inlineStr">
        <is>
          <t>0.006</t>
        </is>
      </c>
      <c r="T589" s="60">
        <f>U589+V589</f>
        <v/>
      </c>
      <c r="U589" s="60" t="n">
        <v>0.0444</v>
      </c>
      <c r="V589" s="58" t="inlineStr">
        <is>
          <t>0.0222</t>
        </is>
      </c>
      <c r="W589" s="60" t="inlineStr">
        <is>
          <t>交运局</t>
        </is>
      </c>
      <c r="X589" s="58" t="inlineStr">
        <is>
          <t>解欣骅</t>
        </is>
      </c>
      <c r="Y589" s="60" t="inlineStr">
        <is>
          <t>公路局</t>
        </is>
      </c>
      <c r="Z589" s="58" t="inlineStr">
        <is>
          <t>黄志鹏</t>
        </is>
      </c>
      <c r="AA589" s="58" t="inlineStr">
        <is>
          <t>环农领办发〔2022〕3号</t>
        </is>
      </c>
      <c r="AB589" s="58" t="inlineStr">
        <is>
          <t>中提前批</t>
        </is>
      </c>
    </row>
    <row r="590" ht="70" customHeight="1" s="295">
      <c r="A590" s="56" t="n"/>
      <c r="B590" s="60" t="inlineStr">
        <is>
          <t>西沟村阳洼组至崖畔庄草羊产业路工程</t>
        </is>
      </c>
      <c r="C590" s="60" t="inlineStr">
        <is>
          <t>新建</t>
        </is>
      </c>
      <c r="D590" s="58" t="inlineStr">
        <is>
          <t>2022.01-2022.12</t>
        </is>
      </c>
      <c r="E590" s="167" t="inlineStr">
        <is>
          <t>曲子</t>
        </is>
      </c>
      <c r="F590" s="214" t="inlineStr">
        <is>
          <t>新建油路1.913公里。（总投资153万元，本次安排80万元）</t>
        </is>
      </c>
      <c r="G590" s="60" t="n">
        <v>80</v>
      </c>
      <c r="H590" s="60" t="n">
        <v>80</v>
      </c>
      <c r="I590" s="58" t="n"/>
      <c r="J590" s="58" t="n"/>
      <c r="K590" s="58" t="n"/>
      <c r="L590" s="58" t="inlineStr">
        <is>
          <t>甘财扶贫〔2021〕26号</t>
        </is>
      </c>
      <c r="M590" s="70" t="inlineStr">
        <is>
          <t>改善产业发展交通条件，促进农民增收。</t>
        </is>
      </c>
      <c r="N590" s="70" t="inlineStr">
        <is>
          <t>通过实施产业道路，改善农村产业发展条件，促进农民发展产业增收，进一步巩固脱贫成果。</t>
        </is>
      </c>
      <c r="O590" s="167" t="n">
        <v>0</v>
      </c>
      <c r="P590" s="58" t="n">
        <v>1</v>
      </c>
      <c r="Q590" s="60">
        <f>R590+S590</f>
        <v/>
      </c>
      <c r="R590" s="60" t="n">
        <v>0.0068</v>
      </c>
      <c r="S590" s="58" t="inlineStr">
        <is>
          <t>0.0034</t>
        </is>
      </c>
      <c r="T590" s="60">
        <f>U590+V590</f>
        <v/>
      </c>
      <c r="U590" s="60" t="n">
        <v>0.0252</v>
      </c>
      <c r="V590" s="58" t="inlineStr">
        <is>
          <t>0.0126</t>
        </is>
      </c>
      <c r="W590" s="60" t="inlineStr">
        <is>
          <t>交运局</t>
        </is>
      </c>
      <c r="X590" s="58" t="inlineStr">
        <is>
          <t>解欣骅</t>
        </is>
      </c>
      <c r="Y590" s="60" t="inlineStr">
        <is>
          <t>公路局</t>
        </is>
      </c>
      <c r="Z590" s="58" t="inlineStr">
        <is>
          <t>黄志鹏</t>
        </is>
      </c>
      <c r="AA590" s="58" t="inlineStr">
        <is>
          <t>环农领办发〔2022〕3号</t>
        </is>
      </c>
      <c r="AB590" s="58" t="inlineStr">
        <is>
          <t>中提前批</t>
        </is>
      </c>
    </row>
    <row r="591" ht="70" customHeight="1" s="295">
      <c r="A591" s="56" t="n"/>
      <c r="B591" s="167" t="inlineStr">
        <is>
          <t>新峁村至新峁组苦水淌至南塬草羊产业路工程</t>
        </is>
      </c>
      <c r="C591" s="169" t="inlineStr">
        <is>
          <t>新建</t>
        </is>
      </c>
      <c r="D591" s="58" t="inlineStr">
        <is>
          <t>2022.01-2022.12</t>
        </is>
      </c>
      <c r="E591" s="167" t="inlineStr">
        <is>
          <t>秦团庄</t>
        </is>
      </c>
      <c r="F591" s="214" t="inlineStr">
        <is>
          <t>新建油路1.888公里。（总投资151万元，本次安排80万元）</t>
        </is>
      </c>
      <c r="G591" s="60" t="n">
        <v>80</v>
      </c>
      <c r="H591" s="60" t="n">
        <v>80</v>
      </c>
      <c r="I591" s="58" t="n"/>
      <c r="J591" s="58" t="n"/>
      <c r="K591" s="58" t="n"/>
      <c r="L591" s="58" t="inlineStr">
        <is>
          <t>甘财扶贫〔2021〕26号</t>
        </is>
      </c>
      <c r="M591" s="70" t="inlineStr">
        <is>
          <t>改善产业发展交通条件，促进农民增收。</t>
        </is>
      </c>
      <c r="N591" s="70" t="inlineStr">
        <is>
          <t>通过实施产业道路，改善农村产业发展条件，促进农民发展产业增收，进一步巩固脱贫成果。</t>
        </is>
      </c>
      <c r="O591" s="169" t="n">
        <v>1</v>
      </c>
      <c r="P591" s="58" t="n"/>
      <c r="Q591" s="60">
        <f>R591+S591</f>
        <v/>
      </c>
      <c r="R591" s="60" t="n">
        <v>0.004</v>
      </c>
      <c r="S591" s="58" t="inlineStr">
        <is>
          <t>0.002</t>
        </is>
      </c>
      <c r="T591" s="60">
        <f>U591+V591</f>
        <v/>
      </c>
      <c r="U591" s="60" t="n">
        <v>0.0162</v>
      </c>
      <c r="V591" s="58" t="inlineStr">
        <is>
          <t>0.0081</t>
        </is>
      </c>
      <c r="W591" s="60" t="inlineStr">
        <is>
          <t>交运局</t>
        </is>
      </c>
      <c r="X591" s="58" t="inlineStr">
        <is>
          <t>解欣骅</t>
        </is>
      </c>
      <c r="Y591" s="60" t="inlineStr">
        <is>
          <t>公路局</t>
        </is>
      </c>
      <c r="Z591" s="58" t="inlineStr">
        <is>
          <t>黄志鹏</t>
        </is>
      </c>
      <c r="AA591" s="58" t="inlineStr">
        <is>
          <t>环农领办发〔2022〕3号</t>
        </is>
      </c>
      <c r="AB591" s="58" t="inlineStr">
        <is>
          <t>中提前批</t>
        </is>
      </c>
    </row>
    <row r="592" ht="70" customHeight="1" s="295">
      <c r="A592" s="56" t="n"/>
      <c r="B592" s="167" t="inlineStr">
        <is>
          <t>汪天子村至花家湾组至黑刺坡头草羊产业路工程</t>
        </is>
      </c>
      <c r="C592" s="169" t="inlineStr">
        <is>
          <t>新建</t>
        </is>
      </c>
      <c r="D592" s="58" t="inlineStr">
        <is>
          <t>2022.01-2022.12</t>
        </is>
      </c>
      <c r="E592" s="167" t="inlineStr">
        <is>
          <t>小南沟</t>
        </is>
      </c>
      <c r="F592" s="214" t="inlineStr">
        <is>
          <t>新建油路9.908公里。（总投资792万元，本次安排420万元）</t>
        </is>
      </c>
      <c r="G592" s="60" t="n">
        <v>420</v>
      </c>
      <c r="H592" s="60" t="n">
        <v>420</v>
      </c>
      <c r="I592" s="58" t="n"/>
      <c r="J592" s="58" t="n"/>
      <c r="K592" s="58" t="n"/>
      <c r="L592" s="58" t="inlineStr">
        <is>
          <t>甘财扶贫〔2021〕26号</t>
        </is>
      </c>
      <c r="M592" s="70" t="inlineStr">
        <is>
          <t>改善产业发展交通条件，促进农民增收。</t>
        </is>
      </c>
      <c r="N592" s="70" t="inlineStr">
        <is>
          <t>通过实施产业道路，改善农村产业发展条件，促进农民发展产业增收，进一步巩固脱贫成果。</t>
        </is>
      </c>
      <c r="O592" s="169" t="n">
        <v>1</v>
      </c>
      <c r="P592" s="58" t="n"/>
      <c r="Q592" s="60">
        <f>R592+S592</f>
        <v/>
      </c>
      <c r="R592" s="60" t="n">
        <v>0.0019</v>
      </c>
      <c r="S592" s="58" t="inlineStr">
        <is>
          <t>0.0009</t>
        </is>
      </c>
      <c r="T592" s="60">
        <f>U592+V592</f>
        <v/>
      </c>
      <c r="U592" s="60" t="n">
        <v>0.008699999999999999</v>
      </c>
      <c r="V592" s="58" t="inlineStr">
        <is>
          <t>0.0043</t>
        </is>
      </c>
      <c r="W592" s="60" t="inlineStr">
        <is>
          <t>交运局</t>
        </is>
      </c>
      <c r="X592" s="58" t="inlineStr">
        <is>
          <t>解欣骅</t>
        </is>
      </c>
      <c r="Y592" s="60" t="inlineStr">
        <is>
          <t>公路局</t>
        </is>
      </c>
      <c r="Z592" s="58" t="inlineStr">
        <is>
          <t>黄志鹏</t>
        </is>
      </c>
      <c r="AA592" s="58" t="inlineStr">
        <is>
          <t>环农领办发〔2022〕3号</t>
        </is>
      </c>
      <c r="AB592" s="58" t="inlineStr">
        <is>
          <t>中提前批</t>
        </is>
      </c>
    </row>
    <row r="593" ht="70" customHeight="1" s="295">
      <c r="A593" s="56" t="n"/>
      <c r="B593" s="167" t="inlineStr">
        <is>
          <t>王庄村至川皮掌组至车道镇三角城村苏山庄组草羊产业路工程</t>
        </is>
      </c>
      <c r="C593" s="169" t="inlineStr">
        <is>
          <t>新建</t>
        </is>
      </c>
      <c r="D593" s="58" t="inlineStr">
        <is>
          <t>2022.01-2022.12</t>
        </is>
      </c>
      <c r="E593" s="167" t="inlineStr">
        <is>
          <t>芦家湾</t>
        </is>
      </c>
      <c r="F593" s="214" t="inlineStr">
        <is>
          <t>新建油路9.07公里。（总投资725万元，本次安排370万元）</t>
        </is>
      </c>
      <c r="G593" s="60" t="n">
        <v>370</v>
      </c>
      <c r="H593" s="60" t="n">
        <v>370</v>
      </c>
      <c r="I593" s="58" t="n"/>
      <c r="J593" s="58" t="n"/>
      <c r="K593" s="58" t="n"/>
      <c r="L593" s="58" t="inlineStr">
        <is>
          <t>甘财扶贫〔2021〕26号</t>
        </is>
      </c>
      <c r="M593" s="70" t="inlineStr">
        <is>
          <t>改善产业发展交通条件，促进农民增收。</t>
        </is>
      </c>
      <c r="N593" s="70" t="inlineStr">
        <is>
          <t>通过实施产业道路，改善农村产业发展条件，促进农民发展产业增收，进一步巩固脱贫成果。</t>
        </is>
      </c>
      <c r="O593" s="169" t="n">
        <v>2</v>
      </c>
      <c r="P593" s="58" t="n"/>
      <c r="Q593" s="60">
        <f>R593+S593</f>
        <v/>
      </c>
      <c r="R593" s="60" t="n">
        <v>0.0037</v>
      </c>
      <c r="S593" s="58" t="inlineStr">
        <is>
          <t>0.0018</t>
        </is>
      </c>
      <c r="T593" s="60">
        <f>U593+V593</f>
        <v/>
      </c>
      <c r="U593" s="60" t="n">
        <v>0.0131</v>
      </c>
      <c r="V593" s="58" t="inlineStr">
        <is>
          <t>0.0065</t>
        </is>
      </c>
      <c r="W593" s="60" t="inlineStr">
        <is>
          <t>交运局</t>
        </is>
      </c>
      <c r="X593" s="58" t="inlineStr">
        <is>
          <t>解欣骅</t>
        </is>
      </c>
      <c r="Y593" s="60" t="inlineStr">
        <is>
          <t>公路局</t>
        </is>
      </c>
      <c r="Z593" s="58" t="inlineStr">
        <is>
          <t>黄志鹏</t>
        </is>
      </c>
      <c r="AA593" s="58" t="inlineStr">
        <is>
          <t>环农领办发〔2022〕3号</t>
        </is>
      </c>
      <c r="AB593" s="58" t="inlineStr">
        <is>
          <t>中提前批</t>
        </is>
      </c>
    </row>
    <row r="594" ht="70" customHeight="1" s="295">
      <c r="A594" s="56" t="n"/>
      <c r="B594" s="167" t="inlineStr">
        <is>
          <t>合道镇唐台子石沟组草羊产业路拱桥</t>
        </is>
      </c>
      <c r="C594" s="169" t="inlineStr">
        <is>
          <t>新建</t>
        </is>
      </c>
      <c r="D594" s="58" t="inlineStr">
        <is>
          <t>2022.01-2022.12</t>
        </is>
      </c>
      <c r="E594" s="167" t="inlineStr">
        <is>
          <t>合道镇</t>
        </is>
      </c>
      <c r="F594" s="214" t="inlineStr">
        <is>
          <t>发展草羊产业，新建拱桥1座，桥头引线300米。</t>
        </is>
      </c>
      <c r="G594" s="60" t="n">
        <v>122</v>
      </c>
      <c r="H594" s="24" t="n">
        <v>122</v>
      </c>
      <c r="I594" s="58" t="n"/>
      <c r="J594" s="58" t="n"/>
      <c r="K594" s="58" t="n"/>
      <c r="L594" s="58" t="inlineStr">
        <is>
          <t>甘财振兴[2022]9号</t>
        </is>
      </c>
      <c r="M594" s="70" t="inlineStr">
        <is>
          <t>改善产业发展交通条件，促进农民增收。</t>
        </is>
      </c>
      <c r="N594" s="60" t="inlineStr">
        <is>
          <t>通过实施产业道路，改善农村产业发展条件，促进农民发展产业增收，进一步巩固脱贫成果。</t>
        </is>
      </c>
      <c r="O594" s="169" t="n">
        <v>1</v>
      </c>
      <c r="P594" s="58" t="n"/>
      <c r="Q594" s="60" t="n">
        <v>0.012</v>
      </c>
      <c r="R594" s="60" t="n">
        <v>0.0063</v>
      </c>
      <c r="S594" s="58" t="n">
        <v>0.0057</v>
      </c>
      <c r="T594" s="60" t="n">
        <v>0.0504</v>
      </c>
      <c r="U594" s="60" t="n">
        <v>0.0268</v>
      </c>
      <c r="V594" s="58">
        <f>T594-U594</f>
        <v/>
      </c>
      <c r="W594" s="60" t="inlineStr">
        <is>
          <t>交运局</t>
        </is>
      </c>
      <c r="X594" s="58" t="inlineStr">
        <is>
          <t>解欣骅</t>
        </is>
      </c>
      <c r="Y594" s="60" t="inlineStr">
        <is>
          <t>合道镇</t>
        </is>
      </c>
      <c r="Z594" s="58" t="inlineStr">
        <is>
          <t>王宝明</t>
        </is>
      </c>
      <c r="AA594" s="58" t="inlineStr">
        <is>
          <t>环农领办发〔2022〕20号</t>
        </is>
      </c>
      <c r="AB594" s="58" t="inlineStr">
        <is>
          <t>中央二批</t>
        </is>
      </c>
    </row>
    <row r="595" ht="60" customFormat="1" customHeight="1" s="5">
      <c r="A595" s="56" t="n"/>
      <c r="B595" s="60" t="inlineStr">
        <is>
          <t>环县环城镇十八里村至二道沟草羊产业道路工程</t>
        </is>
      </c>
      <c r="C595" s="60" t="inlineStr">
        <is>
          <t>新建</t>
        </is>
      </c>
      <c r="D595" s="58" t="inlineStr">
        <is>
          <t>2022.01-2022.12</t>
        </is>
      </c>
      <c r="E595" s="60" t="inlineStr">
        <is>
          <t>环城镇</t>
        </is>
      </c>
      <c r="F595" s="70" t="inlineStr">
        <is>
          <t>新建油路1.35公里。</t>
        </is>
      </c>
      <c r="G595" s="60" t="n">
        <v>178</v>
      </c>
      <c r="H595" s="60" t="n"/>
      <c r="I595" s="60" t="n"/>
      <c r="J595" s="60" t="n"/>
      <c r="K595" s="60" t="n">
        <v>178</v>
      </c>
      <c r="L595" s="60" t="inlineStr">
        <is>
          <t>环财农[2022]41号</t>
        </is>
      </c>
      <c r="M595" s="70" t="inlineStr">
        <is>
          <t>改善产业发展交通条件，促进农民增收。</t>
        </is>
      </c>
      <c r="N595" s="70" t="inlineStr">
        <is>
          <t>通过实施产业道路，改善农村产业发展条件，促进农民发展产业增收，进一步巩固脱贫成果。</t>
        </is>
      </c>
      <c r="O595" s="60" t="n">
        <v>1</v>
      </c>
      <c r="P595" s="60" t="n"/>
      <c r="Q595" s="60" t="n">
        <v>0.0165</v>
      </c>
      <c r="R595" s="60" t="n">
        <v>0.0165</v>
      </c>
      <c r="S595" s="60" t="n"/>
      <c r="T595" s="60" t="n">
        <v>0.0693</v>
      </c>
      <c r="U595" s="60" t="n">
        <v>0.0693</v>
      </c>
      <c r="V595" s="60" t="n"/>
      <c r="W595" s="60" t="inlineStr">
        <is>
          <t>交运局</t>
        </is>
      </c>
      <c r="X595" s="60" t="inlineStr">
        <is>
          <t>解欣骅</t>
        </is>
      </c>
      <c r="Y595" s="60" t="inlineStr">
        <is>
          <t>公路局</t>
        </is>
      </c>
      <c r="Z595" s="60" t="inlineStr">
        <is>
          <t>黄志鹏</t>
        </is>
      </c>
      <c r="AA595" s="60" t="inlineStr">
        <is>
          <t>环农领办发〔2022〕33号</t>
        </is>
      </c>
      <c r="AB595" s="176" t="inlineStr">
        <is>
          <t>县级资金</t>
        </is>
      </c>
    </row>
    <row r="596" ht="63" customFormat="1" customHeight="1" s="5">
      <c r="A596" s="56" t="n"/>
      <c r="B596" s="60" t="inlineStr">
        <is>
          <t>洪德镇洪德街村马连滩至李旗湾草羊产业硬化路</t>
        </is>
      </c>
      <c r="C596" s="60" t="inlineStr">
        <is>
          <t>新建</t>
        </is>
      </c>
      <c r="D596" s="58" t="inlineStr">
        <is>
          <t>2022.01-2022.12</t>
        </is>
      </c>
      <c r="E596" s="60" t="inlineStr">
        <is>
          <t>洪德镇</t>
        </is>
      </c>
      <c r="F596" s="70" t="inlineStr">
        <is>
          <t>新建硬化路1.5公里。</t>
        </is>
      </c>
      <c r="G596" s="60" t="n">
        <v>120</v>
      </c>
      <c r="H596" s="60" t="n"/>
      <c r="I596" s="60" t="n"/>
      <c r="J596" s="60" t="n"/>
      <c r="K596" s="60" t="n">
        <v>120</v>
      </c>
      <c r="L596" s="60" t="inlineStr">
        <is>
          <t>环财农[2022]41号</t>
        </is>
      </c>
      <c r="M596" s="70" t="inlineStr">
        <is>
          <t>改善产业发展交通条件，促进农民增收。</t>
        </is>
      </c>
      <c r="N596" s="70" t="inlineStr">
        <is>
          <t>通过实施产业道路，改善农村产业发展条件，促进农民发展产业增收，进一步巩固脱贫成果。</t>
        </is>
      </c>
      <c r="O596" s="60" t="n">
        <v>1</v>
      </c>
      <c r="P596" s="60" t="n"/>
      <c r="Q596" s="60" t="n">
        <v>0.015</v>
      </c>
      <c r="R596" s="60" t="n">
        <v>0.015</v>
      </c>
      <c r="S596" s="60" t="n"/>
      <c r="T596" s="60" t="n">
        <v>0.0675</v>
      </c>
      <c r="U596" s="60" t="n">
        <v>0.0675</v>
      </c>
      <c r="V596" s="60" t="n"/>
      <c r="W596" s="60" t="inlineStr">
        <is>
          <t>交运局</t>
        </is>
      </c>
      <c r="X596" s="60" t="inlineStr">
        <is>
          <t>解欣骅</t>
        </is>
      </c>
      <c r="Y596" s="60" t="inlineStr">
        <is>
          <t>公路局</t>
        </is>
      </c>
      <c r="Z596" s="60" t="inlineStr">
        <is>
          <t>黄志鹏</t>
        </is>
      </c>
      <c r="AA596" s="60" t="inlineStr">
        <is>
          <t>环农领办发〔2022〕33号</t>
        </is>
      </c>
      <c r="AB596" s="176" t="inlineStr">
        <is>
          <t>县级资金</t>
        </is>
      </c>
    </row>
    <row r="597" ht="57" customHeight="1" s="295">
      <c r="A597" s="56" t="n"/>
      <c r="B597" s="56" t="inlineStr">
        <is>
          <t>产业道路建设
项目合计</t>
        </is>
      </c>
      <c r="C597" s="56" t="inlineStr">
        <is>
          <t>续建</t>
        </is>
      </c>
      <c r="D597" s="34" t="inlineStr">
        <is>
          <t>2021.01-2022.12</t>
        </is>
      </c>
      <c r="E597" s="56" t="inlineStr">
        <is>
          <t>各乡镇</t>
        </is>
      </c>
      <c r="F597" s="98" t="inlineStr">
        <is>
          <t>环县主导产业是草羊产业，为进一步提升草羊产业基础配套建设水平，持续提升环县草羊产业发展水平，续建产业道路16条123公里。</t>
        </is>
      </c>
      <c r="G597" s="56">
        <f>SUM(G598:G622)</f>
        <v/>
      </c>
      <c r="H597" s="56">
        <f>SUM(H598:H622)</f>
        <v/>
      </c>
      <c r="I597" s="56">
        <f>SUM(I598:I622)</f>
        <v/>
      </c>
      <c r="J597" s="56">
        <f>SUM(J598:J622)</f>
        <v/>
      </c>
      <c r="K597" s="56">
        <f>SUM(K598:K622)</f>
        <v/>
      </c>
      <c r="L597" s="139" t="n"/>
      <c r="M597" s="69" t="inlineStr">
        <is>
          <t>建设产业村组道路，发展草畜产业，提高农户收入。</t>
        </is>
      </c>
      <c r="N597" s="69" t="inlineStr">
        <is>
          <t>通过实施产业道路，改善农村产业发展条件，促进农民发展产业增收，进一步巩固脱贫成果。</t>
        </is>
      </c>
      <c r="O597" s="56">
        <f>SUM(O598:O621)</f>
        <v/>
      </c>
      <c r="P597" s="34" t="n">
        <v>1</v>
      </c>
      <c r="Q597" s="56">
        <f>R597+S597</f>
        <v/>
      </c>
      <c r="R597" s="56">
        <f>SUM(R598:R621)</f>
        <v/>
      </c>
      <c r="S597" s="56">
        <f>SUM(S598:S621)</f>
        <v/>
      </c>
      <c r="T597" s="56">
        <f>U597+V597</f>
        <v/>
      </c>
      <c r="U597" s="56">
        <f>SUM(U598:U621)</f>
        <v/>
      </c>
      <c r="V597" s="56">
        <f>SUM(V598:V621)</f>
        <v/>
      </c>
      <c r="W597" s="56" t="inlineStr">
        <is>
          <t>交运局</t>
        </is>
      </c>
      <c r="X597" s="34" t="inlineStr">
        <is>
          <t>解欣骅</t>
        </is>
      </c>
      <c r="Y597" s="56" t="inlineStr">
        <is>
          <t>公路局</t>
        </is>
      </c>
      <c r="Z597" s="34" t="inlineStr">
        <is>
          <t>黄志鹏</t>
        </is>
      </c>
      <c r="AA597" s="34" t="n"/>
      <c r="AB597" s="34" t="n"/>
    </row>
    <row r="598" ht="75" customHeight="1" s="295">
      <c r="A598" s="56" t="n"/>
      <c r="B598" s="60" t="inlineStr">
        <is>
          <t>环县八珠乡瓦崾岘三合渠组陈旗塬小学至南沟洼草羊产业路工程</t>
        </is>
      </c>
      <c r="C598" s="60" t="inlineStr">
        <is>
          <t>续建</t>
        </is>
      </c>
      <c r="D598" s="58" t="inlineStr">
        <is>
          <t>2021.01-2022.12</t>
        </is>
      </c>
      <c r="E598" s="60" t="inlineStr">
        <is>
          <t>八珠</t>
        </is>
      </c>
      <c r="F598" s="142" t="inlineStr">
        <is>
          <t>建设砂砾路工程8.308公里。（总投资473.2766万元，已安排240万元，本次安排160万元）</t>
        </is>
      </c>
      <c r="G598" s="60" t="n">
        <v>160</v>
      </c>
      <c r="H598" s="60" t="n"/>
      <c r="I598" s="60" t="n">
        <v>160</v>
      </c>
      <c r="J598" s="60" t="n"/>
      <c r="K598" s="60" t="n"/>
      <c r="L598" s="141" t="inlineStr">
        <is>
          <t>甘财扶贫〔2021〕25号</t>
        </is>
      </c>
      <c r="M598" s="70" t="inlineStr">
        <is>
          <t>建设产业村组道路，发展草畜产业，提高农户收入。</t>
        </is>
      </c>
      <c r="N598" s="70" t="inlineStr">
        <is>
          <t>通过实施产业道路，改善农村产业发展条件，促进农民发展产业增收，进一步巩固脱贫成果。</t>
        </is>
      </c>
      <c r="O598" s="60" t="n">
        <v>1</v>
      </c>
      <c r="P598" s="58" t="n"/>
      <c r="Q598" s="60">
        <f>R598+S598</f>
        <v/>
      </c>
      <c r="R598" s="60" t="n">
        <v>0.0018</v>
      </c>
      <c r="S598" s="60" t="n">
        <v>0.0009</v>
      </c>
      <c r="T598" s="60">
        <f>U598+V598</f>
        <v/>
      </c>
      <c r="U598" s="60" t="n">
        <v>0.0068</v>
      </c>
      <c r="V598" s="60" t="inlineStr">
        <is>
          <t>0.0034</t>
        </is>
      </c>
      <c r="W598" s="60" t="inlineStr">
        <is>
          <t>交运局</t>
        </is>
      </c>
      <c r="X598" s="58" t="inlineStr">
        <is>
          <t>解欣骅</t>
        </is>
      </c>
      <c r="Y598" s="60" t="inlineStr">
        <is>
          <t>公路局</t>
        </is>
      </c>
      <c r="Z598" s="58" t="inlineStr">
        <is>
          <t>黄志鹏</t>
        </is>
      </c>
      <c r="AA598" s="58" t="inlineStr">
        <is>
          <t>环农领办发〔2022〕4号</t>
        </is>
      </c>
      <c r="AB598" s="58" t="inlineStr">
        <is>
          <t>省提前批</t>
        </is>
      </c>
    </row>
    <row r="599" ht="75" customHeight="1" s="295">
      <c r="A599" s="56" t="n"/>
      <c r="B599" s="60" t="inlineStr">
        <is>
          <t>环县樊家川镇闫塬村红旗组至胡家洼组草羊产业路工程</t>
        </is>
      </c>
      <c r="C599" s="60" t="inlineStr">
        <is>
          <t>续建</t>
        </is>
      </c>
      <c r="D599" s="58" t="inlineStr">
        <is>
          <t>2021.01-2022.12</t>
        </is>
      </c>
      <c r="E599" s="60" t="inlineStr">
        <is>
          <t>樊家川</t>
        </is>
      </c>
      <c r="F599" s="142" t="inlineStr">
        <is>
          <t>建设砂砾路工程7.656公里。（总投资523.312万元，已安排245万元，本次安排200万元）</t>
        </is>
      </c>
      <c r="G599" s="60" t="n">
        <v>200</v>
      </c>
      <c r="H599" s="60" t="n"/>
      <c r="I599" s="60" t="n">
        <v>200</v>
      </c>
      <c r="J599" s="60" t="n"/>
      <c r="K599" s="60" t="n"/>
      <c r="L599" s="141" t="inlineStr">
        <is>
          <t>甘财扶贫〔2021〕25号</t>
        </is>
      </c>
      <c r="M599" s="70" t="inlineStr">
        <is>
          <t>建设产业村组道路，发展草畜产业，提高农户收入。</t>
        </is>
      </c>
      <c r="N599" s="70" t="inlineStr">
        <is>
          <t>通过实施产业道路，改善农村产业发展条件，促进农民发展产业增收，进一步巩固脱贫成果。</t>
        </is>
      </c>
      <c r="O599" s="60" t="n">
        <v>1</v>
      </c>
      <c r="P599" s="58" t="n"/>
      <c r="Q599" s="60">
        <f>R599+S599</f>
        <v/>
      </c>
      <c r="R599" s="60" t="n">
        <v>0.008800000000000001</v>
      </c>
      <c r="S599" s="60" t="n">
        <v>0.0044</v>
      </c>
      <c r="T599" s="60">
        <f>U599+V599</f>
        <v/>
      </c>
      <c r="U599" s="60" t="n">
        <v>0.0331</v>
      </c>
      <c r="V599" s="60" t="inlineStr">
        <is>
          <t>0.0165</t>
        </is>
      </c>
      <c r="W599" s="60" t="inlineStr">
        <is>
          <t>交运局</t>
        </is>
      </c>
      <c r="X599" s="58" t="inlineStr">
        <is>
          <t>解欣骅</t>
        </is>
      </c>
      <c r="Y599" s="60" t="inlineStr">
        <is>
          <t>公路局</t>
        </is>
      </c>
      <c r="Z599" s="58" t="inlineStr">
        <is>
          <t>黄志鹏</t>
        </is>
      </c>
      <c r="AA599" s="58" t="inlineStr">
        <is>
          <t>环农领办发〔2022〕4号</t>
        </is>
      </c>
      <c r="AB599" s="58" t="inlineStr">
        <is>
          <t>省提前批</t>
        </is>
      </c>
    </row>
    <row r="600" ht="75" customHeight="1" s="295">
      <c r="A600" s="56" t="n"/>
      <c r="B600" s="60" t="inlineStr">
        <is>
          <t>环县合道镇赵台村谷地湾至黑泉河新农村草羊产业路工程</t>
        </is>
      </c>
      <c r="C600" s="60" t="inlineStr">
        <is>
          <t>续建</t>
        </is>
      </c>
      <c r="D600" s="58" t="inlineStr">
        <is>
          <t>2021.01-2022.12</t>
        </is>
      </c>
      <c r="E600" s="60" t="inlineStr">
        <is>
          <t>合道</t>
        </is>
      </c>
      <c r="F600" s="142" t="inlineStr">
        <is>
          <t>建设砂砾路工程11.119公里。（总投资555.715万元，已安排245万元，本次安排220万元）</t>
        </is>
      </c>
      <c r="G600" s="60" t="n">
        <v>220</v>
      </c>
      <c r="H600" s="60" t="n"/>
      <c r="I600" s="60" t="n">
        <v>220</v>
      </c>
      <c r="J600" s="60" t="n"/>
      <c r="K600" s="60" t="n"/>
      <c r="L600" s="141" t="inlineStr">
        <is>
          <t>甘财扶贫〔2021〕25号</t>
        </is>
      </c>
      <c r="M600" s="70" t="inlineStr">
        <is>
          <t>建设产业村组道路，发展草畜产业，提高农户收入。</t>
        </is>
      </c>
      <c r="N600" s="70" t="inlineStr">
        <is>
          <t>通过实施产业道路，改善农村产业发展条件，促进农民发展产业增收，进一步巩固脱贫成果。</t>
        </is>
      </c>
      <c r="O600" s="169" t="n">
        <v>1</v>
      </c>
      <c r="P600" s="58" t="n"/>
      <c r="Q600" s="60">
        <f>R600+S600</f>
        <v/>
      </c>
      <c r="R600" s="60" t="n">
        <v>0.0181</v>
      </c>
      <c r="S600" s="60" t="n">
        <v>0.008999999999999999</v>
      </c>
      <c r="T600" s="60">
        <f>U600+V600</f>
        <v/>
      </c>
      <c r="U600" s="60" t="n">
        <v>0.0876</v>
      </c>
      <c r="V600" s="60" t="inlineStr">
        <is>
          <t>0.0438</t>
        </is>
      </c>
      <c r="W600" s="60" t="inlineStr">
        <is>
          <t>交运局</t>
        </is>
      </c>
      <c r="X600" s="58" t="inlineStr">
        <is>
          <t>解欣骅</t>
        </is>
      </c>
      <c r="Y600" s="60" t="inlineStr">
        <is>
          <t>公路局</t>
        </is>
      </c>
      <c r="Z600" s="58" t="inlineStr">
        <is>
          <t>黄志鹏</t>
        </is>
      </c>
      <c r="AA600" s="58" t="inlineStr">
        <is>
          <t>环农领办发〔2022〕4号</t>
        </is>
      </c>
      <c r="AB600" s="58" t="inlineStr">
        <is>
          <t>省提前批</t>
        </is>
      </c>
    </row>
    <row r="601" ht="75" customHeight="1" s="295">
      <c r="A601" s="56" t="n"/>
      <c r="B601" s="60" t="inlineStr">
        <is>
          <t>环县罗山川乡陈渠子村郭滩组至洪德新集子黄西塬组草羊产业路工程</t>
        </is>
      </c>
      <c r="C601" s="60" t="inlineStr">
        <is>
          <t>续建</t>
        </is>
      </c>
      <c r="D601" s="58" t="inlineStr">
        <is>
          <t>2021.01-2022.12</t>
        </is>
      </c>
      <c r="E601" s="60" t="inlineStr">
        <is>
          <t>罗山川</t>
        </is>
      </c>
      <c r="F601" s="142" t="inlineStr">
        <is>
          <t>建设砂砾路工程6.095公里。（总投资872.7125万元，已安排470万元，本次安排270万元）</t>
        </is>
      </c>
      <c r="G601" s="60" t="n">
        <v>270</v>
      </c>
      <c r="H601" s="60" t="n"/>
      <c r="I601" s="60" t="n">
        <v>270</v>
      </c>
      <c r="J601" s="60" t="n"/>
      <c r="K601" s="60" t="n"/>
      <c r="L601" s="141" t="inlineStr">
        <is>
          <t>甘财扶贫〔2021〕25号</t>
        </is>
      </c>
      <c r="M601" s="70" t="inlineStr">
        <is>
          <t>建设产业村组道路，发展草畜产业，提高农户收入。</t>
        </is>
      </c>
      <c r="N601" s="70" t="inlineStr">
        <is>
          <t>通过实施产业道路，改善农村产业发展条件，促进农民发展产业增收，进一步巩固脱贫成果。</t>
        </is>
      </c>
      <c r="O601" s="60" t="n">
        <v>1</v>
      </c>
      <c r="P601" s="58" t="n"/>
      <c r="Q601" s="60">
        <f>R601+S601</f>
        <v/>
      </c>
      <c r="R601" s="60" t="n">
        <v>0.0141</v>
      </c>
      <c r="S601" s="60" t="n">
        <v>0.007</v>
      </c>
      <c r="T601" s="60">
        <f>U601+V601</f>
        <v/>
      </c>
      <c r="U601" s="60" t="n">
        <v>0.0593</v>
      </c>
      <c r="V601" s="60" t="inlineStr">
        <is>
          <t>0.0296</t>
        </is>
      </c>
      <c r="W601" s="60" t="inlineStr">
        <is>
          <t>交运局</t>
        </is>
      </c>
      <c r="X601" s="58" t="inlineStr">
        <is>
          <t>解欣骅</t>
        </is>
      </c>
      <c r="Y601" s="60" t="inlineStr">
        <is>
          <t>公路局</t>
        </is>
      </c>
      <c r="Z601" s="58" t="inlineStr">
        <is>
          <t>黄志鹏</t>
        </is>
      </c>
      <c r="AA601" s="58" t="inlineStr">
        <is>
          <t>环农领办发〔2022〕4号</t>
        </is>
      </c>
      <c r="AB601" s="58" t="inlineStr">
        <is>
          <t>省提前批</t>
        </is>
      </c>
    </row>
    <row r="602" ht="75" customHeight="1" s="295">
      <c r="A602" s="56" t="n"/>
      <c r="B602" s="60" t="inlineStr">
        <is>
          <t>环县木钵镇坪子塬村刘家塬至老庄山组、老庄山组沟底桥头至土王塬草羊产业路工程</t>
        </is>
      </c>
      <c r="C602" s="60" t="inlineStr">
        <is>
          <t>续建</t>
        </is>
      </c>
      <c r="D602" s="58" t="inlineStr">
        <is>
          <t>2021.01-2022.12</t>
        </is>
      </c>
      <c r="E602" s="60" t="inlineStr">
        <is>
          <t>木钵</t>
        </is>
      </c>
      <c r="F602" s="142" t="inlineStr">
        <is>
          <t>建设砂砾路工程15.303公里。（总投资374.2975万元，已安排207万元，本次安排90万元）</t>
        </is>
      </c>
      <c r="G602" s="60" t="n">
        <v>90</v>
      </c>
      <c r="H602" s="60" t="n"/>
      <c r="I602" s="60" t="n">
        <v>90</v>
      </c>
      <c r="J602" s="60" t="n"/>
      <c r="K602" s="60" t="n"/>
      <c r="L602" s="141" t="inlineStr">
        <is>
          <t>甘财扶贫〔2021〕25号</t>
        </is>
      </c>
      <c r="M602" s="70" t="inlineStr">
        <is>
          <t>建设产业村组道路，发展草畜产业，提高农户收入。</t>
        </is>
      </c>
      <c r="N602" s="70" t="inlineStr">
        <is>
          <t>通过实施产业道路，改善农村产业发展条件，促进农民发展产业增收，进一步巩固脱贫成果。</t>
        </is>
      </c>
      <c r="O602" s="60" t="n">
        <v>1</v>
      </c>
      <c r="P602" s="58" t="n"/>
      <c r="Q602" s="60">
        <f>R602+S602</f>
        <v/>
      </c>
      <c r="R602" s="60" t="n">
        <v>0.0174</v>
      </c>
      <c r="S602" s="60" t="n">
        <v>0.008699999999999999</v>
      </c>
      <c r="T602" s="60">
        <f>U602+V602</f>
        <v/>
      </c>
      <c r="U602" s="60" t="n">
        <v>0.0735</v>
      </c>
      <c r="V602" s="60" t="inlineStr">
        <is>
          <t>0.0367</t>
        </is>
      </c>
      <c r="W602" s="60" t="inlineStr">
        <is>
          <t>交运局</t>
        </is>
      </c>
      <c r="X602" s="58" t="inlineStr">
        <is>
          <t>解欣骅</t>
        </is>
      </c>
      <c r="Y602" s="60" t="inlineStr">
        <is>
          <t>公路局</t>
        </is>
      </c>
      <c r="Z602" s="58" t="inlineStr">
        <is>
          <t>黄志鹏</t>
        </is>
      </c>
      <c r="AA602" s="58" t="inlineStr">
        <is>
          <t>环农领办发〔2022〕4号</t>
        </is>
      </c>
      <c r="AB602" s="58" t="inlineStr">
        <is>
          <t>省提前批</t>
        </is>
      </c>
    </row>
    <row r="603" ht="75" customHeight="1" s="295">
      <c r="A603" s="56" t="n"/>
      <c r="B603" s="60" t="inlineStr">
        <is>
          <t>环县演武乡黑泉河村至石咀组草羊产业路工程</t>
        </is>
      </c>
      <c r="C603" s="60" t="inlineStr">
        <is>
          <t>续建</t>
        </is>
      </c>
      <c r="D603" s="58" t="inlineStr">
        <is>
          <t>2021.01-2022.12</t>
        </is>
      </c>
      <c r="E603" s="60" t="inlineStr">
        <is>
          <t>演武</t>
        </is>
      </c>
      <c r="F603" s="142" t="inlineStr">
        <is>
          <t>建设砂砾路工程12.115公里。（总投资187.5829万元，已安排100万元，本次安排60万元）</t>
        </is>
      </c>
      <c r="G603" s="60" t="n">
        <v>60</v>
      </c>
      <c r="H603" s="60" t="n"/>
      <c r="I603" s="60" t="n">
        <v>60</v>
      </c>
      <c r="J603" s="60" t="n"/>
      <c r="K603" s="60" t="n"/>
      <c r="L603" s="141" t="inlineStr">
        <is>
          <t>甘财扶贫〔2021〕25号</t>
        </is>
      </c>
      <c r="M603" s="70" t="inlineStr">
        <is>
          <t>建设产业村组道路，发展草畜产业，提高农户收入。</t>
        </is>
      </c>
      <c r="N603" s="70" t="inlineStr">
        <is>
          <t>通过实施产业道路，改善农村产业发展条件，促进农民发展产业增收，进一步巩固脱贫成果。</t>
        </is>
      </c>
      <c r="O603" s="60" t="n">
        <v>1</v>
      </c>
      <c r="P603" s="58" t="n"/>
      <c r="Q603" s="60">
        <f>R603+S603</f>
        <v/>
      </c>
      <c r="R603" s="60" t="n">
        <v>0.0036</v>
      </c>
      <c r="S603" s="60" t="n">
        <v>0.0018</v>
      </c>
      <c r="T603" s="60">
        <f>U603+V603</f>
        <v/>
      </c>
      <c r="U603" s="60" t="n">
        <v>0.0132</v>
      </c>
      <c r="V603" s="60" t="inlineStr">
        <is>
          <t>0.0066</t>
        </is>
      </c>
      <c r="W603" s="60" t="inlineStr">
        <is>
          <t>交运局</t>
        </is>
      </c>
      <c r="X603" s="58" t="inlineStr">
        <is>
          <t>解欣骅</t>
        </is>
      </c>
      <c r="Y603" s="60" t="inlineStr">
        <is>
          <t>公路局</t>
        </is>
      </c>
      <c r="Z603" s="58" t="inlineStr">
        <is>
          <t>黄志鹏</t>
        </is>
      </c>
      <c r="AA603" s="58" t="inlineStr">
        <is>
          <t>环农领办发〔2022〕4号</t>
        </is>
      </c>
      <c r="AB603" s="58" t="inlineStr">
        <is>
          <t>省提前批</t>
        </is>
      </c>
    </row>
    <row r="604" ht="41" customHeight="1" s="295">
      <c r="A604" s="56" t="n"/>
      <c r="B604" s="60" t="inlineStr">
        <is>
          <t>环县山城乡薛塬村至薛塬组草羊产业路提质改造示范路工程</t>
        </is>
      </c>
      <c r="C604" s="60" t="inlineStr">
        <is>
          <t>续建</t>
        </is>
      </c>
      <c r="D604" s="60" t="inlineStr">
        <is>
          <t>2021.01-2022.12</t>
        </is>
      </c>
      <c r="E604" s="60" t="inlineStr">
        <is>
          <t>山城</t>
        </is>
      </c>
      <c r="F604" s="142" t="inlineStr">
        <is>
          <t>建设油路工程5.75公里。</t>
        </is>
      </c>
      <c r="G604" s="60" t="n">
        <v>202</v>
      </c>
      <c r="H604" s="60" t="n"/>
      <c r="I604" s="60" t="n">
        <v>202</v>
      </c>
      <c r="J604" s="60" t="n"/>
      <c r="K604" s="60" t="n"/>
      <c r="L604" s="141" t="inlineStr">
        <is>
          <t>甘财扶贫〔2021〕25号</t>
        </is>
      </c>
      <c r="M604" s="142" t="inlineStr">
        <is>
          <t>建设产业村组道路，发展草畜产业，提高农户收入。</t>
        </is>
      </c>
      <c r="N604" s="142" t="inlineStr">
        <is>
          <t>通过实施产业道路，改善农村产业发展条件，促进农民发展产业增收，进一步巩固脱贫成果。</t>
        </is>
      </c>
      <c r="O604" s="60" t="n">
        <v>1</v>
      </c>
      <c r="P604" s="60" t="n"/>
      <c r="Q604" s="60">
        <f>R604+S604</f>
        <v/>
      </c>
      <c r="R604" s="60" t="n">
        <v>0.0078</v>
      </c>
      <c r="S604" s="60" t="n">
        <v>0.0039</v>
      </c>
      <c r="T604" s="60">
        <f>U604+V604</f>
        <v/>
      </c>
      <c r="U604" s="60" t="n">
        <v>0.029</v>
      </c>
      <c r="V604" s="60" t="inlineStr">
        <is>
          <t>0.0145</t>
        </is>
      </c>
      <c r="W604" s="60" t="inlineStr">
        <is>
          <t>交运局</t>
        </is>
      </c>
      <c r="X604" s="60" t="inlineStr">
        <is>
          <t>解欣骅</t>
        </is>
      </c>
      <c r="Y604" s="60" t="inlineStr">
        <is>
          <t>公路局</t>
        </is>
      </c>
      <c r="Z604" s="60" t="inlineStr">
        <is>
          <t>黄志鹏</t>
        </is>
      </c>
      <c r="AA604" s="58" t="inlineStr">
        <is>
          <t>环农领办发〔2022〕4号</t>
        </is>
      </c>
      <c r="AB604" s="58" t="inlineStr">
        <is>
          <t>省提前批</t>
        </is>
      </c>
    </row>
    <row r="605" ht="41" customHeight="1" s="295">
      <c r="A605" s="56" t="n"/>
      <c r="B605" s="293" t="n"/>
      <c r="C605" s="293" t="n"/>
      <c r="D605" s="293" t="n"/>
      <c r="E605" s="293" t="n"/>
      <c r="F605" s="293" t="n"/>
      <c r="G605" s="60" t="n">
        <v>22</v>
      </c>
      <c r="H605" s="60" t="n"/>
      <c r="I605" s="60" t="n"/>
      <c r="J605" s="60" t="n"/>
      <c r="K605" s="60" t="n">
        <v>22</v>
      </c>
      <c r="L605" s="141" t="inlineStr">
        <is>
          <t>环财农[2022]41号</t>
        </is>
      </c>
      <c r="M605" s="293" t="n"/>
      <c r="N605" s="293" t="n"/>
      <c r="O605" s="293" t="n"/>
      <c r="P605" s="293" t="n"/>
      <c r="Q605" s="293" t="n"/>
      <c r="R605" s="293" t="n"/>
      <c r="S605" s="293" t="n"/>
      <c r="T605" s="293" t="n"/>
      <c r="U605" s="293" t="n"/>
      <c r="V605" s="293" t="n"/>
      <c r="W605" s="293" t="n"/>
      <c r="X605" s="293" t="n"/>
      <c r="Y605" s="293" t="n"/>
      <c r="Z605" s="293" t="n"/>
      <c r="AA605" s="58" t="inlineStr">
        <is>
          <t>环农领办发〔2022〕33号</t>
        </is>
      </c>
      <c r="AB605" s="58" t="inlineStr">
        <is>
          <t>县级资金</t>
        </is>
      </c>
    </row>
    <row r="606" ht="44" customHeight="1" s="295">
      <c r="A606" s="56" t="n"/>
      <c r="B606" s="60" t="inlineStr">
        <is>
          <t>环县耿湾乡潘掌村张塬路口至吕河中台草羊产业路工程</t>
        </is>
      </c>
      <c r="C606" s="60" t="inlineStr">
        <is>
          <t>续建</t>
        </is>
      </c>
      <c r="D606" s="60" t="inlineStr">
        <is>
          <t>2021.01-2022.12</t>
        </is>
      </c>
      <c r="E606" s="60" t="inlineStr">
        <is>
          <t>耿湾</t>
        </is>
      </c>
      <c r="F606" s="142" t="inlineStr">
        <is>
          <t>建设砂砾路工程7.29公里。</t>
        </is>
      </c>
      <c r="G606" s="60" t="n">
        <v>165</v>
      </c>
      <c r="H606" s="60" t="n"/>
      <c r="I606" s="60" t="n">
        <v>165</v>
      </c>
      <c r="J606" s="60" t="n"/>
      <c r="K606" s="60" t="n"/>
      <c r="L606" s="141" t="inlineStr">
        <is>
          <t>甘财扶贫〔2021〕25号</t>
        </is>
      </c>
      <c r="M606" s="142" t="inlineStr">
        <is>
          <t>建设产业村组道路，发展草畜产业，提高农户收入。</t>
        </is>
      </c>
      <c r="N606" s="142" t="inlineStr">
        <is>
          <t>通过实施产业道路，改善农村产业发展条件，促进农民发展产业增收，进一步巩固脱贫成果。</t>
        </is>
      </c>
      <c r="O606" s="60" t="n">
        <v>1</v>
      </c>
      <c r="P606" s="60" t="n"/>
      <c r="Q606" s="60">
        <f>R606+S606</f>
        <v/>
      </c>
      <c r="R606" s="60" t="n">
        <v>0.0071</v>
      </c>
      <c r="S606" s="60" t="n">
        <v>0.0035</v>
      </c>
      <c r="T606" s="60">
        <f>U606+V606</f>
        <v/>
      </c>
      <c r="U606" s="60" t="n">
        <v>0.0343</v>
      </c>
      <c r="V606" s="60" t="inlineStr">
        <is>
          <t>0.0171</t>
        </is>
      </c>
      <c r="W606" s="60" t="inlineStr">
        <is>
          <t>交运局</t>
        </is>
      </c>
      <c r="X606" s="60" t="inlineStr">
        <is>
          <t>解欣骅</t>
        </is>
      </c>
      <c r="Y606" s="60" t="inlineStr">
        <is>
          <t>公路局</t>
        </is>
      </c>
      <c r="Z606" s="60" t="inlineStr">
        <is>
          <t>黄志鹏</t>
        </is>
      </c>
      <c r="AA606" s="58" t="inlineStr">
        <is>
          <t>环农领办发〔2022〕4号</t>
        </is>
      </c>
      <c r="AB606" s="58" t="inlineStr">
        <is>
          <t>省提前批</t>
        </is>
      </c>
    </row>
    <row r="607" ht="44" customHeight="1" s="295">
      <c r="A607" s="56" t="n"/>
      <c r="B607" s="293" t="n"/>
      <c r="C607" s="293" t="n"/>
      <c r="D607" s="293" t="n"/>
      <c r="E607" s="293" t="n"/>
      <c r="F607" s="293" t="n"/>
      <c r="G607" s="60" t="n">
        <v>18</v>
      </c>
      <c r="H607" s="60" t="n"/>
      <c r="I607" s="60" t="n"/>
      <c r="J607" s="60" t="n"/>
      <c r="K607" s="60" t="n">
        <v>18</v>
      </c>
      <c r="L607" s="141" t="inlineStr">
        <is>
          <t>环财农[2022]41号</t>
        </is>
      </c>
      <c r="M607" s="293" t="n"/>
      <c r="N607" s="293" t="n"/>
      <c r="O607" s="293" t="n"/>
      <c r="P607" s="293" t="n"/>
      <c r="Q607" s="293" t="n"/>
      <c r="R607" s="293" t="n"/>
      <c r="S607" s="293" t="n"/>
      <c r="T607" s="293" t="n"/>
      <c r="U607" s="293" t="n"/>
      <c r="V607" s="293" t="n"/>
      <c r="W607" s="293" t="n"/>
      <c r="X607" s="293" t="n"/>
      <c r="Y607" s="293" t="n"/>
      <c r="Z607" s="293" t="n"/>
      <c r="AA607" s="58" t="inlineStr">
        <is>
          <t>环农领办发〔2022〕33号</t>
        </is>
      </c>
      <c r="AB607" s="58" t="inlineStr">
        <is>
          <t>县级资金</t>
        </is>
      </c>
    </row>
    <row r="608" ht="51" customHeight="1" s="295">
      <c r="A608" s="56" t="n"/>
      <c r="B608" s="60" t="inlineStr">
        <is>
          <t>环县洪德镇肖关村凉水湾组草羊产业路工程</t>
        </is>
      </c>
      <c r="C608" s="60" t="inlineStr">
        <is>
          <t>续建</t>
        </is>
      </c>
      <c r="D608" s="60" t="inlineStr">
        <is>
          <t>2021.01-2022.12</t>
        </is>
      </c>
      <c r="E608" s="60" t="inlineStr">
        <is>
          <t>洪德</t>
        </is>
      </c>
      <c r="F608" s="142" t="inlineStr">
        <is>
          <t>建设水泥路工程1.216公里。</t>
        </is>
      </c>
      <c r="G608" s="60" t="n">
        <v>70</v>
      </c>
      <c r="H608" s="60" t="n"/>
      <c r="I608" s="60" t="n">
        <v>70</v>
      </c>
      <c r="J608" s="60" t="n"/>
      <c r="K608" s="60" t="n"/>
      <c r="L608" s="141" t="inlineStr">
        <is>
          <t>甘财扶贫〔2021〕25号</t>
        </is>
      </c>
      <c r="M608" s="142" t="inlineStr">
        <is>
          <t>建设产业村组道路，发展草畜产业，提高农户收入。</t>
        </is>
      </c>
      <c r="N608" s="142" t="inlineStr">
        <is>
          <t>通过实施产业道路，改善农村产业发展条件，促进农民发展产业增收，进一步巩固脱贫成果。</t>
        </is>
      </c>
      <c r="O608" s="60" t="n">
        <v>1</v>
      </c>
      <c r="P608" s="60" t="n"/>
      <c r="Q608" s="60">
        <f>R608+S608</f>
        <v/>
      </c>
      <c r="R608" s="60" t="n">
        <v>0.008800000000000001</v>
      </c>
      <c r="S608" s="60" t="n">
        <v>0.0044</v>
      </c>
      <c r="T608" s="60">
        <f>U608+V608</f>
        <v/>
      </c>
      <c r="U608" s="60" t="n">
        <v>0.0391</v>
      </c>
      <c r="V608" s="60" t="inlineStr">
        <is>
          <t>0.0195</t>
        </is>
      </c>
      <c r="W608" s="60" t="inlineStr">
        <is>
          <t>交运局</t>
        </is>
      </c>
      <c r="X608" s="60" t="inlineStr">
        <is>
          <t>解欣骅</t>
        </is>
      </c>
      <c r="Y608" s="60" t="inlineStr">
        <is>
          <t>公路局</t>
        </is>
      </c>
      <c r="Z608" s="60" t="inlineStr">
        <is>
          <t>黄志鹏</t>
        </is>
      </c>
      <c r="AA608" s="58" t="inlineStr">
        <is>
          <t>环农领办发〔2022〕4号</t>
        </is>
      </c>
      <c r="AB608" s="58" t="inlineStr">
        <is>
          <t>省提前批</t>
        </is>
      </c>
    </row>
    <row r="609" ht="51" customHeight="1" s="295">
      <c r="A609" s="56" t="n"/>
      <c r="B609" s="293" t="n"/>
      <c r="C609" s="293" t="n"/>
      <c r="D609" s="293" t="n"/>
      <c r="E609" s="293" t="n"/>
      <c r="F609" s="293" t="n"/>
      <c r="G609" s="60" t="n">
        <v>19</v>
      </c>
      <c r="H609" s="60" t="n"/>
      <c r="I609" s="60" t="n"/>
      <c r="J609" s="60" t="n"/>
      <c r="K609" s="60" t="n">
        <v>19</v>
      </c>
      <c r="L609" s="141" t="inlineStr">
        <is>
          <t>环财农[2022]41号</t>
        </is>
      </c>
      <c r="M609" s="293" t="n"/>
      <c r="N609" s="293" t="n"/>
      <c r="O609" s="293" t="n"/>
      <c r="P609" s="293" t="n"/>
      <c r="Q609" s="293" t="n"/>
      <c r="R609" s="293" t="n"/>
      <c r="S609" s="293" t="n"/>
      <c r="T609" s="293" t="n"/>
      <c r="U609" s="293" t="n"/>
      <c r="V609" s="293" t="n"/>
      <c r="W609" s="293" t="n"/>
      <c r="X609" s="293" t="n"/>
      <c r="Y609" s="293" t="n"/>
      <c r="Z609" s="293" t="n"/>
      <c r="AA609" s="58" t="inlineStr">
        <is>
          <t>环农领办发〔2022〕33号</t>
        </is>
      </c>
      <c r="AB609" s="58" t="inlineStr">
        <is>
          <t>县级资金</t>
        </is>
      </c>
    </row>
    <row r="610" ht="45" customHeight="1" s="295">
      <c r="A610" s="56" t="n"/>
      <c r="B610" s="60" t="inlineStr">
        <is>
          <t>环县车道镇元峁村连井组老家壕口至古儿岔村组草羊产业路工程</t>
        </is>
      </c>
      <c r="C610" s="60" t="inlineStr">
        <is>
          <t>续建</t>
        </is>
      </c>
      <c r="D610" s="60" t="inlineStr">
        <is>
          <t>2021.01-2022.12</t>
        </is>
      </c>
      <c r="E610" s="60" t="inlineStr">
        <is>
          <t>车道</t>
        </is>
      </c>
      <c r="F610" s="142" t="inlineStr">
        <is>
          <t>建设硬化路工程4.186公里。</t>
        </is>
      </c>
      <c r="G610" s="60" t="n">
        <v>70</v>
      </c>
      <c r="H610" s="60" t="n"/>
      <c r="I610" s="60" t="n">
        <v>70</v>
      </c>
      <c r="J610" s="60" t="n"/>
      <c r="K610" s="60" t="n"/>
      <c r="L610" s="141" t="inlineStr">
        <is>
          <t>甘财扶贫〔2021〕25号</t>
        </is>
      </c>
      <c r="M610" s="142" t="inlineStr">
        <is>
          <t>建设产业村组道路，发展草畜产业，提高农户收入。</t>
        </is>
      </c>
      <c r="N610" s="142" t="inlineStr">
        <is>
          <t>通过实施产业道路，改善农村产业发展条件，促进农民发展产业增收，进一步巩固脱贫成果。</t>
        </is>
      </c>
      <c r="O610" s="60" t="n">
        <v>1</v>
      </c>
      <c r="P610" s="60" t="n"/>
      <c r="Q610" s="60">
        <f>R610+S610</f>
        <v/>
      </c>
      <c r="R610" s="60" t="n">
        <v>0.0039</v>
      </c>
      <c r="S610" s="60" t="n">
        <v>0.0019</v>
      </c>
      <c r="T610" s="60">
        <f>U610+V610</f>
        <v/>
      </c>
      <c r="U610" s="60" t="n">
        <v>0.0174</v>
      </c>
      <c r="V610" s="60" t="inlineStr">
        <is>
          <t>0.0087</t>
        </is>
      </c>
      <c r="W610" s="60" t="inlineStr">
        <is>
          <t>交运局</t>
        </is>
      </c>
      <c r="X610" s="60" t="inlineStr">
        <is>
          <t>解欣骅</t>
        </is>
      </c>
      <c r="Y610" s="60" t="inlineStr">
        <is>
          <t>公路局</t>
        </is>
      </c>
      <c r="Z610" s="60" t="inlineStr">
        <is>
          <t>黄志鹏</t>
        </is>
      </c>
      <c r="AA610" s="58" t="inlineStr">
        <is>
          <t>环农领办发〔2022〕4号</t>
        </is>
      </c>
      <c r="AB610" s="58" t="inlineStr">
        <is>
          <t>省提前批</t>
        </is>
      </c>
    </row>
    <row r="611" ht="45" customHeight="1" s="295">
      <c r="A611" s="56" t="n"/>
      <c r="B611" s="293" t="n"/>
      <c r="C611" s="293" t="n"/>
      <c r="D611" s="293" t="n"/>
      <c r="E611" s="293" t="n"/>
      <c r="F611" s="293" t="n"/>
      <c r="G611" s="60" t="n">
        <v>38</v>
      </c>
      <c r="H611" s="60" t="n"/>
      <c r="I611" s="60" t="n"/>
      <c r="J611" s="60" t="n"/>
      <c r="K611" s="60" t="n">
        <v>38</v>
      </c>
      <c r="L611" s="141" t="inlineStr">
        <is>
          <t>环财农[2022]41号</t>
        </is>
      </c>
      <c r="M611" s="293" t="n"/>
      <c r="N611" s="293" t="n"/>
      <c r="O611" s="293" t="n"/>
      <c r="P611" s="293" t="n"/>
      <c r="Q611" s="293" t="n"/>
      <c r="R611" s="293" t="n"/>
      <c r="S611" s="293" t="n"/>
      <c r="T611" s="293" t="n"/>
      <c r="U611" s="293" t="n"/>
      <c r="V611" s="293" t="n"/>
      <c r="W611" s="293" t="n"/>
      <c r="X611" s="293" t="n"/>
      <c r="Y611" s="293" t="n"/>
      <c r="Z611" s="293" t="n"/>
      <c r="AA611" s="58" t="inlineStr">
        <is>
          <t>环农领办发〔2022〕33号</t>
        </is>
      </c>
      <c r="AB611" s="58" t="inlineStr">
        <is>
          <t>县级资金</t>
        </is>
      </c>
    </row>
    <row r="612" ht="49" customHeight="1" s="295">
      <c r="A612" s="56" t="n"/>
      <c r="B612" s="60" t="inlineStr">
        <is>
          <t>环县天池乡殷屈河村贾塬组张塬至老虎梁草羊产业路工程</t>
        </is>
      </c>
      <c r="C612" s="60" t="inlineStr">
        <is>
          <t>续建</t>
        </is>
      </c>
      <c r="D612" s="60" t="inlineStr">
        <is>
          <t>2021.01-2022.12</t>
        </is>
      </c>
      <c r="E612" s="60" t="inlineStr">
        <is>
          <t>天池</t>
        </is>
      </c>
      <c r="F612" s="142" t="inlineStr">
        <is>
          <t>建设砂砾路工程5.075公里。</t>
        </is>
      </c>
      <c r="G612" s="60" t="n">
        <v>70</v>
      </c>
      <c r="H612" s="60" t="n"/>
      <c r="I612" s="60" t="n">
        <v>70</v>
      </c>
      <c r="J612" s="60" t="n"/>
      <c r="K612" s="60" t="n"/>
      <c r="L612" s="141" t="inlineStr">
        <is>
          <t>甘财扶贫〔2021〕25号</t>
        </is>
      </c>
      <c r="M612" s="142" t="inlineStr">
        <is>
          <t>建设产业村组道路，发展草畜产业，提高农户收入。</t>
        </is>
      </c>
      <c r="N612" s="142" t="inlineStr">
        <is>
          <t>通过实施产业道路，改善农村产业发展条件，促进农民发展产业增收，进一步巩固脱贫成果。</t>
        </is>
      </c>
      <c r="O612" s="60" t="n">
        <v>1</v>
      </c>
      <c r="P612" s="60" t="n"/>
      <c r="Q612" s="60">
        <f>R612+S612</f>
        <v/>
      </c>
      <c r="R612" s="60" t="n">
        <v>0.0021</v>
      </c>
      <c r="S612" s="60" t="n">
        <v>0.001</v>
      </c>
      <c r="T612" s="60">
        <f>U612+V612</f>
        <v/>
      </c>
      <c r="U612" s="60" t="n">
        <v>0.0152</v>
      </c>
      <c r="V612" s="60" t="inlineStr">
        <is>
          <t>0.0076</t>
        </is>
      </c>
      <c r="W612" s="60" t="inlineStr">
        <is>
          <t>交运局</t>
        </is>
      </c>
      <c r="X612" s="60" t="inlineStr">
        <is>
          <t>解欣骅</t>
        </is>
      </c>
      <c r="Y612" s="60" t="inlineStr">
        <is>
          <t>公路局</t>
        </is>
      </c>
      <c r="Z612" s="60" t="inlineStr">
        <is>
          <t>黄志鹏</t>
        </is>
      </c>
      <c r="AA612" s="58" t="inlineStr">
        <is>
          <t>环农领办发〔2022〕4号</t>
        </is>
      </c>
      <c r="AB612" s="58" t="inlineStr">
        <is>
          <t>省提前批</t>
        </is>
      </c>
    </row>
    <row r="613" ht="49" customHeight="1" s="295">
      <c r="A613" s="56" t="n"/>
      <c r="B613" s="293" t="n"/>
      <c r="C613" s="293" t="n"/>
      <c r="D613" s="293" t="n"/>
      <c r="E613" s="293" t="n"/>
      <c r="F613" s="293" t="n"/>
      <c r="G613" s="60" t="n">
        <v>20</v>
      </c>
      <c r="H613" s="60" t="n"/>
      <c r="I613" s="60" t="n"/>
      <c r="J613" s="60" t="n"/>
      <c r="K613" s="60" t="n">
        <v>20</v>
      </c>
      <c r="L613" s="141" t="inlineStr">
        <is>
          <t>环财农[2022]41号</t>
        </is>
      </c>
      <c r="M613" s="293" t="n"/>
      <c r="N613" s="293" t="n"/>
      <c r="O613" s="293" t="n"/>
      <c r="P613" s="293" t="n"/>
      <c r="Q613" s="293" t="n"/>
      <c r="R613" s="293" t="n"/>
      <c r="S613" s="293" t="n"/>
      <c r="T613" s="293" t="n"/>
      <c r="U613" s="293" t="n"/>
      <c r="V613" s="293" t="n"/>
      <c r="W613" s="293" t="n"/>
      <c r="X613" s="293" t="n"/>
      <c r="Y613" s="293" t="n"/>
      <c r="Z613" s="293" t="n"/>
      <c r="AA613" s="58" t="inlineStr">
        <is>
          <t>环农领办发〔2022〕33号</t>
        </is>
      </c>
      <c r="AB613" s="58" t="inlineStr">
        <is>
          <t>县级资金</t>
        </is>
      </c>
    </row>
    <row r="614" ht="39" customHeight="1" s="295">
      <c r="A614" s="56" t="n"/>
      <c r="B614" s="60" t="inlineStr">
        <is>
          <t>环县虎洞镇砂井子村至杨拐沟何家山草羊产业路工程</t>
        </is>
      </c>
      <c r="C614" s="60" t="inlineStr">
        <is>
          <t>续建</t>
        </is>
      </c>
      <c r="D614" s="60" t="inlineStr">
        <is>
          <t>2021.01-2022.12</t>
        </is>
      </c>
      <c r="E614" s="60" t="inlineStr">
        <is>
          <t>虎洞</t>
        </is>
      </c>
      <c r="F614" s="142" t="inlineStr">
        <is>
          <t>建设砂砾路工程11.161公里。</t>
        </is>
      </c>
      <c r="G614" s="60" t="n">
        <v>320</v>
      </c>
      <c r="H614" s="60" t="n"/>
      <c r="I614" s="60" t="n">
        <v>320</v>
      </c>
      <c r="J614" s="60" t="n"/>
      <c r="K614" s="60" t="n"/>
      <c r="L614" s="141" t="inlineStr">
        <is>
          <t>甘财扶贫〔2021〕25号</t>
        </is>
      </c>
      <c r="M614" s="142" t="inlineStr">
        <is>
          <t>建设产业村组道路，发展草畜产业，提高农户收入。</t>
        </is>
      </c>
      <c r="N614" s="142" t="inlineStr">
        <is>
          <t>通过实施产业道路，改善农村产业发展条件，促进农民发展产业增收，进一步巩固脱贫成果。</t>
        </is>
      </c>
      <c r="O614" s="142" t="n">
        <v>1</v>
      </c>
      <c r="P614" s="142" t="n"/>
      <c r="Q614" s="142">
        <f>R614+S614</f>
        <v/>
      </c>
      <c r="R614" s="142" t="n">
        <v>0.008399999999999999</v>
      </c>
      <c r="S614" s="142" t="n">
        <v>0.0042</v>
      </c>
      <c r="T614" s="142">
        <f>U614+V614</f>
        <v/>
      </c>
      <c r="U614" s="142" t="n">
        <v>0.0378</v>
      </c>
      <c r="V614" s="142" t="inlineStr">
        <is>
          <t>0.0189</t>
        </is>
      </c>
      <c r="W614" s="142" t="inlineStr">
        <is>
          <t>交运局</t>
        </is>
      </c>
      <c r="X614" s="142" t="inlineStr">
        <is>
          <t>解欣骅</t>
        </is>
      </c>
      <c r="Y614" s="142" t="inlineStr">
        <is>
          <t>公路局</t>
        </is>
      </c>
      <c r="Z614" s="142" t="inlineStr">
        <is>
          <t>黄志鹏</t>
        </is>
      </c>
      <c r="AA614" s="58" t="inlineStr">
        <is>
          <t>环农领办发〔2022〕4号</t>
        </is>
      </c>
      <c r="AB614" s="58" t="inlineStr">
        <is>
          <t>省提前批</t>
        </is>
      </c>
    </row>
    <row r="615" ht="39" customHeight="1" s="295">
      <c r="A615" s="56" t="n"/>
      <c r="B615" s="293" t="n"/>
      <c r="C615" s="293" t="n"/>
      <c r="D615" s="293" t="n"/>
      <c r="E615" s="293" t="n"/>
      <c r="F615" s="293" t="n"/>
      <c r="G615" s="60" t="n">
        <v>64</v>
      </c>
      <c r="H615" s="60" t="n"/>
      <c r="I615" s="60" t="n"/>
      <c r="J615" s="60" t="n"/>
      <c r="K615" s="60" t="n">
        <v>64</v>
      </c>
      <c r="L615" s="141" t="inlineStr">
        <is>
          <t>环财农[2022]41号</t>
        </is>
      </c>
      <c r="M615" s="293" t="n"/>
      <c r="N615" s="293" t="n"/>
      <c r="O615" s="293" t="n"/>
      <c r="P615" s="293" t="n"/>
      <c r="Q615" s="293" t="n"/>
      <c r="R615" s="293" t="n"/>
      <c r="S615" s="293" t="n"/>
      <c r="T615" s="293" t="n"/>
      <c r="U615" s="293" t="n"/>
      <c r="V615" s="293" t="n"/>
      <c r="W615" s="293" t="n"/>
      <c r="X615" s="293" t="n"/>
      <c r="Y615" s="293" t="n"/>
      <c r="Z615" s="293" t="n"/>
      <c r="AA615" s="58" t="inlineStr">
        <is>
          <t>环农领办发〔2022〕33号</t>
        </is>
      </c>
      <c r="AB615" s="58" t="inlineStr">
        <is>
          <t>县级资金</t>
        </is>
      </c>
    </row>
    <row r="616" ht="75" customHeight="1" s="295">
      <c r="A616" s="56" t="n"/>
      <c r="B616" s="60" t="inlineStr">
        <is>
          <t>环县秦团庄乡新集子村箍窑子组草羊产业路工程</t>
        </is>
      </c>
      <c r="C616" s="60" t="inlineStr">
        <is>
          <t>续建</t>
        </is>
      </c>
      <c r="D616" s="58" t="inlineStr">
        <is>
          <t>2021.01-2022.12</t>
        </is>
      </c>
      <c r="E616" s="60" t="inlineStr">
        <is>
          <t>秦团庄</t>
        </is>
      </c>
      <c r="F616" s="142" t="inlineStr">
        <is>
          <t>建设砂砾路工程3.848公里。（总投资86.5064万元，本次安排70万元）</t>
        </is>
      </c>
      <c r="G616" s="60" t="n">
        <v>70</v>
      </c>
      <c r="H616" s="60" t="n"/>
      <c r="I616" s="60" t="n">
        <v>70</v>
      </c>
      <c r="J616" s="60" t="n"/>
      <c r="K616" s="60" t="n"/>
      <c r="L616" s="141" t="inlineStr">
        <is>
          <t>甘财扶贫〔2021〕25号</t>
        </is>
      </c>
      <c r="M616" s="70" t="inlineStr">
        <is>
          <t>建设产业村组道路，发展草畜产业，提高农户收入。</t>
        </is>
      </c>
      <c r="N616" s="70" t="inlineStr">
        <is>
          <t>通过实施产业道路，改善农村产业发展条件，促进农民发展产业增收，进一步巩固脱贫成果。</t>
        </is>
      </c>
      <c r="O616" s="169" t="n">
        <v>1</v>
      </c>
      <c r="P616" s="58" t="n"/>
      <c r="Q616" s="60">
        <f>R616+S616</f>
        <v/>
      </c>
      <c r="R616" s="60" t="n">
        <v>0.0018</v>
      </c>
      <c r="S616" s="60" t="n">
        <v>0.0009</v>
      </c>
      <c r="T616" s="60">
        <f>U616+V616</f>
        <v/>
      </c>
      <c r="U616" s="60" t="n">
        <v>0.0059</v>
      </c>
      <c r="V616" s="60" t="inlineStr">
        <is>
          <t>0.0029</t>
        </is>
      </c>
      <c r="W616" s="60" t="inlineStr">
        <is>
          <t>交运局</t>
        </is>
      </c>
      <c r="X616" s="58" t="inlineStr">
        <is>
          <t>解欣骅</t>
        </is>
      </c>
      <c r="Y616" s="60" t="inlineStr">
        <is>
          <t>公路局</t>
        </is>
      </c>
      <c r="Z616" s="58" t="inlineStr">
        <is>
          <t>黄志鹏</t>
        </is>
      </c>
      <c r="AA616" s="58" t="inlineStr">
        <is>
          <t>环农领办发〔2022〕4号</t>
        </is>
      </c>
      <c r="AB616" s="58" t="inlineStr">
        <is>
          <t>省提前批</t>
        </is>
      </c>
    </row>
    <row r="617" ht="47" customHeight="1" s="295">
      <c r="A617" s="56" t="n"/>
      <c r="B617" s="60" t="inlineStr">
        <is>
          <t>环县耿湾乡黑城岔村黄家泉至耿河村耿河至早流渠村买原草羊产业路工程</t>
        </is>
      </c>
      <c r="C617" s="60" t="inlineStr">
        <is>
          <t>续建</t>
        </is>
      </c>
      <c r="D617" s="60" t="inlineStr">
        <is>
          <t>2021.01-2022.12</t>
        </is>
      </c>
      <c r="E617" s="60" t="inlineStr">
        <is>
          <t>耿湾</t>
        </is>
      </c>
      <c r="F617" s="142" t="inlineStr">
        <is>
          <t>建设砂砾路工程16.185公里。</t>
        </is>
      </c>
      <c r="G617" s="60" t="n">
        <v>370</v>
      </c>
      <c r="H617" s="60" t="n"/>
      <c r="I617" s="60" t="n">
        <v>370</v>
      </c>
      <c r="J617" s="60" t="n"/>
      <c r="K617" s="60" t="n"/>
      <c r="L617" s="141" t="inlineStr">
        <is>
          <t>甘财扶贫〔2021〕25号</t>
        </is>
      </c>
      <c r="M617" s="142" t="inlineStr">
        <is>
          <t>建设产业村组道路，发展草畜产业，提高农户收入。</t>
        </is>
      </c>
      <c r="N617" s="142" t="inlineStr">
        <is>
          <t>通过实施产业道路，改善农村产业发展条件，促进农民发展产业增收，进一步巩固脱贫成果。</t>
        </is>
      </c>
      <c r="O617" s="169" t="n">
        <v>1</v>
      </c>
      <c r="P617" s="169" t="n"/>
      <c r="Q617" s="169">
        <f>R617+S617</f>
        <v/>
      </c>
      <c r="R617" s="169" t="n">
        <v>0.0055</v>
      </c>
      <c r="S617" s="169" t="n">
        <v>0.0027</v>
      </c>
      <c r="T617" s="169">
        <f>U617+V617</f>
        <v/>
      </c>
      <c r="U617" s="169" t="n">
        <v>0.0278</v>
      </c>
      <c r="V617" s="169" t="inlineStr">
        <is>
          <t>0.0139</t>
        </is>
      </c>
      <c r="W617" s="169" t="inlineStr">
        <is>
          <t>交运局</t>
        </is>
      </c>
      <c r="X617" s="169" t="inlineStr">
        <is>
          <t>解欣骅</t>
        </is>
      </c>
      <c r="Y617" s="169" t="inlineStr">
        <is>
          <t>公路局</t>
        </is>
      </c>
      <c r="Z617" s="169" t="inlineStr">
        <is>
          <t>黄志鹏</t>
        </is>
      </c>
      <c r="AA617" s="58" t="inlineStr">
        <is>
          <t>环农领办发〔2022〕4号</t>
        </is>
      </c>
      <c r="AB617" s="58" t="inlineStr">
        <is>
          <t>省提前批</t>
        </is>
      </c>
    </row>
    <row r="618" ht="47" customHeight="1" s="295">
      <c r="A618" s="56" t="n"/>
      <c r="B618" s="293" t="n"/>
      <c r="C618" s="293" t="n"/>
      <c r="D618" s="293" t="n"/>
      <c r="E618" s="293" t="n"/>
      <c r="F618" s="293" t="n"/>
      <c r="G618" s="60" t="n">
        <v>107</v>
      </c>
      <c r="H618" s="60" t="n"/>
      <c r="I618" s="60" t="n"/>
      <c r="J618" s="60" t="n"/>
      <c r="K618" s="60" t="n">
        <v>107</v>
      </c>
      <c r="L618" s="141" t="inlineStr">
        <is>
          <t>环财农[2022]41号</t>
        </is>
      </c>
      <c r="M618" s="293" t="n"/>
      <c r="N618" s="293" t="n"/>
      <c r="O618" s="293" t="n"/>
      <c r="P618" s="293" t="n"/>
      <c r="Q618" s="293" t="n"/>
      <c r="R618" s="293" t="n"/>
      <c r="S618" s="293" t="n"/>
      <c r="T618" s="293" t="n"/>
      <c r="U618" s="293" t="n"/>
      <c r="V618" s="293" t="n"/>
      <c r="W618" s="293" t="n"/>
      <c r="X618" s="293" t="n"/>
      <c r="Y618" s="293" t="n"/>
      <c r="Z618" s="293" t="n"/>
      <c r="AA618" s="58" t="inlineStr">
        <is>
          <t>环农领办发〔2022〕33号</t>
        </is>
      </c>
      <c r="AB618" s="58" t="inlineStr">
        <is>
          <t>县级资金</t>
        </is>
      </c>
    </row>
    <row r="619" ht="47" customHeight="1" s="295">
      <c r="A619" s="56" t="n"/>
      <c r="B619" s="60" t="inlineStr">
        <is>
          <t>环县合道镇红崖洼村新区草羊产业发展湾儿崖桥梁工程</t>
        </is>
      </c>
      <c r="C619" s="60" t="inlineStr">
        <is>
          <t>续建</t>
        </is>
      </c>
      <c r="D619" s="60" t="inlineStr">
        <is>
          <t>2021.01-2022.12</t>
        </is>
      </c>
      <c r="E619" s="60" t="inlineStr">
        <is>
          <t>合道</t>
        </is>
      </c>
      <c r="F619" s="142" t="inlineStr">
        <is>
          <t>建设桥梁工程0.875公里。</t>
        </is>
      </c>
      <c r="G619" s="60" t="n">
        <v>534</v>
      </c>
      <c r="H619" s="60" t="n"/>
      <c r="I619" s="60" t="n">
        <v>534</v>
      </c>
      <c r="J619" s="60" t="n"/>
      <c r="K619" s="60" t="n"/>
      <c r="L619" s="141" t="inlineStr">
        <is>
          <t>甘财扶贫〔2021〕25号</t>
        </is>
      </c>
      <c r="M619" s="142" t="inlineStr">
        <is>
          <t>建设产业村组道路，发展草畜产业，提高农户收入。</t>
        </is>
      </c>
      <c r="N619" s="142" t="inlineStr">
        <is>
          <t>通过实施产业道路，改善农村产业发展条件，促进农民发展产业增收，进一步巩固脱贫成果。</t>
        </is>
      </c>
      <c r="O619" s="169" t="n">
        <v>1</v>
      </c>
      <c r="P619" s="169" t="n"/>
      <c r="Q619" s="169">
        <f>R619+S619</f>
        <v/>
      </c>
      <c r="R619" s="169" t="n">
        <v>0.0129</v>
      </c>
      <c r="S619" s="169" t="n">
        <v>0.0064</v>
      </c>
      <c r="T619" s="169">
        <f>U619+V619</f>
        <v/>
      </c>
      <c r="U619" s="169" t="n">
        <v>0.0565</v>
      </c>
      <c r="V619" s="169" t="inlineStr">
        <is>
          <t>0.0282</t>
        </is>
      </c>
      <c r="W619" s="169" t="inlineStr">
        <is>
          <t>交运局</t>
        </is>
      </c>
      <c r="X619" s="169" t="inlineStr">
        <is>
          <t>解欣骅</t>
        </is>
      </c>
      <c r="Y619" s="169" t="inlineStr">
        <is>
          <t>公路局</t>
        </is>
      </c>
      <c r="Z619" s="169" t="inlineStr">
        <is>
          <t>黄志鹏</t>
        </is>
      </c>
      <c r="AA619" s="58" t="inlineStr">
        <is>
          <t>环农领办发〔2022〕4号</t>
        </is>
      </c>
      <c r="AB619" s="58" t="inlineStr">
        <is>
          <t>省提前批</t>
        </is>
      </c>
    </row>
    <row r="620" ht="47" customHeight="1" s="295">
      <c r="A620" s="56" t="n"/>
      <c r="B620" s="293" t="n"/>
      <c r="C620" s="293" t="n"/>
      <c r="D620" s="293" t="n"/>
      <c r="E620" s="293" t="n"/>
      <c r="F620" s="293" t="n"/>
      <c r="G620" s="60" t="n">
        <v>142</v>
      </c>
      <c r="H620" s="60" t="n"/>
      <c r="I620" s="60" t="n"/>
      <c r="J620" s="60" t="n"/>
      <c r="K620" s="60" t="n">
        <v>142</v>
      </c>
      <c r="L620" s="141" t="inlineStr">
        <is>
          <t>环财农[2022]41号</t>
        </is>
      </c>
      <c r="M620" s="293" t="n"/>
      <c r="N620" s="293" t="n"/>
      <c r="O620" s="293" t="n"/>
      <c r="P620" s="293" t="n"/>
      <c r="Q620" s="293" t="n"/>
      <c r="R620" s="293" t="n"/>
      <c r="S620" s="293" t="n"/>
      <c r="T620" s="293" t="n"/>
      <c r="U620" s="293" t="n"/>
      <c r="V620" s="293" t="n"/>
      <c r="W620" s="293" t="n"/>
      <c r="X620" s="293" t="n"/>
      <c r="Y620" s="293" t="n"/>
      <c r="Z620" s="293" t="n"/>
      <c r="AA620" s="58" t="inlineStr">
        <is>
          <t>环农领办发〔2022〕33号</t>
        </is>
      </c>
      <c r="AB620" s="58" t="inlineStr">
        <is>
          <t>县级资金</t>
        </is>
      </c>
    </row>
    <row r="621" ht="47" customHeight="1" s="295">
      <c r="A621" s="56" t="n"/>
      <c r="B621" s="60" t="inlineStr">
        <is>
          <t>环县环城至白草塬草羊产业油路改建工程</t>
        </is>
      </c>
      <c r="C621" s="60" t="inlineStr">
        <is>
          <t>续建</t>
        </is>
      </c>
      <c r="D621" s="60" t="inlineStr">
        <is>
          <t>2021.01-2022.12</t>
        </is>
      </c>
      <c r="E621" s="60" t="inlineStr">
        <is>
          <t>环城</t>
        </is>
      </c>
      <c r="F621" s="142" t="inlineStr">
        <is>
          <t>建设油路工程6.88公里。</t>
        </is>
      </c>
      <c r="G621" s="60" t="n">
        <v>800</v>
      </c>
      <c r="H621" s="60" t="n"/>
      <c r="I621" s="60" t="n">
        <v>800</v>
      </c>
      <c r="J621" s="60" t="n"/>
      <c r="K621" s="60" t="n"/>
      <c r="L621" s="141" t="inlineStr">
        <is>
          <t>甘财扶贫〔2021〕25号</t>
        </is>
      </c>
      <c r="M621" s="142" t="inlineStr">
        <is>
          <t>建设产业村组道路，发展草畜产业，提高农户收入。</t>
        </is>
      </c>
      <c r="N621" s="142" t="inlineStr">
        <is>
          <t>通过实施产业道路，改善农村产业发展条件，促进农民发展产业增收，进一步巩固脱贫攻坚成果。</t>
        </is>
      </c>
      <c r="O621" s="169" t="n">
        <v>0</v>
      </c>
      <c r="P621" s="169" t="n">
        <v>1</v>
      </c>
      <c r="Q621" s="169">
        <f>R621+S621</f>
        <v/>
      </c>
      <c r="R621" s="169" t="n">
        <v>0.027</v>
      </c>
      <c r="S621" s="169" t="n">
        <v>0.0135</v>
      </c>
      <c r="T621" s="169">
        <f>U621+V621</f>
        <v/>
      </c>
      <c r="U621" s="169" t="n">
        <v>0.1073</v>
      </c>
      <c r="V621" s="169" t="inlineStr">
        <is>
          <t>0.0536</t>
        </is>
      </c>
      <c r="W621" s="169" t="inlineStr">
        <is>
          <t>交运局</t>
        </is>
      </c>
      <c r="X621" s="169" t="inlineStr">
        <is>
          <t>解欣骅</t>
        </is>
      </c>
      <c r="Y621" s="169" t="inlineStr">
        <is>
          <t>公路局</t>
        </is>
      </c>
      <c r="Z621" s="169" t="inlineStr">
        <is>
          <t>黄志鹏</t>
        </is>
      </c>
      <c r="AA621" s="58" t="inlineStr">
        <is>
          <t>环农领办发〔2022〕4号</t>
        </is>
      </c>
      <c r="AB621" s="58" t="inlineStr">
        <is>
          <t>省提前批</t>
        </is>
      </c>
    </row>
    <row r="622" ht="47" customHeight="1" s="295">
      <c r="A622" s="56" t="n"/>
      <c r="B622" s="293" t="n"/>
      <c r="C622" s="293" t="n"/>
      <c r="D622" s="293" t="n"/>
      <c r="E622" s="293" t="n"/>
      <c r="F622" s="293" t="n"/>
      <c r="G622" s="60" t="n">
        <v>257</v>
      </c>
      <c r="H622" s="60" t="n"/>
      <c r="I622" s="60" t="n"/>
      <c r="J622" s="60" t="n"/>
      <c r="K622" s="60" t="n">
        <v>257</v>
      </c>
      <c r="L622" s="141" t="inlineStr">
        <is>
          <t>环财农[2022]41号</t>
        </is>
      </c>
      <c r="M622" s="293" t="n"/>
      <c r="N622" s="293" t="n"/>
      <c r="O622" s="293" t="n"/>
      <c r="P622" s="293" t="n"/>
      <c r="Q622" s="293" t="n"/>
      <c r="R622" s="293" t="n"/>
      <c r="S622" s="293" t="n"/>
      <c r="T622" s="293" t="n"/>
      <c r="U622" s="293" t="n"/>
      <c r="V622" s="293" t="n"/>
      <c r="W622" s="293" t="n"/>
      <c r="X622" s="293" t="n"/>
      <c r="Y622" s="293" t="n"/>
      <c r="Z622" s="293" t="n"/>
      <c r="AA622" s="58" t="inlineStr">
        <is>
          <t>环农领办发〔2022〕33号</t>
        </is>
      </c>
      <c r="AB622" s="58" t="inlineStr">
        <is>
          <t>县级资金</t>
        </is>
      </c>
    </row>
    <row r="623" ht="69" customHeight="1" s="295">
      <c r="A623" s="56" t="n"/>
      <c r="B623" s="56" t="inlineStr">
        <is>
          <t>环县合道川中型灌区田间配套改造项目（草羊产业）</t>
        </is>
      </c>
      <c r="C623" s="56" t="inlineStr">
        <is>
          <t>新建</t>
        </is>
      </c>
      <c r="D623" s="34" t="inlineStr">
        <is>
          <t>2022.01-2022.12</t>
        </is>
      </c>
      <c r="E623" s="56" t="inlineStr">
        <is>
          <t>曲子镇</t>
        </is>
      </c>
      <c r="F623" s="140" t="inlineStr">
        <is>
          <t>新建及改造渠道90.92km，新建渠系建筑物1209座，维修改造泵站6座，新衬1000m³调节水池1座，完成田间配套1.08万亩(工程总投资2498.10万元)。</t>
        </is>
      </c>
      <c r="G623" s="56" t="n">
        <v>1200</v>
      </c>
      <c r="H623" s="34" t="n">
        <v>1200</v>
      </c>
      <c r="I623" s="34" t="n"/>
      <c r="J623" s="34" t="n"/>
      <c r="K623" s="34" t="n"/>
      <c r="L623" s="34" t="inlineStr">
        <is>
          <t>甘财扶贫〔2021〕26号</t>
        </is>
      </c>
      <c r="M623" s="140" t="inlineStr">
        <is>
          <t>改善灌溉面积0.70万亩，提高保灌面积0.2万亩,发展种植业，增加农户收入。</t>
        </is>
      </c>
      <c r="N623" s="140" t="inlineStr">
        <is>
          <t>提升产业发展基础设施，改善种植条件，增加农户种植收入，巩固拓展脱贫攻坚成果。</t>
        </is>
      </c>
      <c r="O623" s="56" t="n">
        <v>7</v>
      </c>
      <c r="P623" s="34" t="n"/>
      <c r="Q623" s="56">
        <f>R623+S623</f>
        <v/>
      </c>
      <c r="R623" s="309" t="n">
        <v>0.198</v>
      </c>
      <c r="S623" s="34" t="n"/>
      <c r="T623" s="56">
        <f>U623+V623</f>
        <v/>
      </c>
      <c r="U623" s="309" t="n">
        <v>0.8414</v>
      </c>
      <c r="V623" s="34" t="n"/>
      <c r="W623" s="56" t="inlineStr">
        <is>
          <t>水务局</t>
        </is>
      </c>
      <c r="X623" s="34" t="inlineStr">
        <is>
          <t>李英璞</t>
        </is>
      </c>
      <c r="Y623" s="56" t="inlineStr">
        <is>
          <t>水务局</t>
        </is>
      </c>
      <c r="Z623" s="34" t="inlineStr">
        <is>
          <t>李英璞</t>
        </is>
      </c>
      <c r="AA623" s="58" t="inlineStr">
        <is>
          <t>环农领办发〔2022〕3号</t>
        </is>
      </c>
      <c r="AB623" s="34" t="inlineStr">
        <is>
          <t>中提前批</t>
        </is>
      </c>
    </row>
    <row r="624" ht="111" customHeight="1" s="295">
      <c r="A624" s="56" t="n"/>
      <c r="B624" s="56" t="inlineStr">
        <is>
          <t>环县合道川中型灌区节水配套改造项目（草羊产业）</t>
        </is>
      </c>
      <c r="C624" s="56" t="inlineStr">
        <is>
          <t>续建</t>
        </is>
      </c>
      <c r="D624" s="34" t="inlineStr">
        <is>
          <t>2021.01-2022.12</t>
        </is>
      </c>
      <c r="E624" s="56" t="inlineStr">
        <is>
          <t>曲子镇</t>
        </is>
      </c>
      <c r="F624" s="69" t="inlineStr">
        <is>
          <t>对环县合道川灌区楼房子、姬家河沟、刘旗和西沟4个灌溉片区干渠进行改造，改造干渠长度16.98km，其中砼套衬渠5.01km，新衬渠道1.13km，拆除重建10.84km；改造渠系建筑物135座。(工程总投资1485.72万元，已安排978万元，本次安排112万元）</t>
        </is>
      </c>
      <c r="G624" s="56" t="n">
        <v>112</v>
      </c>
      <c r="H624" s="56" t="n">
        <v>112</v>
      </c>
      <c r="I624" s="56" t="n"/>
      <c r="J624" s="56" t="n"/>
      <c r="K624" s="56" t="n"/>
      <c r="L624" s="56" t="inlineStr">
        <is>
          <t>甘财农〔2021〕121号</t>
        </is>
      </c>
      <c r="M624" s="299" t="inlineStr">
        <is>
          <t>项目涉及合道镇、曲子镇2个乡镇7个行政村20个自然村，项目实施后可改善灌溉面积0.7万亩，新增及恢复灌溉灌溉面积0.2万亩。改善种植条件，增加亩产，提升种植效益。</t>
        </is>
      </c>
      <c r="N624" s="299" t="inlineStr">
        <is>
          <t>提升产业发展基础设施，改善种植条件，增加农户种植收入，巩固拓展脱贫攻坚成果。</t>
        </is>
      </c>
      <c r="O624" s="56" t="n">
        <v>7</v>
      </c>
      <c r="P624" s="56" t="n"/>
      <c r="Q624" s="56">
        <f>R624+S624</f>
        <v/>
      </c>
      <c r="R624" s="56" t="n">
        <v>0.198</v>
      </c>
      <c r="S624" s="56" t="n"/>
      <c r="T624" s="56">
        <f>U624+V624</f>
        <v/>
      </c>
      <c r="U624" s="56" t="n">
        <v>0.8414</v>
      </c>
      <c r="V624" s="56" t="n"/>
      <c r="W624" s="56" t="inlineStr">
        <is>
          <t>水务局</t>
        </is>
      </c>
      <c r="X624" s="56" t="inlineStr">
        <is>
          <t>李英璞</t>
        </is>
      </c>
      <c r="Y624" s="56" t="inlineStr">
        <is>
          <t>水务局</t>
        </is>
      </c>
      <c r="Z624" s="34" t="inlineStr">
        <is>
          <t>李英璞</t>
        </is>
      </c>
      <c r="AA624" s="34" t="inlineStr">
        <is>
          <t>环农领办发〔2021〕53号</t>
        </is>
      </c>
      <c r="AB624" s="34" t="inlineStr">
        <is>
          <t>一批整合</t>
        </is>
      </c>
    </row>
    <row r="625" ht="93" customHeight="1" s="295">
      <c r="A625" s="56" t="n"/>
      <c r="B625" s="56" t="inlineStr">
        <is>
          <t>环县2021年坡耕地水土流失综合治理工程（草羊产业）</t>
        </is>
      </c>
      <c r="C625" s="56" t="inlineStr">
        <is>
          <t>续建</t>
        </is>
      </c>
      <c r="D625" s="56" t="inlineStr">
        <is>
          <t>2021.01-2022.12</t>
        </is>
      </c>
      <c r="E625" s="56" t="inlineStr">
        <is>
          <t>八珠、
小南沟2个乡镇</t>
        </is>
      </c>
      <c r="F625" s="140" t="inlineStr">
        <is>
          <t>新增水土流失治理面积15.86平方公里，其中：新修梯田1066.67公顷，营造水保林519.31公顷，配套田间道路19.464公里，生产道路127.576公里，栽植行道树9247株等。</t>
        </is>
      </c>
      <c r="G625" s="56" t="n">
        <v>500</v>
      </c>
      <c r="H625" s="56" t="n"/>
      <c r="I625" s="56" t="n">
        <v>500</v>
      </c>
      <c r="J625" s="56" t="n"/>
      <c r="K625" s="56" t="n"/>
      <c r="L625" s="56" t="inlineStr">
        <is>
          <t>甘财扶贫〔2021〕25号</t>
        </is>
      </c>
      <c r="M625" s="56" t="inlineStr">
        <is>
          <t>蓄水保土保田，拦截入黄泥沙，改善农业生产条件，促进农业生产方式转变，助推巩固脱贫攻坚成果。</t>
        </is>
      </c>
      <c r="N625" s="140" t="inlineStr">
        <is>
          <t>通过项目实施，促进了农牧业生产发展。流域内的畜牧业由原来的传统畜牧业转变为与生态环境建设相得益彰的效益型现代畜牧业。同时，土地利用结构和产业结构得到合理调整，以基本农田为基础，整合养畜、棚圈、沼气池、购置农机具等措施，改善了农户生计条件，增强了发展后劲，产值明显增加，为农民增产增收致富奠定了坚实基础。</t>
        </is>
      </c>
      <c r="O625" s="56" t="n">
        <v>4</v>
      </c>
      <c r="P625" s="56" t="n"/>
      <c r="Q625" s="56">
        <f>R625+S625</f>
        <v/>
      </c>
      <c r="R625" s="56" t="n">
        <v>0.0851</v>
      </c>
      <c r="S625" s="56" t="n"/>
      <c r="T625" s="56">
        <f>U625+V625</f>
        <v/>
      </c>
      <c r="U625" s="56" t="n">
        <v>0.3867</v>
      </c>
      <c r="V625" s="56" t="n"/>
      <c r="W625" s="56" t="inlineStr">
        <is>
          <t>水保局</t>
        </is>
      </c>
      <c r="X625" s="56" t="inlineStr">
        <is>
          <t>杨万龙</t>
        </is>
      </c>
      <c r="Y625" s="56" t="inlineStr">
        <is>
          <t>水保局</t>
        </is>
      </c>
      <c r="Z625" s="56" t="inlineStr">
        <is>
          <t>杨万龙</t>
        </is>
      </c>
      <c r="AA625" s="58" t="inlineStr">
        <is>
          <t>环农领办发〔2022〕4号</t>
        </is>
      </c>
      <c r="AB625" s="34" t="inlineStr">
        <is>
          <t>省提前批</t>
        </is>
      </c>
    </row>
    <row r="626" ht="93" customHeight="1" s="295">
      <c r="A626" s="56" t="n"/>
      <c r="B626" s="293" t="n"/>
      <c r="C626" s="293" t="n"/>
      <c r="D626" s="293" t="n"/>
      <c r="E626" s="293" t="n"/>
      <c r="F626" s="293" t="n"/>
      <c r="G626" s="56" t="n">
        <v>12</v>
      </c>
      <c r="H626" s="56" t="n"/>
      <c r="I626" s="56" t="n"/>
      <c r="J626" s="56" t="n"/>
      <c r="K626" s="56" t="n">
        <v>12</v>
      </c>
      <c r="L626" s="141" t="inlineStr">
        <is>
          <t>环财农[2022]41号</t>
        </is>
      </c>
      <c r="M626" s="293" t="n"/>
      <c r="N626" s="293" t="n"/>
      <c r="O626" s="293" t="n"/>
      <c r="P626" s="293" t="n"/>
      <c r="Q626" s="293" t="n"/>
      <c r="R626" s="293" t="n"/>
      <c r="S626" s="293" t="n"/>
      <c r="T626" s="293" t="n"/>
      <c r="U626" s="293" t="n"/>
      <c r="V626" s="293" t="n"/>
      <c r="W626" s="56" t="inlineStr">
        <is>
          <t>水保局</t>
        </is>
      </c>
      <c r="X626" s="56" t="inlineStr">
        <is>
          <t>杨万龙</t>
        </is>
      </c>
      <c r="Y626" s="56" t="inlineStr">
        <is>
          <t>水保局</t>
        </is>
      </c>
      <c r="Z626" s="56" t="inlineStr">
        <is>
          <t>杨万龙</t>
        </is>
      </c>
      <c r="AA626" s="34" t="inlineStr">
        <is>
          <t>环农领办发〔2022〕33号</t>
        </is>
      </c>
      <c r="AB626" s="34" t="inlineStr">
        <is>
          <t>县级资金</t>
        </is>
      </c>
    </row>
    <row r="627" ht="57" customHeight="1" s="295">
      <c r="A627" s="56" t="n"/>
      <c r="B627" s="56" t="inlineStr">
        <is>
          <t>环县2021年黄土高原淤地坝建设工程（草羊产业水源保障）</t>
        </is>
      </c>
      <c r="C627" s="56" t="inlineStr">
        <is>
          <t>续建</t>
        </is>
      </c>
      <c r="D627" s="56" t="inlineStr">
        <is>
          <t>2021.01-2022.12</t>
        </is>
      </c>
      <c r="E627" s="56" t="inlineStr">
        <is>
          <t>环城
等6个乡镇</t>
        </is>
      </c>
      <c r="F627" s="56" t="inlineStr">
        <is>
          <t>新建金掌川、井沟、小掌子、寺儿沟、后沟、黄崾岘、黄岔子、马路坡等8座大型淤地坝工程。（总投资3304万元，行业资金已安排2640万元，本次配套安排400万元）</t>
        </is>
      </c>
      <c r="G627" s="56" t="n">
        <v>400</v>
      </c>
      <c r="H627" s="56" t="n"/>
      <c r="I627" s="56" t="n">
        <v>400</v>
      </c>
      <c r="J627" s="56" t="n"/>
      <c r="K627" s="56" t="n"/>
      <c r="L627" s="56" t="inlineStr">
        <is>
          <t>甘财扶贫〔2021〕25号</t>
        </is>
      </c>
      <c r="M627" s="56" t="inlineStr">
        <is>
          <t>削洪滞峰拦泥，有效减少入黄泥沙，为流域下游防洪安全提供保障。建成后淤地成田提高粮食产量，上坝道路方便群众出行，坝内存水以供大牲畜饮水，保障产业发展用水。</t>
        </is>
      </c>
      <c r="N627" s="56" t="inlineStr">
        <is>
          <t>通过新建淤地坝工程的建设和运行，不断增强贫困地区和贫困人口的内生动力和发展活力。改善生态环境、解决交通出行、拦蓄径流利用，就近安排贫困人口务工提高收入等。为“产业兴旺、生态宜居”夯实基础。</t>
        </is>
      </c>
      <c r="O627" s="56" t="n">
        <v>8</v>
      </c>
      <c r="P627" s="56" t="n"/>
      <c r="Q627" s="56">
        <f>R627+S627</f>
        <v/>
      </c>
      <c r="R627" s="56" t="n">
        <v>0.0262</v>
      </c>
      <c r="S627" s="56" t="n"/>
      <c r="T627" s="56">
        <f>U627+V627</f>
        <v/>
      </c>
      <c r="U627" s="56" t="n">
        <v>0.1145</v>
      </c>
      <c r="V627" s="56" t="n"/>
      <c r="W627" s="56" t="inlineStr">
        <is>
          <t>水保局</t>
        </is>
      </c>
      <c r="X627" s="56" t="inlineStr">
        <is>
          <t>杨万龙</t>
        </is>
      </c>
      <c r="Y627" s="56" t="inlineStr">
        <is>
          <t>水保局</t>
        </is>
      </c>
      <c r="Z627" s="56" t="inlineStr">
        <is>
          <t>杨万龙</t>
        </is>
      </c>
      <c r="AA627" s="58" t="inlineStr">
        <is>
          <t>环农领办发〔2022〕4号</t>
        </is>
      </c>
      <c r="AB627" s="34" t="inlineStr">
        <is>
          <t>省提前批</t>
        </is>
      </c>
    </row>
    <row r="628" ht="57" customFormat="1" customHeight="1" s="10">
      <c r="A628" s="56" t="n"/>
      <c r="B628" s="293" t="n"/>
      <c r="C628" s="293" t="n"/>
      <c r="D628" s="293" t="n"/>
      <c r="E628" s="293" t="n"/>
      <c r="F628" s="293" t="n"/>
      <c r="G628" s="56" t="n">
        <v>69</v>
      </c>
      <c r="H628" s="56" t="n"/>
      <c r="I628" s="56" t="n"/>
      <c r="J628" s="56" t="n"/>
      <c r="K628" s="56" t="n">
        <v>69</v>
      </c>
      <c r="L628" s="141" t="inlineStr">
        <is>
          <t>环财农[2022]41号</t>
        </is>
      </c>
      <c r="M628" s="293" t="n"/>
      <c r="N628" s="293" t="n"/>
      <c r="O628" s="293" t="n"/>
      <c r="P628" s="293" t="n"/>
      <c r="Q628" s="293" t="n"/>
      <c r="R628" s="293" t="n"/>
      <c r="S628" s="293" t="n"/>
      <c r="T628" s="293" t="n"/>
      <c r="U628" s="293" t="n"/>
      <c r="V628" s="293" t="n"/>
      <c r="W628" s="56" t="inlineStr">
        <is>
          <t>水保局</t>
        </is>
      </c>
      <c r="X628" s="56" t="inlineStr">
        <is>
          <t>杨万龙</t>
        </is>
      </c>
      <c r="Y628" s="56" t="inlineStr">
        <is>
          <t>水保局</t>
        </is>
      </c>
      <c r="Z628" s="56" t="inlineStr">
        <is>
          <t>杨万龙</t>
        </is>
      </c>
      <c r="AA628" s="34" t="inlineStr">
        <is>
          <t>环农领办发〔2022〕33号</t>
        </is>
      </c>
      <c r="AB628" s="34" t="inlineStr">
        <is>
          <t>县级资金</t>
        </is>
      </c>
    </row>
    <row r="629" ht="76" customFormat="1" customHeight="1" s="7">
      <c r="A629" s="67" t="n"/>
      <c r="B629" s="60" t="inlineStr">
        <is>
          <t>环县合道川中型灌区节水配套改造项目（草羊产业）</t>
        </is>
      </c>
      <c r="C629" s="60" t="inlineStr">
        <is>
          <t>续建</t>
        </is>
      </c>
      <c r="D629" s="58" t="inlineStr">
        <is>
          <t>2021.01-2022.12</t>
        </is>
      </c>
      <c r="E629" s="60" t="inlineStr">
        <is>
          <t>曲子镇</t>
        </is>
      </c>
      <c r="F629" s="142" t="inlineStr">
        <is>
          <t>对环县合道川灌区楼房子、姬家河沟、刘旗和西沟4个灌溉片区干渠进行改造，改造干渠长度16.98km，其中砼套衬渠5.01km，新衬渠道1.13km，拆除重建10.84km；改造渠系建筑物135座。(工程投资1485.72万元，已安排1090万元，本次安排189万元）</t>
        </is>
      </c>
      <c r="G629" s="60" t="n">
        <v>189</v>
      </c>
      <c r="H629" s="60" t="n"/>
      <c r="I629" s="60" t="n"/>
      <c r="J629" s="60" t="n">
        <v>189</v>
      </c>
      <c r="K629" s="60" t="n"/>
      <c r="L629" s="60" t="inlineStr">
        <is>
          <t>庆市财农[2022]130号</t>
        </is>
      </c>
      <c r="M629" s="318" t="inlineStr">
        <is>
          <t>项目实施后可改善灌溉面积0.7万亩，新增及恢复灌溉灌溉面积0.2万亩。进一步改善种植条件，增加种植收入。</t>
        </is>
      </c>
      <c r="N629" s="318" t="inlineStr">
        <is>
          <t>项目实施后可改善灌溉面积0.7万亩，新增及恢复灌溉灌溉面积0.2万亩。进一步改善种植条件，增加种植收入。</t>
        </is>
      </c>
      <c r="O629" s="60" t="n">
        <v>7</v>
      </c>
      <c r="P629" s="60" t="n"/>
      <c r="Q629" s="60" t="n">
        <v>0.198</v>
      </c>
      <c r="R629" s="60" t="n">
        <v>0.198</v>
      </c>
      <c r="S629" s="60" t="n"/>
      <c r="T629" s="308" t="n">
        <v>0.8414</v>
      </c>
      <c r="U629" s="308" t="n">
        <v>0.8414</v>
      </c>
      <c r="V629" s="308" t="n"/>
      <c r="W629" s="60" t="inlineStr">
        <is>
          <t>水务局</t>
        </is>
      </c>
      <c r="X629" s="60" t="inlineStr">
        <is>
          <t>李英璞</t>
        </is>
      </c>
      <c r="Y629" s="60" t="inlineStr">
        <is>
          <t>水务局</t>
        </is>
      </c>
      <c r="Z629" s="60" t="inlineStr">
        <is>
          <t>李英璞</t>
        </is>
      </c>
      <c r="AA629" s="60" t="inlineStr">
        <is>
          <t>环农领办发〔2022〕32号</t>
        </is>
      </c>
      <c r="AB629" s="176" t="inlineStr">
        <is>
          <t>市级资金</t>
        </is>
      </c>
    </row>
    <row r="630" ht="69" customFormat="1" customHeight="1" s="7">
      <c r="A630" s="67" t="n"/>
      <c r="B630" s="60" t="inlineStr">
        <is>
          <t>环县羊产业水源保障项目</t>
        </is>
      </c>
      <c r="C630" s="60" t="inlineStr">
        <is>
          <t>新建</t>
        </is>
      </c>
      <c r="D630" s="58" t="inlineStr">
        <is>
          <t>2022.01-2022.12</t>
        </is>
      </c>
      <c r="E630" s="60" t="inlineStr">
        <is>
          <t>秦团庄等7个乡镇</t>
        </is>
      </c>
      <c r="F630" s="176" t="inlineStr">
        <is>
          <t>埋设供水管道13668.1m；管道降线维修3880m；新建闸阀井24座;定向钻埋设管道395m；新建30m3蓄水池1座。(工程投资206万元，本次安排140万元）</t>
        </is>
      </c>
      <c r="G630" s="60" t="n">
        <v>140</v>
      </c>
      <c r="H630" s="60" t="n"/>
      <c r="I630" s="60" t="n"/>
      <c r="J630" s="60" t="n">
        <v>140</v>
      </c>
      <c r="K630" s="60" t="n"/>
      <c r="L630" s="60" t="inlineStr">
        <is>
          <t>庆市财农[2022]130号</t>
        </is>
      </c>
      <c r="M630" s="142" t="inlineStr">
        <is>
          <t>保障7个乡镇23个行政村23个合作社羊产业发展用水，提高养殖效益，增加农户收入。</t>
        </is>
      </c>
      <c r="N630" s="142" t="inlineStr">
        <is>
          <t>保障7个乡镇23个行政村23个合作社羊产业发展用水，提高养殖效益，增加农户收入。</t>
        </is>
      </c>
      <c r="O630" s="60" t="n">
        <v>23</v>
      </c>
      <c r="P630" s="60" t="n"/>
      <c r="Q630" s="60" t="n">
        <v>0.1331</v>
      </c>
      <c r="R630" s="60" t="n">
        <v>0.1331</v>
      </c>
      <c r="S630" s="60" t="n"/>
      <c r="T630" s="308" t="n">
        <v>0.5881</v>
      </c>
      <c r="U630" s="308" t="n">
        <v>0.5881</v>
      </c>
      <c r="V630" s="308" t="n"/>
      <c r="W630" s="60" t="inlineStr">
        <is>
          <t>水务局</t>
        </is>
      </c>
      <c r="X630" s="60" t="inlineStr">
        <is>
          <t>李英璞</t>
        </is>
      </c>
      <c r="Y630" s="60" t="inlineStr">
        <is>
          <t>自来水公司</t>
        </is>
      </c>
      <c r="Z630" s="60" t="inlineStr">
        <is>
          <t>王煜东</t>
        </is>
      </c>
      <c r="AA630" s="60" t="inlineStr">
        <is>
          <t>环农领办发〔2022〕32号</t>
        </is>
      </c>
      <c r="AB630" s="176" t="inlineStr">
        <is>
          <t>市级资金</t>
        </is>
      </c>
    </row>
    <row r="631" ht="81" customFormat="1" customHeight="1" s="7">
      <c r="A631" s="67" t="n"/>
      <c r="B631" s="60" t="inlineStr">
        <is>
          <t>环县演武乡走马硷村羊产业机井供水工程</t>
        </is>
      </c>
      <c r="C631" s="60" t="inlineStr">
        <is>
          <t>新建</t>
        </is>
      </c>
      <c r="D631" s="58" t="inlineStr">
        <is>
          <t>2022.01-2022.12</t>
        </is>
      </c>
      <c r="E631" s="60" t="inlineStr">
        <is>
          <t>演武乡</t>
        </is>
      </c>
      <c r="F631" s="142" t="inlineStr">
        <is>
          <t>新打700m深机井1眼，安装深井泵1台、Dg76上水钢管600m、配电柜1面；新建100m3原水池1座、配电房24.19m2埋设1.6MpaDN63PE上水管道280m、1.6MpaDN63PE供水管道1200m、1.6MpaDN32PE供水管道240m；架设低压线路260m。(工程投资142万元，本次安排50万元）</t>
        </is>
      </c>
      <c r="G631" s="60" t="n">
        <v>50</v>
      </c>
      <c r="H631" s="60" t="n"/>
      <c r="I631" s="60" t="n"/>
      <c r="J631" s="60" t="n">
        <v>50</v>
      </c>
      <c r="K631" s="60" t="n"/>
      <c r="L631" s="60" t="inlineStr">
        <is>
          <t>庆市财农[2022]130号</t>
        </is>
      </c>
      <c r="M631" s="142" t="inlineStr">
        <is>
          <t>保障环县演武柴媛湖羊标准化养殖示范专业合作社1000只羊的用水问题，保障产业用水，提高养殖效益。</t>
        </is>
      </c>
      <c r="N631" s="142" t="inlineStr">
        <is>
          <t>保障环县演武柴媛湖羊标准化养殖示范专业合作社1000只羊的用水问题，保障产业用水，提高养殖效益。</t>
        </is>
      </c>
      <c r="O631" s="60" t="n">
        <v>1</v>
      </c>
      <c r="P631" s="60" t="n"/>
      <c r="Q631" s="60" t="n">
        <v>0.0034</v>
      </c>
      <c r="R631" s="60" t="n">
        <v>0.0034</v>
      </c>
      <c r="S631" s="60" t="n"/>
      <c r="T631" s="60" t="n">
        <v>0.0165</v>
      </c>
      <c r="U631" s="60" t="n">
        <v>0.0165</v>
      </c>
      <c r="V631" s="60" t="n"/>
      <c r="W631" s="60" t="inlineStr">
        <is>
          <t>水务局</t>
        </is>
      </c>
      <c r="X631" s="60" t="inlineStr">
        <is>
          <t>李英璞</t>
        </is>
      </c>
      <c r="Y631" s="60" t="inlineStr">
        <is>
          <t>水务局</t>
        </is>
      </c>
      <c r="Z631" s="60" t="inlineStr">
        <is>
          <t>李英璞</t>
        </is>
      </c>
      <c r="AA631" s="60" t="inlineStr">
        <is>
          <t>环农领办发〔2022〕32号</t>
        </is>
      </c>
      <c r="AB631" s="176" t="inlineStr">
        <is>
          <t>市级资金</t>
        </is>
      </c>
    </row>
    <row r="632" ht="90" customFormat="1" customHeight="1" s="7">
      <c r="A632" s="67" t="n"/>
      <c r="B632" s="60" t="inlineStr">
        <is>
          <t>环县冉旗寨村石家塬管道延伸供水工程</t>
        </is>
      </c>
      <c r="C632" s="60" t="inlineStr">
        <is>
          <t>新建</t>
        </is>
      </c>
      <c r="D632" s="58" t="inlineStr">
        <is>
          <t>2022.01-2022.12</t>
        </is>
      </c>
      <c r="E632" s="60" t="inlineStr">
        <is>
          <t>环城镇</t>
        </is>
      </c>
      <c r="F632" s="142" t="inlineStr">
        <is>
          <t>埋设引水管道3.23km；新建加压泵站1座、150m3进水前池1座、配电房12m2；埋设上水管道6.86km、供水管道9.65km；新建500m3高位蓄水池1座、150m3高位蓄水池3座、9m2供水房1间；架设高压线路0.3km、低压线路0.1km；安装80KVA变压器1台、高压计量器1台、配电柜1面；配套入户设施49户。(工程投资352.29万元，本次安排300万元）</t>
        </is>
      </c>
      <c r="G632" s="60" t="n">
        <v>300</v>
      </c>
      <c r="H632" s="60" t="n"/>
      <c r="I632" s="60" t="n"/>
      <c r="J632" s="60" t="n">
        <v>300</v>
      </c>
      <c r="K632" s="60" t="n"/>
      <c r="L632" s="60" t="inlineStr">
        <is>
          <t>庆市财农[2022]130号</t>
        </is>
      </c>
      <c r="M632" s="142" t="inlineStr">
        <is>
          <t>提升十八里、冉旗寨村7个自然村366户1620人的饮水质量。</t>
        </is>
      </c>
      <c r="N632" s="142" t="inlineStr">
        <is>
          <t>提升十八里、冉旗寨村7个自然村366户1620人的饮水质量。</t>
        </is>
      </c>
      <c r="O632" s="60" t="n">
        <v>2</v>
      </c>
      <c r="P632" s="60" t="n"/>
      <c r="Q632" s="60" t="n">
        <v>0.0366</v>
      </c>
      <c r="R632" s="60" t="n">
        <v>0.0366</v>
      </c>
      <c r="S632" s="60" t="n"/>
      <c r="T632" s="60" t="n">
        <v>0.172</v>
      </c>
      <c r="U632" s="60" t="n">
        <v>0.172</v>
      </c>
      <c r="V632" s="60" t="n"/>
      <c r="W632" s="60" t="inlineStr">
        <is>
          <t>水务局</t>
        </is>
      </c>
      <c r="X632" s="60" t="inlineStr">
        <is>
          <t>李英璞</t>
        </is>
      </c>
      <c r="Y632" s="60" t="inlineStr">
        <is>
          <t>水务局</t>
        </is>
      </c>
      <c r="Z632" s="60" t="inlineStr">
        <is>
          <t>李英璞</t>
        </is>
      </c>
      <c r="AA632" s="60" t="inlineStr">
        <is>
          <t>环农领办发〔2022〕32号</t>
        </is>
      </c>
      <c r="AB632" s="176" t="inlineStr">
        <is>
          <t>市级资金</t>
        </is>
      </c>
    </row>
    <row r="633" ht="171" customFormat="1" customHeight="1" s="7">
      <c r="A633" s="67" t="n"/>
      <c r="B633" s="60" t="inlineStr">
        <is>
          <t>环县毛井镇黄寨柯等4个行政村管道延伸供水工程</t>
        </is>
      </c>
      <c r="C633" s="60" t="inlineStr">
        <is>
          <t>新建</t>
        </is>
      </c>
      <c r="D633" s="58" t="inlineStr">
        <is>
          <t>2022.01-2022.12</t>
        </is>
      </c>
      <c r="E633" s="60" t="inlineStr">
        <is>
          <t>毛井镇</t>
        </is>
      </c>
      <c r="F633" s="142" t="inlineStr">
        <is>
          <t>1、泵站及供水站改造工程：高家洼供水站配套设施改造，施家滩泵站工程，黄寨柯村堡子梁泵站工程，新建100m3泵站前池1座，安装卧式潜水泵2台（一备一用）、2、高位水池工程： 新建500m3地下蓄水池1座、200m3地下蓄水池1座、100m3地下蓄水池1座、50m3地下蓄水池1座。3、管道工程：埋设各类管道共计172969m，4、自来水入户工程：自来水入户700户，5、供水点工程：新建9m2供水房4间、检查井4座，安装DN40机械水表4只。6、输配电工程：安装变压器4台、高压计量器4套、GP柜4面，架设高压线路0.8km，低压线路0.4km。（工程投资1710.1万元，已安排280万元，本次安排200万元）</t>
        </is>
      </c>
      <c r="G633" s="60" t="n">
        <v>200</v>
      </c>
      <c r="H633" s="60" t="n"/>
      <c r="I633" s="60" t="n"/>
      <c r="J633" s="60" t="n">
        <v>200</v>
      </c>
      <c r="K633" s="60" t="n"/>
      <c r="L633" s="60" t="inlineStr">
        <is>
          <t>庆市财农[2022]130号</t>
        </is>
      </c>
      <c r="M633" s="142" t="inlineStr">
        <is>
          <t>提升毛井镇黄寨柯、乔崾岘、施家滩、高家洼4个行政村1024户4053人的饮水质量。</t>
        </is>
      </c>
      <c r="N633" s="142" t="inlineStr">
        <is>
          <t>提升毛井镇黄寨柯、乔崾岘、施家滩、高家洼4个行政村1024户4053人的饮水质量。</t>
        </is>
      </c>
      <c r="O633" s="60" t="n">
        <v>3</v>
      </c>
      <c r="P633" s="60" t="n"/>
      <c r="Q633" s="60" t="n">
        <v>0.1024</v>
      </c>
      <c r="R633" s="60" t="n">
        <v>0.1024</v>
      </c>
      <c r="S633" s="60" t="n"/>
      <c r="T633" s="60" t="n">
        <v>0.4053</v>
      </c>
      <c r="U633" s="60" t="n">
        <v>0.4053</v>
      </c>
      <c r="V633" s="60" t="n"/>
      <c r="W633" s="60" t="inlineStr">
        <is>
          <t>水务局</t>
        </is>
      </c>
      <c r="X633" s="60" t="inlineStr">
        <is>
          <t>李英璞</t>
        </is>
      </c>
      <c r="Y633" s="60" t="inlineStr">
        <is>
          <t>水务局</t>
        </is>
      </c>
      <c r="Z633" s="60" t="inlineStr">
        <is>
          <t>李英璞</t>
        </is>
      </c>
      <c r="AA633" s="60" t="inlineStr">
        <is>
          <t>环农领办发〔2022〕32号</t>
        </is>
      </c>
      <c r="AB633" s="176" t="inlineStr">
        <is>
          <t>市级资金</t>
        </is>
      </c>
    </row>
    <row r="634" ht="62" customHeight="1" s="295">
      <c r="A634" s="56" t="n"/>
      <c r="B634" s="60" t="inlineStr">
        <is>
          <t>环县洪德镇私盐路新集子村管道延伸供水工程</t>
        </is>
      </c>
      <c r="C634" s="60" t="inlineStr">
        <is>
          <t>续建</t>
        </is>
      </c>
      <c r="D634" s="58" t="inlineStr">
        <is>
          <t>2021.01-2022.12</t>
        </is>
      </c>
      <c r="E634" s="60" t="inlineStr">
        <is>
          <t>洪德镇</t>
        </is>
      </c>
      <c r="F634" s="142" t="inlineStr">
        <is>
          <t>埋设供水管道13.705km，新建阀门井7座；新建200m³蓄水池1座；新建供水点2处。(工程总投资260.28万元，已安排72.4万元，本次安排110万元)</t>
        </is>
      </c>
      <c r="G634" s="60" t="n">
        <v>110</v>
      </c>
      <c r="H634" s="60" t="n">
        <v>110</v>
      </c>
      <c r="I634" s="60" t="n"/>
      <c r="J634" s="58" t="n"/>
      <c r="K634" s="58" t="n"/>
      <c r="L634" s="58" t="inlineStr">
        <is>
          <t>甘财扶贫〔2021〕26号</t>
        </is>
      </c>
      <c r="M634" s="142" t="inlineStr">
        <is>
          <t>巩固提升1个乡镇2个行政村472户1987人的饮水，保障周围群众产业发展用水。</t>
        </is>
      </c>
      <c r="N634" s="142" t="inlineStr">
        <is>
          <t>提升改善农村供水条件，进一步巩固安全饮水成果。</t>
        </is>
      </c>
      <c r="O634" s="60" t="n">
        <v>2</v>
      </c>
      <c r="P634" s="58" t="n"/>
      <c r="Q634" s="60">
        <f>R634+S634</f>
        <v/>
      </c>
      <c r="R634" s="60" t="n">
        <v>0.0472</v>
      </c>
      <c r="S634" s="58" t="n"/>
      <c r="T634" s="60">
        <f>U634+V634</f>
        <v/>
      </c>
      <c r="U634" s="308" t="n">
        <v>0.1987</v>
      </c>
      <c r="V634" s="58" t="n"/>
      <c r="W634" s="60" t="inlineStr">
        <is>
          <t>水务局</t>
        </is>
      </c>
      <c r="X634" s="60" t="inlineStr">
        <is>
          <t>李英璞</t>
        </is>
      </c>
      <c r="Y634" s="60" t="inlineStr">
        <is>
          <t>水务局</t>
        </is>
      </c>
      <c r="Z634" s="58" t="inlineStr">
        <is>
          <t>李英璞</t>
        </is>
      </c>
      <c r="AA634" s="58" t="inlineStr">
        <is>
          <t>环农领办发〔2022〕3号</t>
        </is>
      </c>
      <c r="AB634" s="58" t="inlineStr">
        <is>
          <t>中提前批</t>
        </is>
      </c>
    </row>
    <row r="635" ht="67" customFormat="1" customHeight="1" s="7">
      <c r="A635" s="67" t="n"/>
      <c r="B635" s="60" t="inlineStr">
        <is>
          <t>环县洪德镇私盐路新集子村管道延伸供水工程</t>
        </is>
      </c>
      <c r="C635" s="60" t="inlineStr">
        <is>
          <t>续建</t>
        </is>
      </c>
      <c r="D635" s="58" t="inlineStr">
        <is>
          <t>2021.01-2022.12</t>
        </is>
      </c>
      <c r="E635" s="60" t="inlineStr">
        <is>
          <t>洪德镇</t>
        </is>
      </c>
      <c r="F635" s="142" t="inlineStr">
        <is>
          <t>埋设供水管道13.705km，新建阀门井7座；新建200m3蓄水池一座；新建供水点2处。(工程总投资260.28万元，已安排182.4万元，本次安排50.2万元)</t>
        </is>
      </c>
      <c r="G635" s="60" t="n">
        <v>50.2</v>
      </c>
      <c r="H635" s="60" t="n"/>
      <c r="I635" s="60" t="n"/>
      <c r="J635" s="60" t="n">
        <v>50.2</v>
      </c>
      <c r="K635" s="60" t="n"/>
      <c r="L635" s="60" t="inlineStr">
        <is>
          <t>庆市财农[2022]130号</t>
        </is>
      </c>
      <c r="M635" s="142" t="inlineStr">
        <is>
          <t>提升1个乡镇2个行政村472户1987人的饮水质量。</t>
        </is>
      </c>
      <c r="N635" s="142" t="inlineStr">
        <is>
          <t>提升改善农村供水条件，进一步巩固安全饮水成果。</t>
        </is>
      </c>
      <c r="O635" s="60" t="n">
        <v>2</v>
      </c>
      <c r="P635" s="60" t="n"/>
      <c r="Q635" s="60" t="n">
        <v>0.0472</v>
      </c>
      <c r="R635" s="60" t="n">
        <v>0.0472</v>
      </c>
      <c r="S635" s="60" t="n"/>
      <c r="T635" s="60" t="n">
        <v>0.1987</v>
      </c>
      <c r="U635" s="308" t="n">
        <v>0.1987</v>
      </c>
      <c r="V635" s="60" t="n"/>
      <c r="W635" s="60" t="inlineStr">
        <is>
          <t>水务局</t>
        </is>
      </c>
      <c r="X635" s="60" t="inlineStr">
        <is>
          <t>李英璞</t>
        </is>
      </c>
      <c r="Y635" s="60" t="inlineStr">
        <is>
          <t>水务局</t>
        </is>
      </c>
      <c r="Z635" s="58" t="inlineStr">
        <is>
          <t>李英璞</t>
        </is>
      </c>
      <c r="AA635" s="60" t="inlineStr">
        <is>
          <t>环农领办发〔2022〕32号</t>
        </is>
      </c>
      <c r="AB635" s="176" t="inlineStr">
        <is>
          <t>市级资金</t>
        </is>
      </c>
    </row>
    <row r="636" ht="99" customHeight="1" s="295">
      <c r="A636" s="56" t="n"/>
      <c r="B636" s="60" t="inlineStr">
        <is>
          <t>环县毛井镇红土咀村管道延伸供水工程</t>
        </is>
      </c>
      <c r="C636" s="60" t="inlineStr">
        <is>
          <t>续建</t>
        </is>
      </c>
      <c r="D636" s="58" t="inlineStr">
        <is>
          <t>2021.01-2022.12</t>
        </is>
      </c>
      <c r="E636" s="60" t="inlineStr">
        <is>
          <t>毛井镇红土咀村</t>
        </is>
      </c>
      <c r="F636" s="142" t="inlineStr">
        <is>
          <t>新建200m³地下圆形蓄水池1座、配电房9㎡；安装200QJ20-338/25卧式潜水泵2台、80KVA变压器1台、高压计量器1套、GP柜1面；架设高压线路0.6km、低压线路0.15km；500m³地下圆形蓄水池1座；埋设1.6MpaDn90PE引水管道4023m；埋设上水管道11.279km；埋设1.6MpaDn90PE供水管道2.560km；新建闸阀井3座供水点1处。(工程总投资390.09万元，已安排140万元，本次安排175万元)</t>
        </is>
      </c>
      <c r="G636" s="60" t="n">
        <v>175</v>
      </c>
      <c r="H636" s="60" t="n">
        <v>175</v>
      </c>
      <c r="I636" s="60" t="n"/>
      <c r="J636" s="58" t="n"/>
      <c r="K636" s="58" t="n"/>
      <c r="L636" s="58" t="inlineStr">
        <is>
          <t>甘财扶贫〔2021〕26号</t>
        </is>
      </c>
      <c r="M636" s="142" t="inlineStr">
        <is>
          <t>巩固提升红土咀村6个自然村374户1505人的饮水。在旱季保障羊畜产业发展用水。</t>
        </is>
      </c>
      <c r="N636" s="142" t="inlineStr">
        <is>
          <t>提升改善农村供水条件，进一步巩固安全饮水成果。</t>
        </is>
      </c>
      <c r="O636" s="60" t="n">
        <v>1</v>
      </c>
      <c r="P636" s="58" t="n"/>
      <c r="Q636" s="60">
        <f>R636+S636</f>
        <v/>
      </c>
      <c r="R636" s="60" t="n">
        <v>0.0374</v>
      </c>
      <c r="S636" s="58" t="n"/>
      <c r="T636" s="60">
        <f>U636+V636</f>
        <v/>
      </c>
      <c r="U636" s="308" t="n">
        <v>0.1505</v>
      </c>
      <c r="V636" s="58" t="n"/>
      <c r="W636" s="60" t="inlineStr">
        <is>
          <t>水务局</t>
        </is>
      </c>
      <c r="X636" s="60" t="inlineStr">
        <is>
          <t>李英璞</t>
        </is>
      </c>
      <c r="Y636" s="60" t="inlineStr">
        <is>
          <t>水务局</t>
        </is>
      </c>
      <c r="Z636" s="58" t="inlineStr">
        <is>
          <t>李英璞</t>
        </is>
      </c>
      <c r="AA636" s="58" t="inlineStr">
        <is>
          <t>环农领办发〔2022〕3号</t>
        </is>
      </c>
      <c r="AB636" s="58" t="inlineStr">
        <is>
          <t>中提前批</t>
        </is>
      </c>
    </row>
    <row r="637" ht="112" customFormat="1" customHeight="1" s="7">
      <c r="A637" s="67" t="n"/>
      <c r="B637" s="60" t="inlineStr">
        <is>
          <t>环县毛井镇红土咀村管道延伸供水工程</t>
        </is>
      </c>
      <c r="C637" s="60" t="inlineStr">
        <is>
          <t>续建</t>
        </is>
      </c>
      <c r="D637" s="58" t="inlineStr">
        <is>
          <t>2021.01-2022.12</t>
        </is>
      </c>
      <c r="E637" s="60" t="inlineStr">
        <is>
          <t>毛井镇红土咀村</t>
        </is>
      </c>
      <c r="F637" s="142" t="inlineStr">
        <is>
          <t>新建200m3地下圆形蓄水池1座、配电房9m2；安装200QJ20-338/25卧式潜水泵2台、80KVA变压器1台、高压计量器1套、GP柜1面；架设高压线路0.6km、低压线路0.15km；500m³地下圆形蓄水池1座；埋设1.6MpaDn90PE引水管道4023m；埋设上水管道11.279km；埋设1.6MpaDn90PE供水管道2.560km；新建闸阀井3座供水点1处。(工程总投资390.09万元，已安排315万元，本次安排18万元)</t>
        </is>
      </c>
      <c r="G637" s="60" t="n">
        <v>18</v>
      </c>
      <c r="H637" s="60" t="n"/>
      <c r="I637" s="60" t="n"/>
      <c r="J637" s="60" t="n">
        <v>18</v>
      </c>
      <c r="K637" s="60" t="n"/>
      <c r="L637" s="60" t="inlineStr">
        <is>
          <t>庆市财农[2022]130号</t>
        </is>
      </c>
      <c r="M637" s="142" t="inlineStr">
        <is>
          <t>提升红土咀村6个自然村374户1505人的饮水质量。</t>
        </is>
      </c>
      <c r="N637" s="142" t="inlineStr">
        <is>
          <t>提升红土咀村6个自然村374户1505人的饮水质量。</t>
        </is>
      </c>
      <c r="O637" s="60" t="n">
        <v>1</v>
      </c>
      <c r="P637" s="60" t="n"/>
      <c r="Q637" s="60" t="n">
        <v>0.0374</v>
      </c>
      <c r="R637" s="60" t="n"/>
      <c r="S637" s="60" t="n"/>
      <c r="T637" s="60" t="n">
        <v>0.1505</v>
      </c>
      <c r="U637" s="60" t="n"/>
      <c r="V637" s="60" t="n"/>
      <c r="W637" s="60" t="inlineStr">
        <is>
          <t>水务局</t>
        </is>
      </c>
      <c r="X637" s="60" t="inlineStr">
        <is>
          <t>李英璞</t>
        </is>
      </c>
      <c r="Y637" s="60" t="inlineStr">
        <is>
          <t>水务局</t>
        </is>
      </c>
      <c r="Z637" s="58" t="inlineStr">
        <is>
          <t>李英璞</t>
        </is>
      </c>
      <c r="AA637" s="60" t="inlineStr">
        <is>
          <t>环农领办发〔2022〕32号</t>
        </is>
      </c>
      <c r="AB637" s="176" t="inlineStr">
        <is>
          <t>市级资金</t>
        </is>
      </c>
    </row>
    <row r="638" ht="112" customHeight="1" s="295">
      <c r="A638" s="56" t="n"/>
      <c r="B638" s="60" t="inlineStr">
        <is>
          <t>合道镇红崖洼村小型堤灌维修工程</t>
        </is>
      </c>
      <c r="C638" s="60" t="inlineStr">
        <is>
          <t>新建</t>
        </is>
      </c>
      <c r="D638" s="58" t="inlineStr">
        <is>
          <t>2022.01-2022.12</t>
        </is>
      </c>
      <c r="E638" s="60" t="inlineStr">
        <is>
          <t>合道镇</t>
        </is>
      </c>
      <c r="F638" s="142" t="inlineStr">
        <is>
          <t>1、朱家洼组灌区建设内容：埋设上水管线Dg150钢管（壁厚6mm）290m；衬砌干渠U40渠900m，支渠U30渠1235m，跌水55座，支斗分水闸55座；新建便桥9座。2、梁城子组灌区建设内容：埋设上水管线Dg150钢管（壁厚6mm）462m；衬砌干渠U40渠620m，支渠U30渠1013m，跌水18座，支斗分水闸18座；新建便桥6座。3、红崖洼组灌区建设内容：埋设上水管线Dg150钢管（壁厚6mm）236m；衬砌干渠U40渠390m，支渠U30渠771m，跌水15座，支斗分水闸15座；新建便桥3座。(工程总投资199.7万元，本次安排120万元)</t>
        </is>
      </c>
      <c r="G638" s="60" t="n">
        <v>120</v>
      </c>
      <c r="H638" s="60" t="n">
        <v>120</v>
      </c>
      <c r="I638" s="60" t="n"/>
      <c r="J638" s="58" t="n"/>
      <c r="K638" s="58" t="n"/>
      <c r="L638" s="58" t="inlineStr">
        <is>
          <t>甘财扶贫〔2021〕26号</t>
        </is>
      </c>
      <c r="M638" s="142" t="inlineStr">
        <is>
          <t>提升朱家洼、梁城子、红崖洼3个行政村341户1482人（脱贫人口247户1068人）灌溉用水问题。</t>
        </is>
      </c>
      <c r="N638" s="142" t="inlineStr">
        <is>
          <t>提升改善农村供水条件，进一步巩固安全饮水成果。</t>
        </is>
      </c>
      <c r="O638" s="60" t="n">
        <v>3</v>
      </c>
      <c r="P638" s="58" t="n"/>
      <c r="Q638" s="60">
        <f>R638+S638</f>
        <v/>
      </c>
      <c r="R638" s="60" t="n">
        <v>0.0341</v>
      </c>
      <c r="S638" s="58" t="n"/>
      <c r="T638" s="60">
        <f>U638+V638</f>
        <v/>
      </c>
      <c r="U638" s="308" t="n">
        <v>0.1482</v>
      </c>
      <c r="V638" s="58" t="n"/>
      <c r="W638" s="60" t="inlineStr">
        <is>
          <t>水务局</t>
        </is>
      </c>
      <c r="X638" s="60" t="inlineStr">
        <is>
          <t>李英璞</t>
        </is>
      </c>
      <c r="Y638" s="60" t="inlineStr">
        <is>
          <t>水务局</t>
        </is>
      </c>
      <c r="Z638" s="58" t="inlineStr">
        <is>
          <t>李英璞</t>
        </is>
      </c>
      <c r="AA638" s="58" t="inlineStr">
        <is>
          <t>环农领办发〔2022〕3号</t>
        </is>
      </c>
      <c r="AB638" s="58" t="inlineStr">
        <is>
          <t>中提前批</t>
        </is>
      </c>
    </row>
    <row r="639" ht="135" customFormat="1" customHeight="1" s="7">
      <c r="A639" s="67" t="n"/>
      <c r="B639" s="60" t="inlineStr">
        <is>
          <t>合道镇红崖洼村小型堤灌维修工程</t>
        </is>
      </c>
      <c r="C639" s="60" t="inlineStr">
        <is>
          <t>新建</t>
        </is>
      </c>
      <c r="D639" s="58" t="inlineStr">
        <is>
          <t>2022.01-2022.12</t>
        </is>
      </c>
      <c r="E639" s="60" t="inlineStr">
        <is>
          <t>合道镇</t>
        </is>
      </c>
      <c r="F639" s="142" t="inlineStr">
        <is>
          <t>1、朱家洼组灌区建设内容：埋设上水管线Dg150钢管（壁厚6mm）290m；衬砌干渠U40渠900m，支渠U30渠1235m，跌水55座，支斗分水闸55座；新建便桥9座。2、梁城子组灌区建设内容：埋设上水管线Dg150钢管（壁厚6mm）462m；衬砌干渠U40渠620m，支渠U30渠1013m，跌水18座，支斗分水闸18座；新建便桥6座。3、红崖洼组灌区建设内容：埋设上水管线Dg150钢管（壁厚6mm）236m；衬砌干渠U40渠390m，支渠U30渠771m，跌水15座，支斗分水闸15座；新建便桥3座。(工程总投资199.7万元，已安排120万元，本次安排67万元)</t>
        </is>
      </c>
      <c r="G639" s="60" t="n">
        <v>67</v>
      </c>
      <c r="H639" s="60" t="n"/>
      <c r="I639" s="60" t="n"/>
      <c r="J639" s="60" t="n">
        <v>67</v>
      </c>
      <c r="K639" s="60" t="n"/>
      <c r="L639" s="60" t="inlineStr">
        <is>
          <t>庆市财农[2022]130号</t>
        </is>
      </c>
      <c r="M639" s="142" t="inlineStr">
        <is>
          <t>提升朱家洼、梁城子、红崖洼3个行政村341户1482人（脱贫人口247户1068人）灌溉用水问题</t>
        </is>
      </c>
      <c r="N639" s="142" t="inlineStr">
        <is>
          <t>提升朱家洼、梁城子、红崖洼3个行政村341户1482人（脱贫人口247户1068人）灌溉用水问题</t>
        </is>
      </c>
      <c r="O639" s="60" t="n">
        <v>3</v>
      </c>
      <c r="P639" s="60" t="n"/>
      <c r="Q639" s="60" t="n">
        <v>0.0341</v>
      </c>
      <c r="R639" s="60" t="n"/>
      <c r="S639" s="60" t="n"/>
      <c r="T639" s="60" t="n">
        <v>0.1482</v>
      </c>
      <c r="U639" s="60" t="n"/>
      <c r="V639" s="60" t="n"/>
      <c r="W639" s="60" t="inlineStr">
        <is>
          <t>水务局</t>
        </is>
      </c>
      <c r="X639" s="60" t="inlineStr">
        <is>
          <t>李英璞</t>
        </is>
      </c>
      <c r="Y639" s="60" t="inlineStr">
        <is>
          <t>水务局</t>
        </is>
      </c>
      <c r="Z639" s="58" t="inlineStr">
        <is>
          <t>李英璞</t>
        </is>
      </c>
      <c r="AA639" s="60" t="inlineStr">
        <is>
          <t>环农领办发〔2022〕32号</t>
        </is>
      </c>
      <c r="AB639" s="176" t="inlineStr">
        <is>
          <t>市级资金</t>
        </is>
      </c>
    </row>
    <row r="640" ht="78" customHeight="1" s="295">
      <c r="A640" s="56" t="n"/>
      <c r="B640" s="60" t="inlineStr">
        <is>
          <t>环县车道镇安掌樱桃掌村供水工程</t>
        </is>
      </c>
      <c r="C640" s="60" t="inlineStr">
        <is>
          <t>新建</t>
        </is>
      </c>
      <c r="D640" s="58" t="inlineStr">
        <is>
          <t>2022.01-2022.12</t>
        </is>
      </c>
      <c r="E640" s="60" t="inlineStr">
        <is>
          <t>车道镇</t>
        </is>
      </c>
      <c r="F640" s="70" t="inlineStr">
        <is>
          <t>新建泵站1座，200³高位水池1座，埋设各类输水管道7.24km,新建闸阀井8座，新建供水房1处，安装80KVA变压器各1台，架设高压线路2.5km,低压线路0.2km,安装自动化设备1套(工程总投资464.83万元，本次安排116万元)</t>
        </is>
      </c>
      <c r="G640" s="60" t="n">
        <v>116</v>
      </c>
      <c r="H640" s="60" t="n">
        <v>116</v>
      </c>
      <c r="I640" s="60" t="n"/>
      <c r="J640" s="60" t="n"/>
      <c r="K640" s="60" t="n"/>
      <c r="L640" s="60" t="inlineStr">
        <is>
          <t>甘财资环〔2021〕121号</t>
        </is>
      </c>
      <c r="M640" s="70" t="inlineStr">
        <is>
          <t>巩固和改善安掌、樱桃掌2个行政村654户2672人（脱贫人口42户1396人）饮水条件，保障人畜用水需求。</t>
        </is>
      </c>
      <c r="N640" s="142" t="inlineStr">
        <is>
          <t>提升改善农村供水条件，进一步巩固安全饮水成果。</t>
        </is>
      </c>
      <c r="O640" s="60" t="n">
        <v>2</v>
      </c>
      <c r="P640" s="60" t="n"/>
      <c r="Q640" s="60">
        <f>R640+S640</f>
        <v/>
      </c>
      <c r="R640" s="60" t="n">
        <v>0.0654</v>
      </c>
      <c r="S640" s="60" t="n"/>
      <c r="T640" s="60">
        <f>U640+V640</f>
        <v/>
      </c>
      <c r="U640" s="60" t="n">
        <v>0.2672</v>
      </c>
      <c r="V640" s="60" t="n"/>
      <c r="W640" s="60" t="inlineStr">
        <is>
          <t>水务局</t>
        </is>
      </c>
      <c r="X640" s="60" t="inlineStr">
        <is>
          <t>李英璞</t>
        </is>
      </c>
      <c r="Y640" s="60" t="inlineStr">
        <is>
          <t>水务局</t>
        </is>
      </c>
      <c r="Z640" s="58" t="inlineStr">
        <is>
          <t>李英璞</t>
        </is>
      </c>
      <c r="AA640" s="58" t="inlineStr">
        <is>
          <t>环农领办发〔2021〕53号</t>
        </is>
      </c>
      <c r="AB640" s="58" t="inlineStr">
        <is>
          <t>一批整合</t>
        </is>
      </c>
    </row>
    <row r="641" ht="69" customFormat="1" customHeight="1" s="7">
      <c r="A641" s="67" t="n"/>
      <c r="B641" s="60" t="inlineStr">
        <is>
          <t>环县车道镇安掌樱桃掌村供水工程</t>
        </is>
      </c>
      <c r="C641" s="60" t="inlineStr">
        <is>
          <t>新建</t>
        </is>
      </c>
      <c r="D641" s="58" t="inlineStr">
        <is>
          <t>2022.01-2022.12</t>
        </is>
      </c>
      <c r="E641" s="60" t="inlineStr">
        <is>
          <t>耿湾乡</t>
        </is>
      </c>
      <c r="F641" s="142" t="inlineStr">
        <is>
          <t>新建泵站1座，200m3高位水池1座，埋设各类输水管道7.24km,新建闸阀井8座，新建9m2供水房1处，安装80KVA变压器各1台，架设高压线路2.5km,低压线路0.2km,安装自动化设备1套。 (工程总投资464.83万元，已安排116万元，本次安排320万元)</t>
        </is>
      </c>
      <c r="G641" s="60" t="n">
        <v>320</v>
      </c>
      <c r="H641" s="60" t="n"/>
      <c r="I641" s="60" t="n"/>
      <c r="J641" s="60" t="n">
        <v>320</v>
      </c>
      <c r="K641" s="60" t="n"/>
      <c r="L641" s="60" t="inlineStr">
        <is>
          <t>庆市财农[2022]130号</t>
        </is>
      </c>
      <c r="M641" s="142" t="inlineStr">
        <is>
          <t>提升安掌、樱桃掌2个行政村654户2672人（脱贫人口42户1396人）饮水质量</t>
        </is>
      </c>
      <c r="N641" s="142" t="inlineStr">
        <is>
          <t>提升安掌、樱桃掌2个行政村654户2672人（脱贫人口42户1396人）饮水质量</t>
        </is>
      </c>
      <c r="O641" s="60" t="n">
        <v>2</v>
      </c>
      <c r="P641" s="60" t="n"/>
      <c r="Q641" s="60" t="n">
        <v>0.0654</v>
      </c>
      <c r="R641" s="60" t="n"/>
      <c r="S641" s="60" t="n"/>
      <c r="T641" s="60" t="n">
        <v>0.2672</v>
      </c>
      <c r="U641" s="60" t="n"/>
      <c r="V641" s="60" t="n"/>
      <c r="W641" s="60" t="inlineStr">
        <is>
          <t>水务局</t>
        </is>
      </c>
      <c r="X641" s="60" t="inlineStr">
        <is>
          <t>李英璞</t>
        </is>
      </c>
      <c r="Y641" s="60" t="inlineStr">
        <is>
          <t>水务局</t>
        </is>
      </c>
      <c r="Z641" s="58" t="inlineStr">
        <is>
          <t>李英璞</t>
        </is>
      </c>
      <c r="AA641" s="60" t="inlineStr">
        <is>
          <t>环农领办发〔2022〕32号</t>
        </is>
      </c>
      <c r="AB641" s="176" t="inlineStr">
        <is>
          <t>市级资金</t>
        </is>
      </c>
    </row>
    <row r="642" ht="65" customHeight="1" s="295">
      <c r="A642" s="56" t="n"/>
      <c r="B642" s="60" t="inlineStr">
        <is>
          <t>环县小南沟乡汪天子李上山村供水工程</t>
        </is>
      </c>
      <c r="C642" s="60" t="inlineStr">
        <is>
          <t>新建</t>
        </is>
      </c>
      <c r="D642" s="58" t="inlineStr">
        <is>
          <t>2022.01-2022.12</t>
        </is>
      </c>
      <c r="E642" s="60" t="inlineStr">
        <is>
          <t>小南沟乡</t>
        </is>
      </c>
      <c r="F642" s="142" t="inlineStr">
        <is>
          <t>新建泵站2座，150m3高位水池各2座，埋设各类输水管道22.54km,新建闸阀井10座，新建9m2供水房3处，安装30KVA变压器各2台，架设高压线路0.8km,低压线路0.2km,安装自动化设备2套。(工程总投资535.8万元，已安排300万元，本次安排194万元)</t>
        </is>
      </c>
      <c r="G642" s="60" t="n">
        <v>300</v>
      </c>
      <c r="H642" s="60" t="n">
        <v>300</v>
      </c>
      <c r="I642" s="60" t="n"/>
      <c r="J642" s="58" t="n"/>
      <c r="K642" s="58" t="n"/>
      <c r="L642" s="58" t="inlineStr">
        <is>
          <t>甘财扶贫〔2021〕26号</t>
        </is>
      </c>
      <c r="M642" s="142" t="inlineStr">
        <is>
          <t>巩固提升汪天子、李上山2个行政村408户1801人（脱贫人口193户872人）饮水问题。</t>
        </is>
      </c>
      <c r="N642" s="142" t="inlineStr">
        <is>
          <t>提升改善农村供水条件，进一步巩固安全饮水成果。</t>
        </is>
      </c>
      <c r="O642" s="60" t="n">
        <v>2</v>
      </c>
      <c r="P642" s="58" t="n"/>
      <c r="Q642" s="60">
        <f>R642+S642</f>
        <v/>
      </c>
      <c r="R642" s="60" t="n">
        <v>0.0408</v>
      </c>
      <c r="S642" s="58" t="n"/>
      <c r="T642" s="60">
        <f>U642+V642</f>
        <v/>
      </c>
      <c r="U642" s="308" t="n">
        <v>0.1801</v>
      </c>
      <c r="V642" s="58" t="n"/>
      <c r="W642" s="60" t="inlineStr">
        <is>
          <t>水务局</t>
        </is>
      </c>
      <c r="X642" s="60" t="inlineStr">
        <is>
          <t>李英璞</t>
        </is>
      </c>
      <c r="Y642" s="60" t="inlineStr">
        <is>
          <t>水务局</t>
        </is>
      </c>
      <c r="Z642" s="58" t="inlineStr">
        <is>
          <t>李英璞</t>
        </is>
      </c>
      <c r="AA642" s="58" t="inlineStr">
        <is>
          <t>环农领办发〔2022〕3号</t>
        </is>
      </c>
      <c r="AB642" s="58" t="inlineStr">
        <is>
          <t>中提前批</t>
        </is>
      </c>
    </row>
    <row r="643" ht="70" customFormat="1" customHeight="1" s="7">
      <c r="A643" s="67" t="n"/>
      <c r="B643" s="60" t="inlineStr">
        <is>
          <t>环县小南沟乡汪天子李上山村供水工程</t>
        </is>
      </c>
      <c r="C643" s="60" t="inlineStr">
        <is>
          <t>新建</t>
        </is>
      </c>
      <c r="D643" s="58" t="inlineStr">
        <is>
          <t>2022.01-2022.12</t>
        </is>
      </c>
      <c r="E643" s="60" t="inlineStr">
        <is>
          <t>小南沟乡</t>
        </is>
      </c>
      <c r="F643" s="142" t="inlineStr">
        <is>
          <t>新建泵站2座，150m3高位水池各2座，埋设各类输水管道22.54km,新建闸阀井10座，新建9m2供水房3处，安装30KVA变压器各2台，架设高压线路0.8km,低压线路0.2km,安装自动化设备2套。(工程总投资535.8万元，已安排300万元，本次安排194万元)</t>
        </is>
      </c>
      <c r="G643" s="60" t="n">
        <v>194</v>
      </c>
      <c r="H643" s="60" t="n"/>
      <c r="I643" s="60" t="n"/>
      <c r="J643" s="60" t="n">
        <v>194</v>
      </c>
      <c r="K643" s="60" t="n"/>
      <c r="L643" s="60" t="inlineStr">
        <is>
          <t>庆市财农[2022]130号</t>
        </is>
      </c>
      <c r="M643" s="142" t="inlineStr">
        <is>
          <t>提升汪天子、李上山2个行政村408户1801人（脱贫人口193户872人）饮水质量</t>
        </is>
      </c>
      <c r="N643" s="142" t="inlineStr">
        <is>
          <t>提升改善农村供水条件，进一步巩固安全饮水成果。</t>
        </is>
      </c>
      <c r="O643" s="60" t="n">
        <v>2</v>
      </c>
      <c r="P643" s="60" t="n"/>
      <c r="Q643" s="60">
        <f>R643+S643</f>
        <v/>
      </c>
      <c r="R643" s="60" t="n">
        <v>0.0408</v>
      </c>
      <c r="S643" s="58" t="n"/>
      <c r="T643" s="60">
        <f>U643+V643</f>
        <v/>
      </c>
      <c r="U643" s="308" t="n">
        <v>0.1801</v>
      </c>
      <c r="V643" s="60" t="n"/>
      <c r="W643" s="60" t="inlineStr">
        <is>
          <t>水务局</t>
        </is>
      </c>
      <c r="X643" s="60" t="inlineStr">
        <is>
          <t>李英璞</t>
        </is>
      </c>
      <c r="Y643" s="60" t="inlineStr">
        <is>
          <t>水务局</t>
        </is>
      </c>
      <c r="Z643" s="58" t="inlineStr">
        <is>
          <t>李英璞</t>
        </is>
      </c>
      <c r="AA643" s="60" t="inlineStr">
        <is>
          <t>环农领办发〔2022〕32号</t>
        </is>
      </c>
      <c r="AB643" s="176" t="inlineStr">
        <is>
          <t>市级资金</t>
        </is>
      </c>
    </row>
    <row r="644" ht="78" customHeight="1" s="295">
      <c r="A644" s="56" t="n"/>
      <c r="B644" s="60" t="inlineStr">
        <is>
          <t>环县芦家湾乡王庄盘龙小堡条村供水工程</t>
        </is>
      </c>
      <c r="C644" s="60" t="inlineStr">
        <is>
          <t>新建</t>
        </is>
      </c>
      <c r="D644" s="58" t="inlineStr">
        <is>
          <t>2022.01-2022.12</t>
        </is>
      </c>
      <c r="E644" s="60" t="inlineStr">
        <is>
          <t>芦家湾乡</t>
        </is>
      </c>
      <c r="F644" s="70" t="inlineStr">
        <is>
          <t>新建泵站2座，150m³、200m³高位水池各1座，埋设各类输水管道22.87km,新建闸阀井20座，新建供水房2处，安装80KVA、50KVA变压器各1台，架设高压线路0.75km,低压线路0.2km,安装自动化设备2套(工程总投资368.87万元，本次安排184万元)</t>
        </is>
      </c>
      <c r="G644" s="60" t="n">
        <v>184</v>
      </c>
      <c r="H644" s="60" t="n">
        <v>184</v>
      </c>
      <c r="I644" s="60" t="n"/>
      <c r="J644" s="60" t="n"/>
      <c r="K644" s="60" t="n"/>
      <c r="L644" s="60" t="inlineStr">
        <is>
          <t>甘财资环〔2021〕121号</t>
        </is>
      </c>
      <c r="M644" s="70" t="inlineStr">
        <is>
          <t>巩固和改善王庄、盘龙、小堡条3个行政村341户1482人（脱贫人口247户1068人）饮水条件，保障人畜用水需求。</t>
        </is>
      </c>
      <c r="N644" s="142" t="inlineStr">
        <is>
          <t>提升改善农村供水条件，进一步巩固安全饮水成果。</t>
        </is>
      </c>
      <c r="O644" s="60" t="n">
        <v>3</v>
      </c>
      <c r="P644" s="60" t="n"/>
      <c r="Q644" s="60">
        <f>R644+S644</f>
        <v/>
      </c>
      <c r="R644" s="60" t="n">
        <v>0.0341</v>
      </c>
      <c r="S644" s="60" t="n"/>
      <c r="T644" s="60">
        <f>U644+V644</f>
        <v/>
      </c>
      <c r="U644" s="60" t="n">
        <v>0.1482</v>
      </c>
      <c r="V644" s="60" t="n"/>
      <c r="W644" s="60" t="inlineStr">
        <is>
          <t>水务局</t>
        </is>
      </c>
      <c r="X644" s="60" t="inlineStr">
        <is>
          <t>李英璞</t>
        </is>
      </c>
      <c r="Y644" s="60" t="inlineStr">
        <is>
          <t>水务局</t>
        </is>
      </c>
      <c r="Z644" s="58" t="inlineStr">
        <is>
          <t>李英璞</t>
        </is>
      </c>
      <c r="AA644" s="58" t="inlineStr">
        <is>
          <t>环农领办发〔2021〕53号</t>
        </is>
      </c>
      <c r="AB644" s="58" t="inlineStr">
        <is>
          <t>一批整合</t>
        </is>
      </c>
    </row>
    <row r="645" ht="78" customHeight="1" s="295">
      <c r="A645" s="56" t="n"/>
      <c r="B645" s="60" t="inlineStr">
        <is>
          <t>环县芦家湾乡王庄盘龙小堡条村供水工程</t>
        </is>
      </c>
      <c r="C645" s="60" t="inlineStr">
        <is>
          <t>新建</t>
        </is>
      </c>
      <c r="D645" s="58" t="inlineStr">
        <is>
          <t>2022.01-2022.12</t>
        </is>
      </c>
      <c r="E645" s="60" t="inlineStr">
        <is>
          <t>芦家湾乡</t>
        </is>
      </c>
      <c r="F645" s="70" t="inlineStr">
        <is>
          <t>新建泵站2座，150m³、200m³高位水池各1座，埋设各类输水管道22.87km,新建闸阀井20座，新建供水房2处，安装80KVA、50KVA变压器各1台，架设高压线路0.75km,低压线路0.2km,安装自动化设备2套(工程总投资368.87万元，本次安排184万元)</t>
        </is>
      </c>
      <c r="G645" s="60" t="n">
        <v>107</v>
      </c>
      <c r="H645" s="60" t="n"/>
      <c r="I645" s="60" t="n"/>
      <c r="J645" s="60" t="n">
        <v>107</v>
      </c>
      <c r="K645" s="60" t="n"/>
      <c r="L645" s="60" t="inlineStr">
        <is>
          <t>庆市财农[2022]130号</t>
        </is>
      </c>
      <c r="M645" s="70" t="inlineStr">
        <is>
          <t>巩固和改善王庄、盘龙、小堡条3个行政村341户1482人（脱贫人口247户1068人）饮水条件，保障人畜用水需求。</t>
        </is>
      </c>
      <c r="N645" s="142" t="inlineStr">
        <is>
          <t>提升改善农村供水条件，进一步巩固安全饮水成果。</t>
        </is>
      </c>
      <c r="O645" s="60" t="n">
        <v>3</v>
      </c>
      <c r="P645" s="60" t="n"/>
      <c r="Q645" s="60">
        <f>R645+S645</f>
        <v/>
      </c>
      <c r="R645" s="60" t="n">
        <v>0.0341</v>
      </c>
      <c r="S645" s="60" t="n"/>
      <c r="T645" s="60">
        <f>U645+V645</f>
        <v/>
      </c>
      <c r="U645" s="60" t="n">
        <v>0.1482</v>
      </c>
      <c r="V645" s="60" t="n"/>
      <c r="W645" s="60" t="inlineStr">
        <is>
          <t>水务局</t>
        </is>
      </c>
      <c r="X645" s="60" t="inlineStr">
        <is>
          <t>李英璞</t>
        </is>
      </c>
      <c r="Y645" s="60" t="inlineStr">
        <is>
          <t>水务局</t>
        </is>
      </c>
      <c r="Z645" s="58" t="inlineStr">
        <is>
          <t>李英璞</t>
        </is>
      </c>
      <c r="AA645" s="60" t="inlineStr">
        <is>
          <t>环农领办发〔2022〕32号</t>
        </is>
      </c>
      <c r="AB645" s="176" t="inlineStr">
        <is>
          <t>市级资金</t>
        </is>
      </c>
    </row>
    <row r="646" ht="60" customHeight="1" s="295">
      <c r="A646" s="56" t="n"/>
      <c r="B646" s="56" t="inlineStr">
        <is>
          <t>脱贫户羊产业用水小电井及场窖工程合计</t>
        </is>
      </c>
      <c r="C646" s="56" t="inlineStr">
        <is>
          <t>新建</t>
        </is>
      </c>
      <c r="D646" s="34" t="inlineStr">
        <is>
          <t>2022.01-2022.12</t>
        </is>
      </c>
      <c r="E646" s="56" t="inlineStr">
        <is>
          <t>小计</t>
        </is>
      </c>
      <c r="F646" s="140" t="inlineStr">
        <is>
          <t>新建一场一窖356处，每处补助0.5万元；小电井154眼，每眼补助0.4万元；集流场46处，每处补助0.2万元；砖砌窖328眼，每眼补助0.3万元。</t>
        </is>
      </c>
      <c r="G646" s="56">
        <f>SUM(G647:G666)</f>
        <v/>
      </c>
      <c r="H646" s="56">
        <f>SUM(H647:H666)</f>
        <v/>
      </c>
      <c r="I646" s="56">
        <f>SUM(I647:I666)</f>
        <v/>
      </c>
      <c r="J646" s="56">
        <f>SUM(J647:J666)</f>
        <v/>
      </c>
      <c r="K646" s="56">
        <f>SUM(K647:K666)</f>
        <v/>
      </c>
      <c r="L646" s="34" t="n"/>
      <c r="M646" s="140" t="inlineStr">
        <is>
          <t>保障884户脱贫户的羊产业用水。</t>
        </is>
      </c>
      <c r="N646" s="140" t="inlineStr">
        <is>
          <t>进一步提升产业供水条件，保障农户羊畜产业发展用水，增加产业收入。</t>
        </is>
      </c>
      <c r="O646" s="56">
        <f>SUM(O647:O660)</f>
        <v/>
      </c>
      <c r="P646" s="34" t="n">
        <v>12</v>
      </c>
      <c r="Q646" s="56">
        <f>R646+S646</f>
        <v/>
      </c>
      <c r="R646" s="56" t="n">
        <v>0.08840000000000001</v>
      </c>
      <c r="S646" s="34" t="n"/>
      <c r="T646" s="56">
        <f>U646+V646</f>
        <v/>
      </c>
      <c r="U646" s="56" t="n">
        <v>0.4243</v>
      </c>
      <c r="V646" s="34" t="n"/>
      <c r="W646" s="56" t="inlineStr">
        <is>
          <t>水务局</t>
        </is>
      </c>
      <c r="X646" s="56" t="inlineStr">
        <is>
          <t>李英璞</t>
        </is>
      </c>
      <c r="Y646" s="56" t="inlineStr">
        <is>
          <t>各乡镇</t>
        </is>
      </c>
      <c r="Z646" s="34" t="n"/>
      <c r="AA646" s="34" t="n"/>
      <c r="AB646" s="34" t="n"/>
    </row>
    <row r="647" ht="69" customHeight="1" s="295">
      <c r="A647" s="56" t="n"/>
      <c r="B647" s="60" t="inlineStr">
        <is>
          <t>脱贫户羊产业用水小电井及场窖</t>
        </is>
      </c>
      <c r="C647" s="60" t="inlineStr">
        <is>
          <t>新建</t>
        </is>
      </c>
      <c r="D647" s="60" t="inlineStr">
        <is>
          <t>2022.01-2022.12</t>
        </is>
      </c>
      <c r="E647" s="60" t="inlineStr">
        <is>
          <t>演武乡</t>
        </is>
      </c>
      <c r="F647" s="70" t="inlineStr">
        <is>
          <t>新建小电井10眼，其中：曳郭咀村小电井2眼；佛岔村小电井3眼；吴家塬村小电井5眼。</t>
        </is>
      </c>
      <c r="G647" s="60">
        <f>10*0.4</f>
        <v/>
      </c>
      <c r="H647" s="60">
        <f>10*0.4</f>
        <v/>
      </c>
      <c r="I647" s="60" t="n"/>
      <c r="J647" s="60" t="n"/>
      <c r="K647" s="60" t="n"/>
      <c r="L647" s="58" t="inlineStr">
        <is>
          <t>甘财扶贫〔2021〕26号</t>
        </is>
      </c>
      <c r="M647" s="142" t="inlineStr">
        <is>
          <t>保障10户脱贫户的羊产业用水。</t>
        </is>
      </c>
      <c r="N647" s="142" t="inlineStr">
        <is>
          <t>进一步提升产业供水条件，保障农户羊畜产业发展用水，增加产业收入。</t>
        </is>
      </c>
      <c r="O647" s="60" t="n">
        <v>3</v>
      </c>
      <c r="P647" s="58" t="n"/>
      <c r="Q647" s="60">
        <f>R647+S647</f>
        <v/>
      </c>
      <c r="R647" s="60" t="n">
        <v>0.001</v>
      </c>
      <c r="S647" s="58" t="n"/>
      <c r="T647" s="60">
        <f>U647+V647</f>
        <v/>
      </c>
      <c r="U647" s="60" t="n">
        <v>0.0048</v>
      </c>
      <c r="V647" s="58" t="n"/>
      <c r="W647" s="60" t="inlineStr">
        <is>
          <t>水务局</t>
        </is>
      </c>
      <c r="X647" s="60" t="inlineStr">
        <is>
          <t>李英璞</t>
        </is>
      </c>
      <c r="Y647" s="60" t="inlineStr">
        <is>
          <t>演武乡</t>
        </is>
      </c>
      <c r="Z647" s="58" t="inlineStr">
        <is>
          <t>杨永杰</t>
        </is>
      </c>
      <c r="AA647" s="58" t="inlineStr">
        <is>
          <t>环农领办发〔2022〕3号</t>
        </is>
      </c>
      <c r="AB647" s="58" t="inlineStr">
        <is>
          <t>中提前批</t>
        </is>
      </c>
    </row>
    <row r="648" ht="69" customHeight="1" s="295">
      <c r="A648" s="56" t="n"/>
      <c r="B648" s="60" t="inlineStr">
        <is>
          <t>脱贫户羊产业用水小电井及场窖</t>
        </is>
      </c>
      <c r="C648" s="60" t="inlineStr">
        <is>
          <t>新建</t>
        </is>
      </c>
      <c r="D648" s="60" t="inlineStr">
        <is>
          <t>2022.01-2022.12</t>
        </is>
      </c>
      <c r="E648" s="60" t="inlineStr">
        <is>
          <t>樊家川镇</t>
        </is>
      </c>
      <c r="F648" s="142" t="inlineStr">
        <is>
          <t>新建一场一窖3处、集流场1处、砖砌窖25处，其中：慕家河一场一窖1处、砖砌窖4眼；郝集砖砌窖11眼；李崾岘村砖砌窖3眼；马骏滩村一场一窖2处，砖砌窖5眼；长城村集流场1处，砖砌窖2眼。</t>
        </is>
      </c>
      <c r="G648" s="60">
        <f>3*0.5+1*0.2+25*0.3</f>
        <v/>
      </c>
      <c r="H648" s="60">
        <f>3*0.5+1*0.2+25*0.3</f>
        <v/>
      </c>
      <c r="I648" s="60" t="n"/>
      <c r="J648" s="60" t="n"/>
      <c r="K648" s="60" t="n"/>
      <c r="L648" s="58" t="inlineStr">
        <is>
          <t>甘财扶贫〔2021〕26号</t>
        </is>
      </c>
      <c r="M648" s="142" t="inlineStr">
        <is>
          <t>保障29户脱贫户的羊产业用水。</t>
        </is>
      </c>
      <c r="N648" s="142" t="inlineStr">
        <is>
          <t>进一步提升产业供水条件，保障农户羊畜产业发展用水，增加产业收入。</t>
        </is>
      </c>
      <c r="O648" s="60" t="n">
        <v>5</v>
      </c>
      <c r="P648" s="58" t="n"/>
      <c r="Q648" s="60">
        <f>R648+S648</f>
        <v/>
      </c>
      <c r="R648" s="60" t="n">
        <v>0.0029</v>
      </c>
      <c r="S648" s="58" t="n"/>
      <c r="T648" s="60">
        <f>U648+V648</f>
        <v/>
      </c>
      <c r="U648" s="60" t="n">
        <v>0.0139</v>
      </c>
      <c r="V648" s="58" t="n"/>
      <c r="W648" s="60" t="inlineStr">
        <is>
          <t>水务局</t>
        </is>
      </c>
      <c r="X648" s="60" t="inlineStr">
        <is>
          <t>李英璞</t>
        </is>
      </c>
      <c r="Y648" s="60" t="inlineStr">
        <is>
          <t>樊家川镇</t>
        </is>
      </c>
      <c r="Z648" s="58" t="inlineStr">
        <is>
          <t>王治峰</t>
        </is>
      </c>
      <c r="AA648" s="58" t="inlineStr">
        <is>
          <t>环农领办发〔2022〕3号</t>
        </is>
      </c>
      <c r="AB648" s="58" t="inlineStr">
        <is>
          <t>中提前批</t>
        </is>
      </c>
    </row>
    <row r="649" ht="91" customHeight="1" s="295">
      <c r="A649" s="56" t="n"/>
      <c r="B649" s="60" t="inlineStr">
        <is>
          <t>脱贫户羊产业用水小电井及场窖</t>
        </is>
      </c>
      <c r="C649" s="60" t="inlineStr">
        <is>
          <t>新建</t>
        </is>
      </c>
      <c r="D649" s="60" t="inlineStr">
        <is>
          <t>2022.01-2022.12</t>
        </is>
      </c>
      <c r="E649" s="60" t="inlineStr">
        <is>
          <t>耿湾乡</t>
        </is>
      </c>
      <c r="F649" s="142" t="inlineStr">
        <is>
          <t>新建一场一窖27处、小电井1眼、集流场3处、砖砌窖20处，其中：郜庄村一场一窖1处；耿河村一场一窖2处；韩老庄村一场一窖2处；黑城岔村一场一窖1处，集流场2处，砖砌窖2处；潘掌村一场一窖10处；四合原村一场一窖2处；桃树掌村砖砌窖1眼；天桥村一场一窖2处，小电井1眼，砖砌窖9眼；早流渠村一场一窖1处，砖砌窖3眼；张台村一场一窖3眼，砖砌窖3眼；郝东掌一场一窖2处，集流场1处；许家掌村一场一窖1处，砖砌窖2处。</t>
        </is>
      </c>
      <c r="G649" s="60">
        <f>27*0.5+1*0.4+3*0.2+20*0.3</f>
        <v/>
      </c>
      <c r="H649" s="60">
        <f>27*0.5+1*0.4+3*0.2+20*0.3</f>
        <v/>
      </c>
      <c r="I649" s="60" t="n"/>
      <c r="J649" s="60" t="n"/>
      <c r="K649" s="60" t="n"/>
      <c r="L649" s="58" t="inlineStr">
        <is>
          <t>甘财扶贫〔2021〕26号</t>
        </is>
      </c>
      <c r="M649" s="142" t="inlineStr">
        <is>
          <t>保障51户脱贫户的羊产业用水。</t>
        </is>
      </c>
      <c r="N649" s="142" t="inlineStr">
        <is>
          <t>进一步提升产业供水条件，保障农户羊畜产业发展用水，增加产业收入。</t>
        </is>
      </c>
      <c r="O649" s="60" t="n">
        <v>12</v>
      </c>
      <c r="P649" s="58" t="n"/>
      <c r="Q649" s="60">
        <f>R649+S649</f>
        <v/>
      </c>
      <c r="R649" s="60" t="n">
        <v>0.0051</v>
      </c>
      <c r="S649" s="58" t="n"/>
      <c r="T649" s="60">
        <f>U649+V649</f>
        <v/>
      </c>
      <c r="U649" s="60" t="n">
        <v>0.0245</v>
      </c>
      <c r="V649" s="58" t="n"/>
      <c r="W649" s="60" t="inlineStr">
        <is>
          <t>水务局</t>
        </is>
      </c>
      <c r="X649" s="60" t="inlineStr">
        <is>
          <t>李英璞</t>
        </is>
      </c>
      <c r="Y649" s="60" t="inlineStr">
        <is>
          <t>耿湾乡</t>
        </is>
      </c>
      <c r="Z649" s="58" t="inlineStr">
        <is>
          <t>王秀丽</t>
        </is>
      </c>
      <c r="AA649" s="58" t="inlineStr">
        <is>
          <t>环农领办发〔2022〕3号</t>
        </is>
      </c>
      <c r="AB649" s="58" t="inlineStr">
        <is>
          <t>中提前批</t>
        </is>
      </c>
    </row>
    <row r="650" ht="75" customHeight="1" s="295">
      <c r="A650" s="56" t="n"/>
      <c r="B650" s="60" t="inlineStr">
        <is>
          <t>脱贫户羊产业用水小电井及场窖</t>
        </is>
      </c>
      <c r="C650" s="60" t="inlineStr">
        <is>
          <t>新建</t>
        </is>
      </c>
      <c r="D650" s="60" t="inlineStr">
        <is>
          <t>2022.01-2022.12</t>
        </is>
      </c>
      <c r="E650" s="60" t="inlineStr">
        <is>
          <t>八珠乡</t>
        </is>
      </c>
      <c r="F650" s="142" t="inlineStr">
        <is>
          <t>新建一场一窖5处、小电井6眼、集流场4处、砖砌窖16眼，其中：八珠塬村砖砌窖1眼；白塬村砖砌窖2眼；冯家湾村一场一窖5处、砖砌窖1眼；马连掌村小电井5眼，集流场1处，砖砌窖4眼；湫坝沟村集流场3处，砖砌窖4眼；塔儿咀村小电井1眼，砖砌窖6眼。</t>
        </is>
      </c>
      <c r="G650" s="60">
        <f>5*0.5+6*0.4+4*0.2+16*0.3</f>
        <v/>
      </c>
      <c r="H650" s="60">
        <f>5*0.5+6*0.4+4*0.2+16*0.3</f>
        <v/>
      </c>
      <c r="I650" s="60" t="n"/>
      <c r="J650" s="60" t="n"/>
      <c r="K650" s="60" t="n"/>
      <c r="L650" s="58" t="inlineStr">
        <is>
          <t>甘财扶贫〔2021〕26号</t>
        </is>
      </c>
      <c r="M650" s="142" t="inlineStr">
        <is>
          <t>保障31户脱贫户的羊产业用水。</t>
        </is>
      </c>
      <c r="N650" s="142" t="inlineStr">
        <is>
          <t>进一步提升产业供水条件，保障农户羊畜产业发展用水，增加产业收入。</t>
        </is>
      </c>
      <c r="O650" s="60" t="n">
        <v>6</v>
      </c>
      <c r="P650" s="58" t="n"/>
      <c r="Q650" s="60">
        <f>R650+S650</f>
        <v/>
      </c>
      <c r="R650" s="60" t="n">
        <v>0.0031</v>
      </c>
      <c r="S650" s="58" t="n"/>
      <c r="T650" s="60">
        <f>U650+V650</f>
        <v/>
      </c>
      <c r="U650" s="60" t="n">
        <v>0.0149</v>
      </c>
      <c r="V650" s="58" t="n"/>
      <c r="W650" s="60" t="inlineStr">
        <is>
          <t>水务局</t>
        </is>
      </c>
      <c r="X650" s="60" t="inlineStr">
        <is>
          <t>李英璞</t>
        </is>
      </c>
      <c r="Y650" s="60" t="inlineStr">
        <is>
          <t>八珠乡</t>
        </is>
      </c>
      <c r="Z650" s="58" t="inlineStr">
        <is>
          <t>张彬彬</t>
        </is>
      </c>
      <c r="AA650" s="58" t="inlineStr">
        <is>
          <t>环农领办发〔2022〕3号</t>
        </is>
      </c>
      <c r="AB650" s="58" t="inlineStr">
        <is>
          <t>中提前批</t>
        </is>
      </c>
    </row>
    <row r="651" ht="72" customHeight="1" s="295">
      <c r="A651" s="56" t="n"/>
      <c r="B651" s="60" t="inlineStr">
        <is>
          <t>脱贫户羊产业用水小电井及场窖</t>
        </is>
      </c>
      <c r="C651" s="60" t="inlineStr">
        <is>
          <t>新建</t>
        </is>
      </c>
      <c r="D651" s="60" t="inlineStr">
        <is>
          <t>2022.01-2022.12</t>
        </is>
      </c>
      <c r="E651" s="60" t="inlineStr">
        <is>
          <t>毛井镇</t>
        </is>
      </c>
      <c r="F651" s="142" t="inlineStr">
        <is>
          <t>新建一场一窖26处、小电井2眼、集流场6处、砖砌窖15眼，其中：山西掌村砖砌窖1眼；施家滩一场一窖1处，砖砌窖1眼；乔崾岘村一场一窖2处，集流场1处，砖砌窖5眼；黄寨柯村一场一窖18处，集流场3处，砖砌窖4眼；大户掌村小电井2眼；马趟村一场一窖3处，集流场2处，砖砌窖4眼。</t>
        </is>
      </c>
      <c r="G651" s="60">
        <f>26*0.5+2*0.4+6*0.2+15*0.3</f>
        <v/>
      </c>
      <c r="H651" s="60">
        <f>26*0.5+2*0.4+6*0.2+15*0.3</f>
        <v/>
      </c>
      <c r="I651" s="60" t="n"/>
      <c r="J651" s="60" t="n"/>
      <c r="K651" s="60" t="n"/>
      <c r="L651" s="58" t="inlineStr">
        <is>
          <t>甘财扶贫〔2021〕26号</t>
        </is>
      </c>
      <c r="M651" s="142" t="inlineStr">
        <is>
          <t>保障49户脱贫户的羊产业用水。</t>
        </is>
      </c>
      <c r="N651" s="142" t="inlineStr">
        <is>
          <t>进一步提升产业供水条件，保障农户羊畜产业发展用水，增加产业收入。</t>
        </is>
      </c>
      <c r="O651" s="60" t="n">
        <v>6</v>
      </c>
      <c r="P651" s="58" t="n"/>
      <c r="Q651" s="60">
        <f>R651+S651</f>
        <v/>
      </c>
      <c r="R651" s="60" t="n">
        <v>0.0049</v>
      </c>
      <c r="S651" s="58" t="n"/>
      <c r="T651" s="60">
        <f>U651+V651</f>
        <v/>
      </c>
      <c r="U651" s="60" t="n">
        <v>0.0235</v>
      </c>
      <c r="V651" s="58" t="n"/>
      <c r="W651" s="60" t="inlineStr">
        <is>
          <t>水务局</t>
        </is>
      </c>
      <c r="X651" s="60" t="inlineStr">
        <is>
          <t>李英璞</t>
        </is>
      </c>
      <c r="Y651" s="60" t="inlineStr">
        <is>
          <t>毛井镇</t>
        </is>
      </c>
      <c r="Z651" s="58" t="inlineStr">
        <is>
          <t>梁立群</t>
        </is>
      </c>
      <c r="AA651" s="58" t="inlineStr">
        <is>
          <t>环农领办发〔2022〕3号</t>
        </is>
      </c>
      <c r="AB651" s="58" t="inlineStr">
        <is>
          <t>中提前批</t>
        </is>
      </c>
    </row>
    <row r="652" ht="54" customHeight="1" s="295">
      <c r="A652" s="56" t="n"/>
      <c r="B652" s="60" t="inlineStr">
        <is>
          <t>脱贫户羊产业用水小电井及场窖</t>
        </is>
      </c>
      <c r="C652" s="60" t="inlineStr">
        <is>
          <t>新建</t>
        </is>
      </c>
      <c r="D652" s="60" t="inlineStr">
        <is>
          <t>2022.01-2022.12</t>
        </is>
      </c>
      <c r="E652" s="60" t="inlineStr">
        <is>
          <t>甜水镇</t>
        </is>
      </c>
      <c r="F652" s="142" t="inlineStr">
        <is>
          <t>新建一场一窖13处、砖砌窖5眼，其中：何塬村一场一窖2处，砖砌窖2眼；大良洼村一场一窖11处，砖砌窖3眼。</t>
        </is>
      </c>
      <c r="G652" s="60">
        <f>13*0.5+5*0.3</f>
        <v/>
      </c>
      <c r="H652" s="60">
        <f>13*0.5+5*0.3</f>
        <v/>
      </c>
      <c r="I652" s="60" t="n"/>
      <c r="J652" s="60" t="n"/>
      <c r="K652" s="60" t="n"/>
      <c r="L652" s="58" t="inlineStr">
        <is>
          <t>甘财扶贫〔2021〕26号</t>
        </is>
      </c>
      <c r="M652" s="142" t="inlineStr">
        <is>
          <t>保障18户脱贫户的羊产业用水。</t>
        </is>
      </c>
      <c r="N652" s="142" t="inlineStr">
        <is>
          <t>进一步提升产业供水条件，保障农户羊畜产业发展用水，增加产业收入。</t>
        </is>
      </c>
      <c r="O652" s="60" t="n">
        <v>2</v>
      </c>
      <c r="P652" s="58" t="n"/>
      <c r="Q652" s="60">
        <f>R652+S652</f>
        <v/>
      </c>
      <c r="R652" s="60" t="n">
        <v>0.0018</v>
      </c>
      <c r="S652" s="58" t="n"/>
      <c r="T652" s="60">
        <f>U652+V652</f>
        <v/>
      </c>
      <c r="U652" s="60" t="n">
        <v>0.0086</v>
      </c>
      <c r="V652" s="58" t="n"/>
      <c r="W652" s="60" t="inlineStr">
        <is>
          <t>水务局</t>
        </is>
      </c>
      <c r="X652" s="60" t="inlineStr">
        <is>
          <t>李英璞</t>
        </is>
      </c>
      <c r="Y652" s="60" t="inlineStr">
        <is>
          <t>甜水镇</t>
        </is>
      </c>
      <c r="Z652" s="58" t="inlineStr">
        <is>
          <t>拓研新</t>
        </is>
      </c>
      <c r="AA652" s="58" t="inlineStr">
        <is>
          <t>环农领办发〔2022〕3号</t>
        </is>
      </c>
      <c r="AB652" s="58" t="inlineStr">
        <is>
          <t>中提前批</t>
        </is>
      </c>
    </row>
    <row r="653" ht="98" customHeight="1" s="295">
      <c r="A653" s="56" t="n"/>
      <c r="B653" s="60" t="inlineStr">
        <is>
          <t>脱贫户羊产业用水小电井及场窖</t>
        </is>
      </c>
      <c r="C653" s="60" t="inlineStr">
        <is>
          <t>新建</t>
        </is>
      </c>
      <c r="D653" s="60" t="inlineStr">
        <is>
          <t>2022.01-2022.12</t>
        </is>
      </c>
      <c r="E653" s="60" t="inlineStr">
        <is>
          <t>车道镇</t>
        </is>
      </c>
      <c r="F653" s="142" t="inlineStr">
        <is>
          <t>新建一场一窖46处、小电井25眼、集流场6处、砖砌窖20眼，其中：呆渠村一场一窖2处，小电井1眼，砖砌窖2眼；杨掌村一场一窖9处，小电井4眼；万安村一场一窖17处，小电井9眼，集流场4处，砖砌窖7眼；魏洼村一场一窖8处，小电井1处，砖砌窖2眼；陈掌村一场一窖3处，小电井1眼；红台村一场一窖1处，小电井1眼；樱桃掌村一场一窖4处，小电井5眼，集流场2处，砖砌窖6眼；安掌村小电井3眼；刘园子村一场一窖2处，砖砌窖3眼。</t>
        </is>
      </c>
      <c r="G653" s="60">
        <f>46*0.5+25*0.4+6*0.2+20*0.3</f>
        <v/>
      </c>
      <c r="H653" s="60">
        <f>46*0.5+25*0.4+6*0.2+20*0.3</f>
        <v/>
      </c>
      <c r="I653" s="60" t="n"/>
      <c r="J653" s="60" t="n"/>
      <c r="K653" s="60" t="n"/>
      <c r="L653" s="58" t="inlineStr">
        <is>
          <t>甘财扶贫〔2021〕26号</t>
        </is>
      </c>
      <c r="M653" s="142" t="inlineStr">
        <is>
          <t>保障97户脱贫户的羊产业用水。</t>
        </is>
      </c>
      <c r="N653" s="142" t="inlineStr">
        <is>
          <t>进一步提升产业供水条件，保障农户羊畜产业发展用水，增加产业收入。</t>
        </is>
      </c>
      <c r="O653" s="60" t="n">
        <v>8</v>
      </c>
      <c r="P653" s="58" t="n"/>
      <c r="Q653" s="60">
        <f>R653+S653</f>
        <v/>
      </c>
      <c r="R653" s="60" t="n">
        <v>0.0097</v>
      </c>
      <c r="S653" s="58" t="n"/>
      <c r="T653" s="60">
        <f>U653+V653</f>
        <v/>
      </c>
      <c r="U653" s="60" t="n">
        <v>0.0466</v>
      </c>
      <c r="V653" s="58" t="n"/>
      <c r="W653" s="60" t="inlineStr">
        <is>
          <t>水务局</t>
        </is>
      </c>
      <c r="X653" s="60" t="inlineStr">
        <is>
          <t>李英璞</t>
        </is>
      </c>
      <c r="Y653" s="60" t="inlineStr">
        <is>
          <t>车道镇</t>
        </is>
      </c>
      <c r="Z653" s="60" t="inlineStr">
        <is>
          <t>张会星</t>
        </is>
      </c>
      <c r="AA653" s="58" t="inlineStr">
        <is>
          <t>环农领办发〔2022〕3号</t>
        </is>
      </c>
      <c r="AB653" s="58" t="inlineStr">
        <is>
          <t>中提前批</t>
        </is>
      </c>
    </row>
    <row r="654" ht="85" customHeight="1" s="295">
      <c r="A654" s="56" t="n"/>
      <c r="B654" s="60" t="inlineStr">
        <is>
          <t>脱贫户羊产业用水小电井及场窖</t>
        </is>
      </c>
      <c r="C654" s="60" t="inlineStr">
        <is>
          <t>新建</t>
        </is>
      </c>
      <c r="D654" s="60" t="inlineStr">
        <is>
          <t>2022.01-2022.12</t>
        </is>
      </c>
      <c r="E654" s="60" t="inlineStr">
        <is>
          <t>洪德镇</t>
        </is>
      </c>
      <c r="F654" s="142" t="inlineStr">
        <is>
          <t>新建一场一窖30处、小电井13眼、集流场1处、砖砌窖26眼，其中：寇河村一场一窖1处，砖砌窖7处；洪德街村一场一窖1处，砖砌窖1眼；李达掌村小电井8眼；河连湾村一场一窖8处，小电井2眼，砖砌窖3眼；苏长沟村一场一窖11处，集流场1处，砖砌窖12眼；新集子村一场一窖7处，砖砌窖3眼；梁岔村小电井3眼；李塬村一场一窖2处；许旗村一场一窖1处。</t>
        </is>
      </c>
      <c r="G654" s="60">
        <f>30*0.5+13*0.4+1*0.2+26*0.3</f>
        <v/>
      </c>
      <c r="H654" s="60">
        <f>30*0.5+13*0.4+1*0.2+26*0.3</f>
        <v/>
      </c>
      <c r="I654" s="60" t="n"/>
      <c r="J654" s="60" t="n"/>
      <c r="K654" s="60" t="n"/>
      <c r="L654" s="58" t="inlineStr">
        <is>
          <t>甘财扶贫〔2021〕26号</t>
        </is>
      </c>
      <c r="M654" s="142" t="inlineStr">
        <is>
          <t>保障70户脱贫户的羊产业用水。</t>
        </is>
      </c>
      <c r="N654" s="142" t="inlineStr">
        <is>
          <t>进一步提升产业供水条件，保障农户羊畜产业发展用水，增加产业收入。</t>
        </is>
      </c>
      <c r="O654" s="60" t="n">
        <v>9</v>
      </c>
      <c r="P654" s="58" t="n"/>
      <c r="Q654" s="60">
        <f>R654+S654</f>
        <v/>
      </c>
      <c r="R654" s="60" t="n">
        <v>0.007</v>
      </c>
      <c r="S654" s="58" t="n"/>
      <c r="T654" s="60">
        <f>U654+V654</f>
        <v/>
      </c>
      <c r="U654" s="60" t="n">
        <v>0.0336</v>
      </c>
      <c r="V654" s="58" t="n"/>
      <c r="W654" s="60" t="inlineStr">
        <is>
          <t>水务局</t>
        </is>
      </c>
      <c r="X654" s="60" t="inlineStr">
        <is>
          <t>李英璞</t>
        </is>
      </c>
      <c r="Y654" s="60" t="inlineStr">
        <is>
          <t>洪德镇</t>
        </is>
      </c>
      <c r="Z654" s="83" t="inlineStr">
        <is>
          <t>王国伍</t>
        </is>
      </c>
      <c r="AA654" s="58" t="inlineStr">
        <is>
          <t>环农领办发〔2022〕3号</t>
        </is>
      </c>
      <c r="AB654" s="58" t="inlineStr">
        <is>
          <t>中提前批</t>
        </is>
      </c>
    </row>
    <row r="655" ht="63" customHeight="1" s="295">
      <c r="A655" s="56" t="n"/>
      <c r="B655" s="60" t="inlineStr">
        <is>
          <t>脱贫户羊产业用水小电井及场窖</t>
        </is>
      </c>
      <c r="C655" s="60" t="inlineStr">
        <is>
          <t>新建</t>
        </is>
      </c>
      <c r="D655" s="60" t="inlineStr">
        <is>
          <t>2022.01-2022.12</t>
        </is>
      </c>
      <c r="E655" s="60" t="inlineStr">
        <is>
          <t>环城镇</t>
        </is>
      </c>
      <c r="F655" s="142" t="inlineStr">
        <is>
          <t>新建一场一窖13处、小电井1眼、砖砌窖13眼，其中：耿家沟村一场一窖4处，砖砌窖10处；赵小掌村一场一窖2处，砖砌窖2眼；高龚塬村一场一窖7处，小电井1眼；肖川村砖砌窖1眼。</t>
        </is>
      </c>
      <c r="G655" s="60">
        <f>13*0.5+1*0.4+13*0.3</f>
        <v/>
      </c>
      <c r="H655" s="60">
        <f>13*0.5+1*0.4+13*0.3</f>
        <v/>
      </c>
      <c r="I655" s="60" t="n"/>
      <c r="J655" s="60" t="n"/>
      <c r="K655" s="60" t="n"/>
      <c r="L655" s="58" t="inlineStr">
        <is>
          <t>甘财扶贫〔2021〕26号</t>
        </is>
      </c>
      <c r="M655" s="142" t="inlineStr">
        <is>
          <t>保障27户脱贫户的羊产业用水。</t>
        </is>
      </c>
      <c r="N655" s="142" t="inlineStr">
        <is>
          <t>进一步提升产业供水条件，保障农户羊畜产业发展用水，增加产业收入。</t>
        </is>
      </c>
      <c r="O655" s="60" t="n">
        <v>2</v>
      </c>
      <c r="P655" s="58" t="n">
        <v>2</v>
      </c>
      <c r="Q655" s="60">
        <f>R655+S655</f>
        <v/>
      </c>
      <c r="R655" s="60" t="n">
        <v>0.0027</v>
      </c>
      <c r="S655" s="58" t="n"/>
      <c r="T655" s="60">
        <f>U655+V655</f>
        <v/>
      </c>
      <c r="U655" s="60" t="n">
        <v>0.013</v>
      </c>
      <c r="V655" s="58" t="n"/>
      <c r="W655" s="60" t="inlineStr">
        <is>
          <t>水务局</t>
        </is>
      </c>
      <c r="X655" s="60" t="inlineStr">
        <is>
          <t>李英璞</t>
        </is>
      </c>
      <c r="Y655" s="60" t="inlineStr">
        <is>
          <t>环城镇</t>
        </is>
      </c>
      <c r="Z655" s="58" t="inlineStr">
        <is>
          <t>白俊虎</t>
        </is>
      </c>
      <c r="AA655" s="58" t="inlineStr">
        <is>
          <t>环农领办发〔2022〕3号</t>
        </is>
      </c>
      <c r="AB655" s="58" t="inlineStr">
        <is>
          <t>中提前批</t>
        </is>
      </c>
    </row>
    <row r="656" ht="63" customHeight="1" s="295">
      <c r="A656" s="56" t="n"/>
      <c r="B656" s="60" t="inlineStr">
        <is>
          <t>脱贫户羊产业用水小电井及场窖</t>
        </is>
      </c>
      <c r="C656" s="60" t="inlineStr">
        <is>
          <t>新建</t>
        </is>
      </c>
      <c r="D656" s="60" t="inlineStr">
        <is>
          <t>2022.01-2022.12</t>
        </is>
      </c>
      <c r="E656" s="60" t="inlineStr">
        <is>
          <t>秦团庄乡</t>
        </is>
      </c>
      <c r="F656" s="142" t="inlineStr">
        <is>
          <t>新建一场一窖7处，其中：大天子村一场一窖1处；南掌堡子村一场一窖6处。</t>
        </is>
      </c>
      <c r="G656" s="60">
        <f>7*0.5</f>
        <v/>
      </c>
      <c r="H656" s="60">
        <f>7*0.5</f>
        <v/>
      </c>
      <c r="I656" s="60" t="n"/>
      <c r="J656" s="58" t="n"/>
      <c r="K656" s="58" t="n"/>
      <c r="L656" s="58" t="inlineStr">
        <is>
          <t>甘财扶贫〔2021〕26号</t>
        </is>
      </c>
      <c r="M656" s="142" t="inlineStr">
        <is>
          <t>保障7户脱贫户的羊产业用水。</t>
        </is>
      </c>
      <c r="N656" s="142" t="inlineStr">
        <is>
          <t>进一步提升产业供水条件，保障农户羊畜产业发展用水，增加产业收入。</t>
        </is>
      </c>
      <c r="O656" s="60" t="n">
        <v>2</v>
      </c>
      <c r="P656" s="58" t="n"/>
      <c r="Q656" s="60">
        <f>R656+S656</f>
        <v/>
      </c>
      <c r="R656" s="60" t="n">
        <v>0.0007</v>
      </c>
      <c r="S656" s="58" t="n"/>
      <c r="T656" s="60">
        <f>U656+V656</f>
        <v/>
      </c>
      <c r="U656" s="308" t="n">
        <v>0.0034</v>
      </c>
      <c r="V656" s="58" t="n"/>
      <c r="W656" s="60" t="inlineStr">
        <is>
          <t>水务局</t>
        </is>
      </c>
      <c r="X656" s="60" t="inlineStr">
        <is>
          <t>李英璞</t>
        </is>
      </c>
      <c r="Y656" s="60" t="inlineStr">
        <is>
          <t>秦团庄乡</t>
        </is>
      </c>
      <c r="Z656" s="58" t="inlineStr">
        <is>
          <t>张浩洲</t>
        </is>
      </c>
      <c r="AA656" s="58" t="inlineStr">
        <is>
          <t>环农领办发〔2022〕3号</t>
        </is>
      </c>
      <c r="AB656" s="58" t="inlineStr">
        <is>
          <t>中提前批</t>
        </is>
      </c>
    </row>
    <row r="657" ht="75" customHeight="1" s="295">
      <c r="A657" s="56" t="n"/>
      <c r="B657" s="60" t="inlineStr">
        <is>
          <t>脱贫户羊产业用水小电井及场窖</t>
        </is>
      </c>
      <c r="C657" s="60" t="inlineStr">
        <is>
          <t>新建</t>
        </is>
      </c>
      <c r="D657" s="60" t="inlineStr">
        <is>
          <t>2022.01-2022.12</t>
        </is>
      </c>
      <c r="E657" s="60" t="inlineStr">
        <is>
          <t>天池乡</t>
        </is>
      </c>
      <c r="F657" s="142" t="inlineStr">
        <is>
          <t>新建一场一窖9处、小电井22眼、集流场11处、砖砌窖6眼，其中：张邓塬村砖砌窖2眼；殷屈河村一场一窖7处，小电井3眼，集流场1处；苏北岔村小电井3眼砖砌窖2眼；潘老庄村一场一窖1处，小电井3眼，集流场10处，砖砌窖2眼；老庄湾小电井4眼；井渠淌小电井2眼；碾盘岭村小电井78眼；吴城子村一场一窖1处。</t>
        </is>
      </c>
      <c r="G657" s="60">
        <f>9*0.5+22*0.4+11*0.2+6*0.3</f>
        <v/>
      </c>
      <c r="H657" s="60">
        <f>9*0.5+22*0.4+11*0.2+6*0.3</f>
        <v/>
      </c>
      <c r="I657" s="60" t="n"/>
      <c r="J657" s="58" t="n"/>
      <c r="K657" s="58" t="n"/>
      <c r="L657" s="58" t="inlineStr">
        <is>
          <t>甘财扶贫〔2021〕26号</t>
        </is>
      </c>
      <c r="M657" s="142" t="inlineStr">
        <is>
          <t>保障48户脱贫户的羊产业用水。</t>
        </is>
      </c>
      <c r="N657" s="142" t="inlineStr">
        <is>
          <t>进一步提升产业供水条件，保障农户羊畜产业发展用水，增加产业收入。</t>
        </is>
      </c>
      <c r="O657" s="60" t="n">
        <v>8</v>
      </c>
      <c r="P657" s="58" t="n"/>
      <c r="Q657" s="60">
        <f>R657+S657</f>
        <v/>
      </c>
      <c r="R657" s="60" t="n">
        <v>0.0048</v>
      </c>
      <c r="S657" s="58" t="n"/>
      <c r="T657" s="60">
        <f>U657+V657</f>
        <v/>
      </c>
      <c r="U657" s="308" t="n">
        <v>0.023</v>
      </c>
      <c r="V657" s="58" t="n"/>
      <c r="W657" s="60" t="inlineStr">
        <is>
          <t>水务局</t>
        </is>
      </c>
      <c r="X657" s="60" t="inlineStr">
        <is>
          <t>李英璞</t>
        </is>
      </c>
      <c r="Y657" s="60" t="inlineStr">
        <is>
          <t>天池乡</t>
        </is>
      </c>
      <c r="Z657" s="58" t="inlineStr">
        <is>
          <t>刘震</t>
        </is>
      </c>
      <c r="AA657" s="58" t="inlineStr">
        <is>
          <t>环农领办发〔2022〕3号</t>
        </is>
      </c>
      <c r="AB657" s="58" t="inlineStr">
        <is>
          <t>中提前批</t>
        </is>
      </c>
    </row>
    <row r="658" ht="84" customHeight="1" s="295">
      <c r="A658" s="56" t="n"/>
      <c r="B658" s="60" t="inlineStr">
        <is>
          <t>脱贫户羊产业用水小电井及场窖</t>
        </is>
      </c>
      <c r="C658" s="60" t="inlineStr">
        <is>
          <t>新建</t>
        </is>
      </c>
      <c r="D658" s="60" t="inlineStr">
        <is>
          <t>2022.01-2022.12</t>
        </is>
      </c>
      <c r="E658" s="60" t="inlineStr">
        <is>
          <t>曲子镇</t>
        </is>
      </c>
      <c r="F658" s="142" t="inlineStr">
        <is>
          <t>新建一场一窖6处、小电井10眼、砖砌窖7眼，其中：五里桥村一场一窖1处；双城村小电井1眼，砖砌窖3眼；刘旗村小电井1眼；高李湾村小电井1眼；楼房子村小电井2眼；西沟村一场一窖3处，小电井2眼；宋家塬村一场一窖1处；金村寺村一场一窖1处，砖砌窖1眼；金盆掌村砖砌窖3眼；董家塬村小电井13眼。</t>
        </is>
      </c>
      <c r="G658" s="60">
        <f>6*0.5+10*0.4+7*0.3</f>
        <v/>
      </c>
      <c r="H658" s="60">
        <f>6*0.5+10*0.4+7*0.3</f>
        <v/>
      </c>
      <c r="I658" s="60" t="n"/>
      <c r="J658" s="58" t="n"/>
      <c r="K658" s="58" t="n"/>
      <c r="L658" s="58" t="inlineStr">
        <is>
          <t>甘财扶贫〔2021〕26号</t>
        </is>
      </c>
      <c r="M658" s="142" t="inlineStr">
        <is>
          <t>保障23户脱贫户的羊产业用水。</t>
        </is>
      </c>
      <c r="N658" s="142" t="inlineStr">
        <is>
          <t>进一步提升产业供水条件，保障农户羊畜产业发展用水，增加产业收入。</t>
        </is>
      </c>
      <c r="O658" s="60" t="n">
        <v>0</v>
      </c>
      <c r="P658" s="58" t="n">
        <v>10</v>
      </c>
      <c r="Q658" s="60">
        <f>R658+S658</f>
        <v/>
      </c>
      <c r="R658" s="60" t="n">
        <v>0.0023</v>
      </c>
      <c r="S658" s="58" t="n"/>
      <c r="T658" s="60">
        <f>U658+V658</f>
        <v/>
      </c>
      <c r="U658" s="308" t="n">
        <v>0.011</v>
      </c>
      <c r="V658" s="58" t="n"/>
      <c r="W658" s="60" t="inlineStr">
        <is>
          <t>水务局</t>
        </is>
      </c>
      <c r="X658" s="60" t="inlineStr">
        <is>
          <t>李英璞</t>
        </is>
      </c>
      <c r="Y658" s="60" t="inlineStr">
        <is>
          <t>曲子镇</t>
        </is>
      </c>
      <c r="Z658" s="58" t="inlineStr">
        <is>
          <t>段斌杰</t>
        </is>
      </c>
      <c r="AA658" s="58" t="inlineStr">
        <is>
          <t>环农领办发〔2022〕3号</t>
        </is>
      </c>
      <c r="AB658" s="58" t="inlineStr">
        <is>
          <t>中提前批</t>
        </is>
      </c>
    </row>
    <row r="659" ht="96" customHeight="1" s="295">
      <c r="A659" s="56" t="n"/>
      <c r="B659" s="60" t="inlineStr">
        <is>
          <t>脱贫户羊产业用水小电井及场窖</t>
        </is>
      </c>
      <c r="C659" s="60" t="inlineStr">
        <is>
          <t>新建</t>
        </is>
      </c>
      <c r="D659" s="60" t="inlineStr">
        <is>
          <t>2022.01-2022.12</t>
        </is>
      </c>
      <c r="E659" s="60" t="inlineStr">
        <is>
          <t>合道镇</t>
        </is>
      </c>
      <c r="F659" s="142" t="inlineStr">
        <is>
          <t>新建一场一窖30处、小电井10眼、集流场1处、砖砌窖10眼，其中：陈旗塬一场一窖2处，小电井2眼，砖砌窖2眼；尚西坪一场一窖1处，小电井5眼，砖砌窖2眼；朱塬一场一窖12处；杨坪沟一场一窖4处，小电井3眼，砖砌窖2眼；大路洼一场一窖3处，砖砌窖4眼；常崾岘一场一窖8处，集流场1处，砖砌窖6眼；沈岭砖砌窖2眼；赵台砖砌窖4眼；瓦天沟砖砌窖11处；何坪砖砌窖1处。</t>
        </is>
      </c>
      <c r="G659" s="60">
        <f>30*0.5+10*0.4+1*0.2+10*0.3</f>
        <v/>
      </c>
      <c r="H659" s="60">
        <f>30*0.5+10*0.4+1*0.2+10*0.3</f>
        <v/>
      </c>
      <c r="I659" s="60" t="n"/>
      <c r="J659" s="58" t="n"/>
      <c r="K659" s="58" t="n"/>
      <c r="L659" s="58" t="inlineStr">
        <is>
          <t>甘财扶贫〔2021〕26号</t>
        </is>
      </c>
      <c r="M659" s="142" t="inlineStr">
        <is>
          <t>保障51户脱贫户的羊产业用水</t>
        </is>
      </c>
      <c r="N659" s="142" t="inlineStr">
        <is>
          <t>进一步提升产业供水条件，保障农户羊畜产业发展用水，增加产业收入。</t>
        </is>
      </c>
      <c r="O659" s="60" t="n">
        <v>10</v>
      </c>
      <c r="P659" s="58" t="n"/>
      <c r="Q659" s="60">
        <f>R659+S659</f>
        <v/>
      </c>
      <c r="R659" s="60" t="n">
        <v>0.0051</v>
      </c>
      <c r="S659" s="58" t="n"/>
      <c r="T659" s="60">
        <f>U659+V659</f>
        <v/>
      </c>
      <c r="U659" s="308" t="n">
        <v>0.0245</v>
      </c>
      <c r="V659" s="58" t="n"/>
      <c r="W659" s="60" t="inlineStr">
        <is>
          <t>水务局</t>
        </is>
      </c>
      <c r="X659" s="60" t="inlineStr">
        <is>
          <t>李英璞</t>
        </is>
      </c>
      <c r="Y659" s="60" t="inlineStr">
        <is>
          <t>合道镇</t>
        </is>
      </c>
      <c r="Z659" s="58" t="inlineStr">
        <is>
          <t>王宝明</t>
        </is>
      </c>
      <c r="AA659" s="58" t="inlineStr">
        <is>
          <t>环农领办发〔2022〕3号</t>
        </is>
      </c>
      <c r="AB659" s="58" t="inlineStr">
        <is>
          <t>中提前批</t>
        </is>
      </c>
    </row>
    <row r="660" ht="69" customHeight="1" s="295">
      <c r="A660" s="56" t="n"/>
      <c r="B660" s="60" t="inlineStr">
        <is>
          <t>脱贫户羊产业用水小电井及场窖</t>
        </is>
      </c>
      <c r="C660" s="60" t="inlineStr">
        <is>
          <t>新建</t>
        </is>
      </c>
      <c r="D660" s="60" t="inlineStr">
        <is>
          <t>2022.01-2022.12</t>
        </is>
      </c>
      <c r="E660" s="60" t="inlineStr">
        <is>
          <t>罗山乡</t>
        </is>
      </c>
      <c r="F660" s="142" t="inlineStr">
        <is>
          <t>新建一场一窖4处、砖砌窖4处，其中：大树塬砖砌窖2眼；山水湾一场一窖2处；光明一场一窖2处，砖砌窖2眼。</t>
        </is>
      </c>
      <c r="G660" s="60">
        <f>4*0.5+4*0.3</f>
        <v/>
      </c>
      <c r="H660" s="60">
        <f>4*0.5+4*0.3</f>
        <v/>
      </c>
      <c r="I660" s="60" t="n"/>
      <c r="J660" s="58" t="n"/>
      <c r="K660" s="58" t="n"/>
      <c r="L660" s="58" t="inlineStr">
        <is>
          <t>甘财扶贫〔2021〕26号</t>
        </is>
      </c>
      <c r="M660" s="142" t="inlineStr">
        <is>
          <t>保障8户脱贫户的羊产业用水</t>
        </is>
      </c>
      <c r="N660" s="142" t="inlineStr">
        <is>
          <t>进一步提升产业供水条件，保障农户羊畜产业发展用水，增加产业收入。</t>
        </is>
      </c>
      <c r="O660" s="60" t="n">
        <v>3</v>
      </c>
      <c r="P660" s="58" t="n"/>
      <c r="Q660" s="60">
        <f>R660+S660</f>
        <v/>
      </c>
      <c r="R660" s="60" t="n">
        <v>0.0008</v>
      </c>
      <c r="S660" s="58" t="n"/>
      <c r="T660" s="60">
        <f>U660+V660</f>
        <v/>
      </c>
      <c r="U660" s="308" t="n">
        <v>0.0038</v>
      </c>
      <c r="V660" s="58" t="n"/>
      <c r="W660" s="60" t="inlineStr">
        <is>
          <t>水务局</t>
        </is>
      </c>
      <c r="X660" s="60" t="inlineStr">
        <is>
          <t>李英璞</t>
        </is>
      </c>
      <c r="Y660" s="60" t="inlineStr">
        <is>
          <t>罗山川乡</t>
        </is>
      </c>
      <c r="Z660" s="58" t="inlineStr">
        <is>
          <t>李怀文</t>
        </is>
      </c>
      <c r="AA660" s="58" t="inlineStr">
        <is>
          <t>环农领办发〔2022〕3号</t>
        </is>
      </c>
      <c r="AB660" s="58" t="inlineStr">
        <is>
          <t>中提前批</t>
        </is>
      </c>
    </row>
    <row r="661" ht="94" customHeight="1" s="295">
      <c r="A661" s="56" t="n"/>
      <c r="B661" s="60" t="inlineStr">
        <is>
          <t>脱贫户羊产业用水小电井及场窖</t>
        </is>
      </c>
      <c r="C661" s="60" t="inlineStr">
        <is>
          <t>新建</t>
        </is>
      </c>
      <c r="D661" s="60" t="inlineStr">
        <is>
          <t>2022.01-2022.12</t>
        </is>
      </c>
      <c r="E661" s="60" t="inlineStr">
        <is>
          <t>木钵镇</t>
        </is>
      </c>
      <c r="F661" s="142" t="inlineStr">
        <is>
          <t>新建一场一窖48处、 小电井16眼、集流场4处、砖砌窖28眼，其中：周湾一场一窖2处；白家掌一场一窖15处，小电井6眼，砖砌窖6眼；二合塬一场一窖12处，集流场1处，砖砌窖1眼；高楼塬砖砌窖2眼；高寨一场一窖1处，砖砌窖6眼；郭西掌一场一窖10处，小电井6眼，砖砌窖6眼；井儿岔一场一窖7处，集流场3处，砖砌窖6眼；木钵街一场一窖1处，小电井1眼；水坝滩小电井1眼，砖砌窖1眼；殷家桥小电井2眼；砖砌窖1眼。</t>
        </is>
      </c>
      <c r="G661" s="60">
        <f>48*0.5+16*0.4+4*0.2+28*0.3</f>
        <v/>
      </c>
      <c r="H661" s="60">
        <f>48*0.5+16*0.4+4*0.2+28*0.3</f>
        <v/>
      </c>
      <c r="I661" s="60" t="n"/>
      <c r="J661" s="58" t="n"/>
      <c r="K661" s="58" t="n"/>
      <c r="L661" s="58" t="inlineStr">
        <is>
          <t>甘财扶贫〔2021〕26号</t>
        </is>
      </c>
      <c r="M661" s="142" t="inlineStr">
        <is>
          <t>保障96户脱贫户的羊产业用水。</t>
        </is>
      </c>
      <c r="N661" s="142" t="inlineStr">
        <is>
          <t>进一步提升产业供水条件，保障农户羊畜产业发展用水，增加产业收入。</t>
        </is>
      </c>
      <c r="O661" s="60" t="n">
        <v>10</v>
      </c>
      <c r="P661" s="58" t="n"/>
      <c r="Q661" s="60">
        <f>R661+S661</f>
        <v/>
      </c>
      <c r="R661" s="60" t="n">
        <v>0.009599999999999999</v>
      </c>
      <c r="S661" s="58" t="n"/>
      <c r="T661" s="60">
        <f>U661+V661</f>
        <v/>
      </c>
      <c r="U661" s="308" t="n">
        <v>0.0461</v>
      </c>
      <c r="V661" s="58" t="n"/>
      <c r="W661" s="60" t="inlineStr">
        <is>
          <t>水务局</t>
        </is>
      </c>
      <c r="X661" s="60" t="inlineStr">
        <is>
          <t>李英璞</t>
        </is>
      </c>
      <c r="Y661" s="60" t="inlineStr">
        <is>
          <t>木钵镇</t>
        </is>
      </c>
      <c r="Z661" s="83" t="inlineStr">
        <is>
          <t>方显</t>
        </is>
      </c>
      <c r="AA661" s="58" t="inlineStr">
        <is>
          <t>环农领办发〔2022〕3号</t>
        </is>
      </c>
      <c r="AB661" s="58" t="inlineStr">
        <is>
          <t>中提前批</t>
        </is>
      </c>
    </row>
    <row r="662" ht="69" customHeight="1" s="295">
      <c r="A662" s="56" t="n"/>
      <c r="B662" s="60" t="inlineStr">
        <is>
          <t>脱贫户羊产业用水小电井及场窖</t>
        </is>
      </c>
      <c r="C662" s="60" t="inlineStr">
        <is>
          <t>新建</t>
        </is>
      </c>
      <c r="D662" s="60" t="inlineStr">
        <is>
          <t>2022.01-2022.12</t>
        </is>
      </c>
      <c r="E662" s="60" t="inlineStr">
        <is>
          <t>南湫乡</t>
        </is>
      </c>
      <c r="F662" s="142" t="inlineStr">
        <is>
          <t>新建一场一窖11处、集流场1处、砖砌窖9处，其中：党家洼村一场一窖3处；双井子村一场一窖2处，砖砌窖7眼；岳后渠村一场一窖6处，集流场1处，砖砌窖2眼。</t>
        </is>
      </c>
      <c r="G662" s="60">
        <f>11*0.5+1*0.2+9*0.3</f>
        <v/>
      </c>
      <c r="H662" s="60">
        <f>11*0.5+1*0.2+9*0.3</f>
        <v/>
      </c>
      <c r="I662" s="56" t="n"/>
      <c r="J662" s="58" t="n"/>
      <c r="K662" s="58" t="n"/>
      <c r="L662" s="58" t="inlineStr">
        <is>
          <t>甘财扶贫〔2021〕26号</t>
        </is>
      </c>
      <c r="M662" s="142" t="inlineStr">
        <is>
          <t>保障21户脱贫户的羊产业用水。</t>
        </is>
      </c>
      <c r="N662" s="142" t="inlineStr">
        <is>
          <t>进一步提升产业供水条件，保障农户羊畜产业发展用水，增加产业收入。</t>
        </is>
      </c>
      <c r="O662" s="60" t="n">
        <v>3</v>
      </c>
      <c r="P662" s="58" t="n"/>
      <c r="Q662" s="60">
        <f>R662+S662</f>
        <v/>
      </c>
      <c r="R662" s="60" t="n">
        <v>0.0021</v>
      </c>
      <c r="S662" s="58" t="n"/>
      <c r="T662" s="60">
        <f>U662+V662</f>
        <v/>
      </c>
      <c r="U662" s="308" t="n">
        <v>0.0101</v>
      </c>
      <c r="V662" s="58" t="n"/>
      <c r="W662" s="60" t="inlineStr">
        <is>
          <t>水务局</t>
        </is>
      </c>
      <c r="X662" s="60" t="inlineStr">
        <is>
          <t>李英璞</t>
        </is>
      </c>
      <c r="Y662" s="60" t="inlineStr">
        <is>
          <t>南湫乡</t>
        </is>
      </c>
      <c r="Z662" s="58" t="inlineStr">
        <is>
          <t>杜志远</t>
        </is>
      </c>
      <c r="AA662" s="58" t="inlineStr">
        <is>
          <t>环农领办发〔2022〕3号</t>
        </is>
      </c>
      <c r="AB662" s="58" t="inlineStr">
        <is>
          <t>中提前批</t>
        </is>
      </c>
    </row>
    <row r="663" ht="97" customHeight="1" s="295">
      <c r="A663" s="56" t="n"/>
      <c r="B663" s="60" t="inlineStr">
        <is>
          <t>脱贫户羊产业用水小电井及场窖</t>
        </is>
      </c>
      <c r="C663" s="60" t="inlineStr">
        <is>
          <t>新建</t>
        </is>
      </c>
      <c r="D663" s="60" t="inlineStr">
        <is>
          <t>2022.01-2022.12</t>
        </is>
      </c>
      <c r="E663" s="60" t="inlineStr">
        <is>
          <t>芦家湾乡</t>
        </is>
      </c>
      <c r="F663" s="142" t="inlineStr">
        <is>
          <t>新建一场一窖22处、小电井28眼、集流场4处、砖砌窖77处，其中：井川村一场一窖1处，小电井3眼，砖砌窖1眼；庙儿掌村一场一窖7处，小电井18眼；宋家掌村小电井2眼；大堡条村一场一窖1处，小电井4眼，砖砌窖3眼；花儿掌村一场一窖2处，小电井2眼，集流场2处，砖砌窖12眼；盘龙村一场一窖8处，砖砌窖26眼；桃李湾村砖砌窖12眼；王庄村小电井2眼，砖砌窖12眼；小堡条村砖砌窖8眼，杨兴庄一场一窖3处，小电井7眼，集流场2处，砖砌窖3眼。</t>
        </is>
      </c>
      <c r="G663" s="60">
        <f>22*0.5+28*0.4+4*0.2+77*0.3</f>
        <v/>
      </c>
      <c r="H663" s="60">
        <f>22*0.5+28*0.4+4*0.2+77*0.3</f>
        <v/>
      </c>
      <c r="I663" s="139" t="n"/>
      <c r="J663" s="58" t="n"/>
      <c r="K663" s="58" t="n"/>
      <c r="L663" s="58" t="inlineStr">
        <is>
          <t>甘财扶贫〔2021〕26号</t>
        </is>
      </c>
      <c r="M663" s="142" t="inlineStr">
        <is>
          <t>保障131户脱贫户的羊产业用水。</t>
        </is>
      </c>
      <c r="N663" s="142" t="inlineStr">
        <is>
          <t>进一步提升产业供水条件，保障农户羊畜产业发展用水，增加产业收入。</t>
        </is>
      </c>
      <c r="O663" s="60" t="n">
        <v>10</v>
      </c>
      <c r="P663" s="58" t="n"/>
      <c r="Q663" s="60">
        <f>R663+S663</f>
        <v/>
      </c>
      <c r="R663" s="60" t="n">
        <v>0.0131</v>
      </c>
      <c r="S663" s="58" t="n"/>
      <c r="T663" s="60">
        <f>U663+V663</f>
        <v/>
      </c>
      <c r="U663" s="308" t="n">
        <v>0.0629</v>
      </c>
      <c r="V663" s="58" t="n"/>
      <c r="W663" s="60" t="inlineStr">
        <is>
          <t>水务局</t>
        </is>
      </c>
      <c r="X663" s="60" t="inlineStr">
        <is>
          <t>李英璞</t>
        </is>
      </c>
      <c r="Y663" s="60" t="inlineStr">
        <is>
          <t>芦家湾乡</t>
        </is>
      </c>
      <c r="Z663" s="58" t="inlineStr">
        <is>
          <t>马鹏飞</t>
        </is>
      </c>
      <c r="AA663" s="58" t="inlineStr">
        <is>
          <t>环农领办发〔2022〕3号</t>
        </is>
      </c>
      <c r="AB663" s="58" t="inlineStr">
        <is>
          <t>中提前批</t>
        </is>
      </c>
    </row>
    <row r="664" ht="69" customHeight="1" s="295">
      <c r="A664" s="56" t="n"/>
      <c r="B664" s="60" t="inlineStr">
        <is>
          <t>脱贫户羊产业用水小电井及场窖</t>
        </is>
      </c>
      <c r="C664" s="60" t="inlineStr">
        <is>
          <t>新建</t>
        </is>
      </c>
      <c r="D664" s="60" t="inlineStr">
        <is>
          <t>2022.01-2022.12</t>
        </is>
      </c>
      <c r="E664" s="60" t="inlineStr">
        <is>
          <t>虎洞镇</t>
        </is>
      </c>
      <c r="F664" s="142" t="inlineStr">
        <is>
          <t>新建一场一窖15处、小电井3眼、砖砌窖30处，其中：砂井子村一场一窖4处，砖砌窖4眼；半个城村一场一窖7处；常兆台川一场一窖3处，砖砌窖1眼；高庙湾村一场一窖1处；贾驿村砖砌窖4眼；刘解掌村小电井2眼，砖砌窖19眼；张家湾村小电井1眼，砖砌窖2眼。</t>
        </is>
      </c>
      <c r="G664" s="60">
        <f>15*0.5+3*0.4+30*0.3</f>
        <v/>
      </c>
      <c r="H664" s="60">
        <f>15*0.5+3*0.4+30*0.3</f>
        <v/>
      </c>
      <c r="I664" s="101" t="n"/>
      <c r="J664" s="58" t="n"/>
      <c r="K664" s="58" t="n"/>
      <c r="L664" s="58" t="inlineStr">
        <is>
          <t>甘财扶贫〔2021〕26号</t>
        </is>
      </c>
      <c r="M664" s="142" t="inlineStr">
        <is>
          <t>保障48户脱贫户的羊产业用水。</t>
        </is>
      </c>
      <c r="N664" s="142" t="inlineStr">
        <is>
          <t>进一步提升产业供水条件，保障农户羊畜产业发展用水，增加产业收入。</t>
        </is>
      </c>
      <c r="O664" s="60" t="n">
        <v>7</v>
      </c>
      <c r="P664" s="58" t="n"/>
      <c r="Q664" s="60">
        <f>R664+S664</f>
        <v/>
      </c>
      <c r="R664" s="60" t="n">
        <v>0.0048</v>
      </c>
      <c r="S664" s="58" t="n"/>
      <c r="T664" s="60">
        <f>U664+V664</f>
        <v/>
      </c>
      <c r="U664" s="308" t="n">
        <v>0.023</v>
      </c>
      <c r="V664" s="58" t="n"/>
      <c r="W664" s="60" t="inlineStr">
        <is>
          <t>水务局</t>
        </is>
      </c>
      <c r="X664" s="60" t="inlineStr">
        <is>
          <t>李英璞</t>
        </is>
      </c>
      <c r="Y664" s="60" t="inlineStr">
        <is>
          <t>虎洞镇</t>
        </is>
      </c>
      <c r="Z664" s="58" t="inlineStr">
        <is>
          <t>梁海涛</t>
        </is>
      </c>
      <c r="AA664" s="58" t="inlineStr">
        <is>
          <t>环农领办发〔2022〕3号</t>
        </is>
      </c>
      <c r="AB664" s="58" t="inlineStr">
        <is>
          <t>中提前批</t>
        </is>
      </c>
    </row>
    <row r="665" ht="69" customHeight="1" s="295">
      <c r="A665" s="56" t="n"/>
      <c r="B665" s="60" t="inlineStr">
        <is>
          <t>脱贫户羊产业用水小电井及场窖</t>
        </is>
      </c>
      <c r="C665" s="60" t="inlineStr">
        <is>
          <t>新建</t>
        </is>
      </c>
      <c r="D665" s="60" t="inlineStr">
        <is>
          <t>2022.01-2022.12</t>
        </is>
      </c>
      <c r="E665" s="60" t="inlineStr">
        <is>
          <t>小南沟乡</t>
        </is>
      </c>
      <c r="F665" s="142" t="inlineStr">
        <is>
          <t>新建一场一窖14处、小电井4眼、集流场3处、砖砌窖15处，其中：许掌村小电井2眼；李塬村一场一窖9处，小电井1眼，集流场2处，砖砌窖2眼；连川村一场一窖1处，集流场1处，砖砌窖6眼；粉子山村砖砌窖1眼；汪天子村一场一窖1处，砖砌窖1眼；陈掌村一场一窖3处，小电井1眼，砖砌窖3眼。</t>
        </is>
      </c>
      <c r="G665" s="60">
        <f>14*0.5+4*0.4+3*0.2+15*0.3</f>
        <v/>
      </c>
      <c r="H665" s="60">
        <f>14*0.5+4*0.4+3*0.2+15*0.3</f>
        <v/>
      </c>
      <c r="I665" s="101" t="n"/>
      <c r="J665" s="58" t="n"/>
      <c r="K665" s="58" t="n"/>
      <c r="L665" s="58" t="inlineStr">
        <is>
          <t>甘财扶贫〔2021〕26号</t>
        </is>
      </c>
      <c r="M665" s="142" t="inlineStr">
        <is>
          <t>保障36户脱贫户的羊产业用水。</t>
        </is>
      </c>
      <c r="N665" s="142" t="inlineStr">
        <is>
          <t>进一步提升产业供水条件，保障农户羊畜产业发展用水，增加产业收入。</t>
        </is>
      </c>
      <c r="O665" s="60" t="n">
        <v>6</v>
      </c>
      <c r="P665" s="58" t="n"/>
      <c r="Q665" s="60">
        <f>R665+S665</f>
        <v/>
      </c>
      <c r="R665" s="60" t="n">
        <v>0.0036</v>
      </c>
      <c r="S665" s="58" t="n"/>
      <c r="T665" s="60">
        <f>U665+V665</f>
        <v/>
      </c>
      <c r="U665" s="308" t="n">
        <v>0.0173</v>
      </c>
      <c r="V665" s="58" t="n"/>
      <c r="W665" s="60" t="inlineStr">
        <is>
          <t>水务局</t>
        </is>
      </c>
      <c r="X665" s="60" t="inlineStr">
        <is>
          <t>李英璞</t>
        </is>
      </c>
      <c r="Y665" s="60" t="inlineStr">
        <is>
          <t>小南沟乡</t>
        </is>
      </c>
      <c r="Z665" s="58" t="inlineStr">
        <is>
          <t>任新育</t>
        </is>
      </c>
      <c r="AA665" s="58" t="inlineStr">
        <is>
          <t>环农领办发〔2022〕3号</t>
        </is>
      </c>
      <c r="AB665" s="58" t="inlineStr">
        <is>
          <t>中提前批</t>
        </is>
      </c>
    </row>
    <row r="666" ht="69" customHeight="1" s="295">
      <c r="A666" s="56" t="n"/>
      <c r="B666" s="60" t="inlineStr">
        <is>
          <t>脱贫户羊产业用水小电井及场窖</t>
        </is>
      </c>
      <c r="C666" s="60" t="inlineStr">
        <is>
          <t>新建</t>
        </is>
      </c>
      <c r="D666" s="60" t="inlineStr">
        <is>
          <t>2022.01-2022.12</t>
        </is>
      </c>
      <c r="E666" s="60" t="inlineStr">
        <is>
          <t>山城乡</t>
        </is>
      </c>
      <c r="F666" s="142" t="inlineStr">
        <is>
          <t>新建一场一窖27处、小电井3眼、集流场1处、砖砌窖2处，其中：王山口子村一场一窖8处；寨柯村一场一窖3处，小电井3眼；冯家沟村一场一窖2处；郝掌村一场一窖11处；赵庄村一场一窖3处，集流场1处，砖砌窖1眼；谢庄村砖砌窖1眼。</t>
        </is>
      </c>
      <c r="G666" s="60">
        <f>27*0.5+3*0.4+1*0.2+2*0.3</f>
        <v/>
      </c>
      <c r="H666" s="60">
        <f>27*0.5+3*0.4+1*0.2+2*0.3</f>
        <v/>
      </c>
      <c r="I666" s="101" t="n"/>
      <c r="J666" s="58" t="n"/>
      <c r="K666" s="58" t="n"/>
      <c r="L666" s="58" t="inlineStr">
        <is>
          <t>甘财扶贫〔2021〕26号</t>
        </is>
      </c>
      <c r="M666" s="142" t="inlineStr">
        <is>
          <t>保障33户脱贫户的羊产业用水。</t>
        </is>
      </c>
      <c r="N666" s="142" t="inlineStr">
        <is>
          <t>进一步提升产业供水条件，保障农户羊畜产业发展用水，增加产业收入。</t>
        </is>
      </c>
      <c r="O666" s="60" t="n">
        <v>6</v>
      </c>
      <c r="P666" s="58" t="n"/>
      <c r="Q666" s="60">
        <f>R666+S666</f>
        <v/>
      </c>
      <c r="R666" s="60" t="n">
        <v>0.0033</v>
      </c>
      <c r="S666" s="58" t="n"/>
      <c r="T666" s="60">
        <f>U666+V666</f>
        <v/>
      </c>
      <c r="U666" s="308" t="n">
        <v>0.0158</v>
      </c>
      <c r="V666" s="58" t="n"/>
      <c r="W666" s="60" t="inlineStr">
        <is>
          <t>水务局</t>
        </is>
      </c>
      <c r="X666" s="60" t="inlineStr">
        <is>
          <t>李英璞</t>
        </is>
      </c>
      <c r="Y666" s="60" t="inlineStr">
        <is>
          <t>山城乡</t>
        </is>
      </c>
      <c r="Z666" s="58" t="inlineStr">
        <is>
          <t>姚建平</t>
        </is>
      </c>
      <c r="AA666" s="58" t="inlineStr">
        <is>
          <t>环农领办发〔2022〕3号</t>
        </is>
      </c>
      <c r="AB666" s="58" t="inlineStr">
        <is>
          <t>中提前批</t>
        </is>
      </c>
    </row>
    <row r="667" ht="52" customFormat="1" customHeight="1" s="11">
      <c r="A667" s="85" t="n"/>
      <c r="B667" s="85" t="inlineStr">
        <is>
          <t>一般户羊产业用水小电井及场窖工程合计</t>
        </is>
      </c>
      <c r="C667" s="85" t="inlineStr">
        <is>
          <t>新建</t>
        </is>
      </c>
      <c r="D667" s="85" t="inlineStr">
        <is>
          <t>2022.01-2022.12</t>
        </is>
      </c>
      <c r="E667" s="85" t="inlineStr">
        <is>
          <t>20个乡镇</t>
        </is>
      </c>
      <c r="F667" s="84" t="inlineStr">
        <is>
          <t>新建一场一窖408处、小电井265眼、集流场45处，砖砌窖482眼。(一场一窖补助0.5万元，小电井补助0.4万元，集流场补助0.2万元，砖砌窖补助0.3万元)，资产确权到农户。</t>
        </is>
      </c>
      <c r="G667" s="319">
        <f>SUM(G668:G687)</f>
        <v/>
      </c>
      <c r="H667" s="319">
        <f>SUM(H668:H687)</f>
        <v/>
      </c>
      <c r="I667" s="319" t="n"/>
      <c r="J667" s="319" t="n"/>
      <c r="K667" s="319" t="n"/>
      <c r="L667" s="319" t="n"/>
      <c r="M667" s="320" t="inlineStr">
        <is>
          <t>进一步提升产业供水条件，保障农户羊畜产业发展用水，增加产业收入。</t>
        </is>
      </c>
      <c r="N667" s="222" t="inlineStr">
        <is>
          <t>进一步提升产业供水条件，保障农户羊畜产业发展用水，增加产业收入。</t>
        </is>
      </c>
      <c r="O667" s="85" t="n">
        <v>180</v>
      </c>
      <c r="P667" s="85" t="n"/>
      <c r="Q667" s="321" t="n">
        <v>0.12</v>
      </c>
      <c r="R667" s="321" t="n"/>
      <c r="S667" s="321" t="n">
        <v>0.12</v>
      </c>
      <c r="T667" s="85" t="n">
        <v>0.5755</v>
      </c>
      <c r="U667" s="85" t="n"/>
      <c r="V667" s="85" t="n">
        <v>0.5755</v>
      </c>
      <c r="W667" s="85" t="inlineStr">
        <is>
          <t>水务局</t>
        </is>
      </c>
      <c r="X667" s="85" t="inlineStr">
        <is>
          <t>李英璞</t>
        </is>
      </c>
      <c r="Y667" s="85" t="inlineStr">
        <is>
          <t>各乡镇</t>
        </is>
      </c>
      <c r="Z667" s="85" t="n"/>
      <c r="AA667" s="85" t="n"/>
      <c r="AB667" s="85" t="n"/>
    </row>
    <row r="668" ht="50" customFormat="1" customHeight="1" s="11">
      <c r="A668" s="67" t="n"/>
      <c r="B668" s="67" t="inlineStr">
        <is>
          <t>一般户羊产业用水小电井及场窖</t>
        </is>
      </c>
      <c r="C668" s="67" t="inlineStr">
        <is>
          <t>新建</t>
        </is>
      </c>
      <c r="D668" s="67" t="inlineStr">
        <is>
          <t>2022.01-2022.12</t>
        </is>
      </c>
      <c r="E668" s="67" t="inlineStr">
        <is>
          <t>演武乡</t>
        </is>
      </c>
      <c r="F668" s="94" t="inlineStr">
        <is>
          <t>新建一场一窖3处、小电井43眼，其中：曳郭咀村小电井5眼；佛岔村一场一窖1处、小电井22眼；黄山村小电井2眼；刘坪村一场一窖1处；路家塬村小电井1眼；吴家塬村一场一窖1处、小电井5眼；杨家洼村小电井5眼；走马俭村小电井4眼。</t>
        </is>
      </c>
      <c r="G668" s="322" t="n">
        <v>18.7</v>
      </c>
      <c r="H668" s="322" t="n">
        <v>18.7</v>
      </c>
      <c r="I668" s="322" t="n"/>
      <c r="J668" s="322" t="n"/>
      <c r="K668" s="322" t="n"/>
      <c r="L668" s="322" t="inlineStr">
        <is>
          <t>甘财农[2022]39号</t>
        </is>
      </c>
      <c r="M668" s="323" t="inlineStr">
        <is>
          <t>进一步提升产业供水条件，保障农户羊畜产业发展用水，增加产业收入。</t>
        </is>
      </c>
      <c r="N668" s="130" t="inlineStr">
        <is>
          <t>进一步提升产业供水条件，保障农户羊畜产业发展用水，增加产业收入。</t>
        </is>
      </c>
      <c r="O668" s="67" t="n">
        <v>8</v>
      </c>
      <c r="P668" s="67" t="n"/>
      <c r="Q668" s="301" t="n">
        <v>0.0046</v>
      </c>
      <c r="R668" s="301" t="n"/>
      <c r="S668" s="301" t="n">
        <v>0.0046</v>
      </c>
      <c r="T668" s="301" t="n">
        <v>0.0221</v>
      </c>
      <c r="U668" s="301" t="n"/>
      <c r="V668" s="301" t="n">
        <v>0.0221</v>
      </c>
      <c r="W668" s="67" t="inlineStr">
        <is>
          <t>水务局</t>
        </is>
      </c>
      <c r="X668" s="67" t="inlineStr">
        <is>
          <t>李英璞</t>
        </is>
      </c>
      <c r="Y668" s="60" t="inlineStr">
        <is>
          <t>演武乡</t>
        </is>
      </c>
      <c r="Z668" s="58" t="inlineStr">
        <is>
          <t>杨永杰</t>
        </is>
      </c>
      <c r="AA668" s="67" t="inlineStr">
        <is>
          <t>环农领办发〔2022〕30号</t>
        </is>
      </c>
      <c r="AB668" s="67" t="inlineStr">
        <is>
          <t>四批整合</t>
        </is>
      </c>
    </row>
    <row r="669" ht="71" customFormat="1" customHeight="1" s="12">
      <c r="A669" s="67" t="n"/>
      <c r="B669" s="67" t="inlineStr">
        <is>
          <t>一般户羊产业用水小电井及场窖</t>
        </is>
      </c>
      <c r="C669" s="67" t="inlineStr">
        <is>
          <t>新建</t>
        </is>
      </c>
      <c r="D669" s="67" t="inlineStr">
        <is>
          <t>2022.01-2022.12</t>
        </is>
      </c>
      <c r="E669" s="67" t="inlineStr">
        <is>
          <t>樊家川镇</t>
        </is>
      </c>
      <c r="F669" s="94" t="inlineStr">
        <is>
          <t>新建一场一窖19处、集流场2处、砖砌窖60处，小电井1眼，其中：樊家川村一场一窖3处、砖砌窖10眼；慕家河一场一窖1处、砖砌窖7眼；郝集村一场一窖11处、砖砌窖39眼、集流场1处；马骏滩村一场一窖1处，砖砌窖1眼；李崾岘村一场一窖2处、小电井1眼、集流场1处、砖砌窖2眼；马驿沟村砖砌窖1眼；闫塬村一场一窖1处。</t>
        </is>
      </c>
      <c r="G669" s="322" t="n">
        <v>28.3</v>
      </c>
      <c r="H669" s="322" t="n">
        <v>28.3</v>
      </c>
      <c r="I669" s="322" t="n"/>
      <c r="J669" s="322" t="n"/>
      <c r="K669" s="322" t="n"/>
      <c r="L669" s="322" t="inlineStr">
        <is>
          <t>甘财农[2022]39号</t>
        </is>
      </c>
      <c r="M669" s="323" t="inlineStr">
        <is>
          <t>进一步提升产业供水条件，保障农户羊畜产业发展用水，增加产业收入。</t>
        </is>
      </c>
      <c r="N669" s="130" t="inlineStr">
        <is>
          <t>进一步提升产业供水条件，保障农户羊畜产业发展用水，增加产业收入。</t>
        </is>
      </c>
      <c r="O669" s="67" t="n">
        <v>7</v>
      </c>
      <c r="P669" s="67" t="n"/>
      <c r="Q669" s="67" t="n">
        <v>0.008200000000000001</v>
      </c>
      <c r="R669" s="67" t="n"/>
      <c r="S669" s="67" t="n">
        <v>0.008200000000000001</v>
      </c>
      <c r="T669" s="301" t="n">
        <v>0.0394</v>
      </c>
      <c r="U669" s="301" t="n"/>
      <c r="V669" s="301" t="n">
        <v>0.0394</v>
      </c>
      <c r="W669" s="67" t="inlineStr">
        <is>
          <t>水务局</t>
        </is>
      </c>
      <c r="X669" s="67" t="inlineStr">
        <is>
          <t>李英璞</t>
        </is>
      </c>
      <c r="Y669" s="60" t="inlineStr">
        <is>
          <t>樊家川镇</t>
        </is>
      </c>
      <c r="Z669" s="58" t="inlineStr">
        <is>
          <t>王治峰</t>
        </is>
      </c>
      <c r="AA669" s="67" t="inlineStr">
        <is>
          <t>环农领办发〔2022〕30号</t>
        </is>
      </c>
      <c r="AB669" s="67" t="inlineStr">
        <is>
          <t>四批整合</t>
        </is>
      </c>
    </row>
    <row r="670" ht="87" customFormat="1" customHeight="1" s="12">
      <c r="A670" s="67" t="n"/>
      <c r="B670" s="67" t="inlineStr">
        <is>
          <t>一般户羊产业用水小电井及场窖</t>
        </is>
      </c>
      <c r="C670" s="67" t="inlineStr">
        <is>
          <t>新建</t>
        </is>
      </c>
      <c r="D670" s="67" t="inlineStr">
        <is>
          <t>2022.01-2022.12</t>
        </is>
      </c>
      <c r="E670" s="67" t="inlineStr">
        <is>
          <t>耿湾乡</t>
        </is>
      </c>
      <c r="F670" s="94" t="inlineStr">
        <is>
          <t>新建一场一窖32处、集流场2处、砖砌窖28处，其中：郜庄村一场一窖2处；韩老庄村一场一窖5处、砖砌窖7眼；黑城岔村一场一窖1处；砖砌窖2处；潘掌村一场一窖6处、砖砌窖5眼；四合原村一场一窖1处；桃树掌村一场一窖4处、砖砌窖2眼；天桥村砖砌窖8眼；早流渠村一场一窖4处，集流场1处、砖砌窖2眼；张台村一场一窖2眼，砖砌窖1眼；郝东掌一场一窖5处，集流场1处、砖砌窖3眼；许家掌村一场一窖2处。</t>
        </is>
      </c>
      <c r="G670" s="322" t="n">
        <v>24.8</v>
      </c>
      <c r="H670" s="322" t="n">
        <v>24.8</v>
      </c>
      <c r="I670" s="322" t="n"/>
      <c r="J670" s="322" t="n"/>
      <c r="K670" s="322" t="n"/>
      <c r="L670" s="322" t="inlineStr">
        <is>
          <t>甘财农[2022]39号</t>
        </is>
      </c>
      <c r="M670" s="323" t="inlineStr">
        <is>
          <t>进一步提升产业供水条件，保障农户羊畜产业发展用水，增加产业收入。</t>
        </is>
      </c>
      <c r="N670" s="130" t="inlineStr">
        <is>
          <t>进一步提升产业供水条件，保障农户羊畜产业发展用水，增加产业收入。</t>
        </is>
      </c>
      <c r="O670" s="67" t="n">
        <v>11</v>
      </c>
      <c r="P670" s="67" t="n"/>
      <c r="Q670" s="67" t="n">
        <v>0.0062</v>
      </c>
      <c r="R670" s="67" t="n"/>
      <c r="S670" s="67" t="n">
        <v>0.0062</v>
      </c>
      <c r="T670" s="301" t="n">
        <v>0.0298</v>
      </c>
      <c r="U670" s="301" t="n"/>
      <c r="V670" s="301" t="n">
        <v>0.0298</v>
      </c>
      <c r="W670" s="67" t="inlineStr">
        <is>
          <t>水务局</t>
        </is>
      </c>
      <c r="X670" s="67" t="inlineStr">
        <is>
          <t>李英璞</t>
        </is>
      </c>
      <c r="Y670" s="60" t="inlineStr">
        <is>
          <t>耿湾乡</t>
        </is>
      </c>
      <c r="Z670" s="58" t="inlineStr">
        <is>
          <t>王秀丽</t>
        </is>
      </c>
      <c r="AA670" s="67" t="inlineStr">
        <is>
          <t>环农领办发〔2022〕30号</t>
        </is>
      </c>
      <c r="AB670" s="67" t="inlineStr">
        <is>
          <t>四批整合</t>
        </is>
      </c>
    </row>
    <row r="671" ht="73" customFormat="1" customHeight="1" s="13">
      <c r="A671" s="67" t="n"/>
      <c r="B671" s="67" t="inlineStr">
        <is>
          <t>一般户羊产业用水小电井及场窖</t>
        </is>
      </c>
      <c r="C671" s="67" t="inlineStr">
        <is>
          <t>新建</t>
        </is>
      </c>
      <c r="D671" s="67" t="inlineStr">
        <is>
          <t>2022.01-2022.12</t>
        </is>
      </c>
      <c r="E671" s="67" t="inlineStr">
        <is>
          <t>八珠乡</t>
        </is>
      </c>
      <c r="F671" s="94" t="inlineStr">
        <is>
          <t>新建一场一窖8处、小电井12眼、集流场1处、砖砌窖19眼，其中：八珠塬村砖砌窖1眼；白塬村一场一窖2处、砖砌窖1眼；曹塬村一场一窖4处、砖砌窖4眼；冯家湾村一场一窖2处、小电井1眼；马连掌村小电井3眼，集流场1处，砖砌窖1眼；湫坝沟村小电井2眼，砖砌窖2眼；塔儿咀村小电井3眼，砖砌窖2眼；瓦崾岘村小电井1眼、砖砌窖4眼；瓦崾岘村小电井2眼、砖砌窖4眼。</t>
        </is>
      </c>
      <c r="G671" s="322" t="n">
        <v>14.7</v>
      </c>
      <c r="H671" s="322" t="n">
        <v>14.7</v>
      </c>
      <c r="I671" s="322" t="n"/>
      <c r="J671" s="322" t="n"/>
      <c r="K671" s="322" t="n"/>
      <c r="L671" s="322" t="inlineStr">
        <is>
          <t>甘财农[2022]39号</t>
        </is>
      </c>
      <c r="M671" s="323" t="inlineStr">
        <is>
          <t>进一步提升产业供水条件，保障农户羊畜产业发展用水，增加产业收入。</t>
        </is>
      </c>
      <c r="N671" s="130" t="inlineStr">
        <is>
          <t>进一步提升产业供水条件，保障农户羊畜产业发展用水，增加产业收入。</t>
        </is>
      </c>
      <c r="O671" s="67" t="n">
        <v>9</v>
      </c>
      <c r="P671" s="67" t="n"/>
      <c r="Q671" s="301" t="n">
        <v>0.004</v>
      </c>
      <c r="R671" s="301" t="n"/>
      <c r="S671" s="301" t="n">
        <v>0.004</v>
      </c>
      <c r="T671" s="301" t="n">
        <v>0.0192</v>
      </c>
      <c r="U671" s="301" t="n"/>
      <c r="V671" s="301" t="n">
        <v>0.0192</v>
      </c>
      <c r="W671" s="67" t="inlineStr">
        <is>
          <t>水务局</t>
        </is>
      </c>
      <c r="X671" s="67" t="inlineStr">
        <is>
          <t>李英璞</t>
        </is>
      </c>
      <c r="Y671" s="67" t="inlineStr">
        <is>
          <t>八珠乡</t>
        </is>
      </c>
      <c r="Z671" s="58" t="inlineStr">
        <is>
          <t>张彬彬</t>
        </is>
      </c>
      <c r="AA671" s="67" t="inlineStr">
        <is>
          <t>环农领办发〔2022〕30号</t>
        </is>
      </c>
      <c r="AB671" s="67" t="inlineStr">
        <is>
          <t>四批整合</t>
        </is>
      </c>
    </row>
    <row r="672" ht="71" customFormat="1" customHeight="1" s="13">
      <c r="A672" s="67" t="n"/>
      <c r="B672" s="67" t="inlineStr">
        <is>
          <t>一般户羊产业用水小电井及场窖</t>
        </is>
      </c>
      <c r="C672" s="67" t="inlineStr">
        <is>
          <t>新建</t>
        </is>
      </c>
      <c r="D672" s="67" t="inlineStr">
        <is>
          <t>2022.01-2022.12</t>
        </is>
      </c>
      <c r="E672" s="67" t="inlineStr">
        <is>
          <t>毛井镇</t>
        </is>
      </c>
      <c r="F672" s="94" t="inlineStr">
        <is>
          <t>新建一场一窖7处、小电井3眼、集流场3处、砖砌窖8眼，其中：丁连掌村小电井1眼；二条俭村一场一窖1处；红吐咀村小电井1眼；黄寨柯村一场一窖4处，砖砌窖4眼；马趟村一场一窖1处，集流场3处，砖砌窖4眼；施家滩一场一窖1处，小电井1眼。</t>
        </is>
      </c>
      <c r="G672" s="322" t="n">
        <v>7.7</v>
      </c>
      <c r="H672" s="322" t="n">
        <v>7.7</v>
      </c>
      <c r="I672" s="322" t="n"/>
      <c r="J672" s="322" t="n"/>
      <c r="K672" s="322" t="n"/>
      <c r="L672" s="322" t="inlineStr">
        <is>
          <t>甘财农[2022]39号</t>
        </is>
      </c>
      <c r="M672" s="323" t="inlineStr">
        <is>
          <t>进一步提升产业供水条件，保障农户羊畜产业发展用水，增加产业收入。</t>
        </is>
      </c>
      <c r="N672" s="130" t="inlineStr">
        <is>
          <t>进一步提升产业供水条件，保障农户羊畜产业发展用水，增加产业收入。</t>
        </is>
      </c>
      <c r="O672" s="67" t="n">
        <v>6</v>
      </c>
      <c r="P672" s="67" t="n"/>
      <c r="Q672" s="67" t="n">
        <v>0.0021</v>
      </c>
      <c r="R672" s="67" t="n"/>
      <c r="S672" s="67" t="n">
        <v>0.0021</v>
      </c>
      <c r="T672" s="301" t="n">
        <v>0.0101</v>
      </c>
      <c r="U672" s="301" t="n"/>
      <c r="V672" s="301" t="n">
        <v>0.0101</v>
      </c>
      <c r="W672" s="67" t="inlineStr">
        <is>
          <t>水务局</t>
        </is>
      </c>
      <c r="X672" s="67" t="inlineStr">
        <is>
          <t>李英璞</t>
        </is>
      </c>
      <c r="Y672" s="60" t="inlineStr">
        <is>
          <t>毛井镇</t>
        </is>
      </c>
      <c r="Z672" s="58" t="inlineStr">
        <is>
          <t>梁立群</t>
        </is>
      </c>
      <c r="AA672" s="67" t="inlineStr">
        <is>
          <t>环农领办发〔2022〕30号</t>
        </is>
      </c>
      <c r="AB672" s="67" t="inlineStr">
        <is>
          <t>四批整合</t>
        </is>
      </c>
    </row>
    <row r="673" ht="55" customFormat="1" customHeight="1" s="13">
      <c r="A673" s="67" t="n"/>
      <c r="B673" s="67" t="inlineStr">
        <is>
          <t>一般户羊产业用水小电井及场窖</t>
        </is>
      </c>
      <c r="C673" s="67" t="inlineStr">
        <is>
          <t>新建</t>
        </is>
      </c>
      <c r="D673" s="67" t="inlineStr">
        <is>
          <t>2022.01-2022.12</t>
        </is>
      </c>
      <c r="E673" s="67" t="inlineStr">
        <is>
          <t>甜水镇</t>
        </is>
      </c>
      <c r="F673" s="94" t="inlineStr">
        <is>
          <t>新建一场一窖8处、集流场1处、砖砌窖3眼，其中：何塬村砖砌窖1眼；大良洼村一场一窖7处，集流场1处、砖砌窖2眼；张铁村一场一窖7处。</t>
        </is>
      </c>
      <c r="G673" s="322" t="n">
        <v>5.1</v>
      </c>
      <c r="H673" s="322" t="n">
        <v>5.1</v>
      </c>
      <c r="I673" s="322" t="n"/>
      <c r="J673" s="322" t="n"/>
      <c r="K673" s="322" t="n"/>
      <c r="L673" s="322" t="inlineStr">
        <is>
          <t>甘财农[2022]39号</t>
        </is>
      </c>
      <c r="M673" s="323" t="inlineStr">
        <is>
          <t>进一步提升产业供水条件，保障农户羊畜产业发展用水，增加产业收入。</t>
        </is>
      </c>
      <c r="N673" s="130" t="inlineStr">
        <is>
          <t>进一步提升产业供水条件，保障农户羊畜产业发展用水，增加产业收入。</t>
        </is>
      </c>
      <c r="O673" s="67" t="n">
        <v>3</v>
      </c>
      <c r="P673" s="67" t="n"/>
      <c r="Q673" s="67" t="n">
        <v>0.0012</v>
      </c>
      <c r="R673" s="67" t="n"/>
      <c r="S673" s="67" t="n">
        <v>0.0012</v>
      </c>
      <c r="T673" s="301" t="n">
        <v>0.0058</v>
      </c>
      <c r="U673" s="301" t="n"/>
      <c r="V673" s="301" t="n">
        <v>0.0058</v>
      </c>
      <c r="W673" s="67" t="inlineStr">
        <is>
          <t>水务局</t>
        </is>
      </c>
      <c r="X673" s="67" t="inlineStr">
        <is>
          <t>李英璞</t>
        </is>
      </c>
      <c r="Y673" s="60" t="inlineStr">
        <is>
          <t>甜水镇</t>
        </is>
      </c>
      <c r="Z673" s="58" t="inlineStr">
        <is>
          <t>拓研新</t>
        </is>
      </c>
      <c r="AA673" s="67" t="inlineStr">
        <is>
          <t>环农领办发〔2022〕30号</t>
        </is>
      </c>
      <c r="AB673" s="67" t="inlineStr">
        <is>
          <t>四批整合</t>
        </is>
      </c>
    </row>
    <row r="674" ht="84" customFormat="1" customHeight="1" s="13">
      <c r="A674" s="67" t="n"/>
      <c r="B674" s="67" t="inlineStr">
        <is>
          <t>一般户羊产业用水小电井及场窖</t>
        </is>
      </c>
      <c r="C674" s="67" t="inlineStr">
        <is>
          <t>新建</t>
        </is>
      </c>
      <c r="D674" s="67" t="inlineStr">
        <is>
          <t>2022.01-2022.12</t>
        </is>
      </c>
      <c r="E674" s="67" t="inlineStr">
        <is>
          <t>车道镇</t>
        </is>
      </c>
      <c r="F674" s="94" t="inlineStr">
        <is>
          <t>新建一场一窖27处、小电井13眼、集流场2处、砖砌窖13眼，其中：安掌村一场一窖2处、小电井1眼；陈掌村一场一窖2处，小电井1眼；红台村一场一窖4处，小电井1眼；刘渠村一场一窖1处、砖砌窖1眼；刘园子村一场一窖1处，砖砌窖8眼；杨掌村一场一窖3处，砖砌窖1眼；万安村一场一窖5处，小电井2眼，砖砌窖1眼；魏洼村一场一窖3处，小电井2处，集流场1处；樱桃掌村一场一窖6处，小电井6眼，集流场1处，砖砌窖3眼；。</t>
        </is>
      </c>
      <c r="G674" s="322" t="n">
        <v>23</v>
      </c>
      <c r="H674" s="322" t="n">
        <v>23</v>
      </c>
      <c r="I674" s="322" t="n"/>
      <c r="J674" s="322" t="n"/>
      <c r="K674" s="322" t="n"/>
      <c r="L674" s="322" t="inlineStr">
        <is>
          <t>甘财农[2022]39号</t>
        </is>
      </c>
      <c r="M674" s="323" t="inlineStr">
        <is>
          <t>进一步提升产业供水条件，保障农户羊畜产业发展用水，增加产业收入。</t>
        </is>
      </c>
      <c r="N674" s="130" t="inlineStr">
        <is>
          <t>进一步提升产业供水条件，保障农户羊畜产业发展用水，增加产业收入。</t>
        </is>
      </c>
      <c r="O674" s="67" t="n">
        <v>9</v>
      </c>
      <c r="P674" s="67" t="n"/>
      <c r="Q674" s="67" t="n">
        <v>0.0055</v>
      </c>
      <c r="R674" s="67" t="n"/>
      <c r="S674" s="67" t="n">
        <v>0.0055</v>
      </c>
      <c r="T674" s="301" t="n">
        <v>0.0264</v>
      </c>
      <c r="U674" s="301" t="n"/>
      <c r="V674" s="301" t="n">
        <v>0.0264</v>
      </c>
      <c r="W674" s="67" t="inlineStr">
        <is>
          <t>水务局</t>
        </is>
      </c>
      <c r="X674" s="67" t="inlineStr">
        <is>
          <t>李英璞</t>
        </is>
      </c>
      <c r="Y674" s="60" t="inlineStr">
        <is>
          <t>车道镇</t>
        </is>
      </c>
      <c r="Z674" s="60" t="inlineStr">
        <is>
          <t>张会星</t>
        </is>
      </c>
      <c r="AA674" s="67" t="inlineStr">
        <is>
          <t>环农领办发〔2022〕30号</t>
        </is>
      </c>
      <c r="AB674" s="67" t="inlineStr">
        <is>
          <t>四批整合</t>
        </is>
      </c>
    </row>
    <row r="675" ht="108" customFormat="1" customHeight="1" s="13">
      <c r="A675" s="67" t="n"/>
      <c r="B675" s="67" t="inlineStr">
        <is>
          <t>一般户羊产业用水小电井及场窖</t>
        </is>
      </c>
      <c r="C675" s="67" t="inlineStr">
        <is>
          <t>新建</t>
        </is>
      </c>
      <c r="D675" s="67" t="inlineStr">
        <is>
          <t>2022.01-2022.12</t>
        </is>
      </c>
      <c r="E675" s="67" t="inlineStr">
        <is>
          <t>洪德镇</t>
        </is>
      </c>
      <c r="F675" s="94" t="inlineStr">
        <is>
          <t>新建一场一窖47处、小电井5眼、集流场6处、砖砌窖26眼，其中：丁阳渠子村一场一窖1处、小电井1眼、砖砌窖1处；河连湾村一场一窖16处，小电井2眼、砖砌窖7处；洪德街村一场一窖2处，砖砌窖1处；寇河村一场一窖2处，小电井1眼、砖砌窖1处；李达掌村小电井1眼、砖砌窖6眼；李塬村一场一窖1处；马塬村砖砌窖2眼；苗河村一场一窖2处，集流场1处处；私盐路村一场一窖2处，砖砌窖2处；苏长沟村一场一窖8处，集流场3处，砖砌窖1眼；肖关村一场一窖1处；新集子村一场一窖5处，集流场1处、砖砌窖5眼；张塬村一场一窖1处，集流场1处；赵洼村一场一窖5处；许旗村一场一窖1处。</t>
        </is>
      </c>
      <c r="G675" s="322" t="n">
        <v>34.5</v>
      </c>
      <c r="H675" s="322" t="n">
        <v>34.5</v>
      </c>
      <c r="I675" s="322" t="n"/>
      <c r="J675" s="322" t="n"/>
      <c r="K675" s="322" t="n"/>
      <c r="L675" s="322" t="inlineStr">
        <is>
          <t>甘财农[2022]39号</t>
        </is>
      </c>
      <c r="M675" s="323" t="inlineStr">
        <is>
          <t>进一步提升产业供水条件，保障农户羊畜产业发展用水，增加产业收入。</t>
        </is>
      </c>
      <c r="N675" s="130" t="inlineStr">
        <is>
          <t>进一步提升产业供水条件，保障农户羊畜产业发展用水，增加产业收入。</t>
        </is>
      </c>
      <c r="O675" s="67" t="n">
        <v>15</v>
      </c>
      <c r="P675" s="67" t="n"/>
      <c r="Q675" s="301" t="n">
        <v>0.008399999999999999</v>
      </c>
      <c r="R675" s="301" t="n"/>
      <c r="S675" s="301" t="n">
        <v>0.008399999999999999</v>
      </c>
      <c r="T675" s="301" t="n">
        <v>0.0403</v>
      </c>
      <c r="U675" s="301" t="n"/>
      <c r="V675" s="301" t="n">
        <v>0.0403</v>
      </c>
      <c r="W675" s="67" t="inlineStr">
        <is>
          <t>水务局</t>
        </is>
      </c>
      <c r="X675" s="67" t="inlineStr">
        <is>
          <t>李英璞</t>
        </is>
      </c>
      <c r="Y675" s="60" t="inlineStr">
        <is>
          <t>洪德镇</t>
        </is>
      </c>
      <c r="Z675" s="83" t="inlineStr">
        <is>
          <t>王国伍</t>
        </is>
      </c>
      <c r="AA675" s="67" t="inlineStr">
        <is>
          <t>环农领办发〔2022〕30号</t>
        </is>
      </c>
      <c r="AB675" s="67" t="inlineStr">
        <is>
          <t>四批整合</t>
        </is>
      </c>
    </row>
    <row r="676" ht="109" customFormat="1" customHeight="1" s="13">
      <c r="A676" s="67" t="n"/>
      <c r="B676" s="67" t="inlineStr">
        <is>
          <t>一般户羊产业用水小电井及场窖</t>
        </is>
      </c>
      <c r="C676" s="67" t="inlineStr">
        <is>
          <t>新建</t>
        </is>
      </c>
      <c r="D676" s="67" t="inlineStr">
        <is>
          <t>2022.01-2022.12</t>
        </is>
      </c>
      <c r="E676" s="67" t="inlineStr">
        <is>
          <t>环城镇</t>
        </is>
      </c>
      <c r="F676" s="94" t="inlineStr">
        <is>
          <t>新建一场一窖54处、小电井9眼、集流场3处、砖砌窖43眼，其中：北郭塬村一场一窖3处，集流场1处、砖砌窖3眼；陈汤塬村砖砌窖4眼；高龚塬村一场一窖17处，小电井3眼、集流场1处、砖砌窖3眼；耿家沟村一场一窖7处，小电井2眼、砖砌窖10眼；漫塬村一场一窖3处；宁老庄村一场一窖3处、砖砌窖8眼；冉旗寨村一场一窖3处；赵小掌村一场一窖5处、砖砌窖3眼；肖川村一场一窖3处、小电井2眼、集流场1处、砖砌窖3眼；杨庙掌村一场一窖3处、砖砌窖3眼；鸳鸯沟村一场一窖2处、砖砌窖4眼；张滩滩村一场一窖3处、小电井1眼、砖砌窖1；张淌村一场一窖1处、小电井1眼、砖砌窖1眼。</t>
        </is>
      </c>
      <c r="G676" s="322" t="n">
        <v>44.1</v>
      </c>
      <c r="H676" s="322" t="n">
        <v>44.1</v>
      </c>
      <c r="I676" s="322" t="n"/>
      <c r="J676" s="322" t="n"/>
      <c r="K676" s="322" t="n"/>
      <c r="L676" s="322" t="inlineStr">
        <is>
          <t>甘财农[2022]39号</t>
        </is>
      </c>
      <c r="M676" s="323" t="inlineStr">
        <is>
          <t>进一步提升产业供水条件，保障农户羊畜产业发展用水，增加产业收入。</t>
        </is>
      </c>
      <c r="N676" s="130" t="inlineStr">
        <is>
          <t>进一步提升产业供水条件，保障农户羊畜产业发展用水，增加产业收入。</t>
        </is>
      </c>
      <c r="O676" s="67" t="n">
        <v>13</v>
      </c>
      <c r="P676" s="67" t="n"/>
      <c r="Q676" s="67" t="n">
        <v>0.0109</v>
      </c>
      <c r="R676" s="67" t="n"/>
      <c r="S676" s="67" t="n">
        <v>0.0109</v>
      </c>
      <c r="T676" s="301" t="n">
        <v>0.0523</v>
      </c>
      <c r="U676" s="301" t="n"/>
      <c r="V676" s="301" t="n">
        <v>0.0523</v>
      </c>
      <c r="W676" s="67" t="inlineStr">
        <is>
          <t>水务局</t>
        </is>
      </c>
      <c r="X676" s="67" t="inlineStr">
        <is>
          <t>李英璞</t>
        </is>
      </c>
      <c r="Y676" s="67" t="inlineStr">
        <is>
          <t>环城镇</t>
        </is>
      </c>
      <c r="Z676" s="58" t="inlineStr">
        <is>
          <t>白俊虎</t>
        </is>
      </c>
      <c r="AA676" s="67" t="inlineStr">
        <is>
          <t>环农领办发〔2022〕30号</t>
        </is>
      </c>
      <c r="AB676" s="67" t="inlineStr">
        <is>
          <t>四批整合</t>
        </is>
      </c>
    </row>
    <row r="677" ht="66" customFormat="1" customHeight="1" s="13">
      <c r="A677" s="67" t="n"/>
      <c r="B677" s="67" t="inlineStr">
        <is>
          <t>一般户羊产业用水小电井及场窖</t>
        </is>
      </c>
      <c r="C677" s="67" t="inlineStr">
        <is>
          <t>新建</t>
        </is>
      </c>
      <c r="D677" s="67" t="inlineStr">
        <is>
          <t>2022.01-2022.12</t>
        </is>
      </c>
      <c r="E677" s="67" t="inlineStr">
        <is>
          <t>秦团庄乡</t>
        </is>
      </c>
      <c r="F677" s="94" t="inlineStr">
        <is>
          <t>新建一场一窖6处、砖砌窖27眼，其中：白塬村砖砌窖7眼；大天子村一场一窖2处、砖砌窖5眼；贾塬村砖砌窖2眼；南掌堡子村一场一窖3处、砖砌窖4眼；秦团庄村砖砌窖5眼；新集子村砖砌窖4眼；新峁村一场一窖1处。</t>
        </is>
      </c>
      <c r="G677" s="322" t="n">
        <v>11.1</v>
      </c>
      <c r="H677" s="322" t="n">
        <v>11.1</v>
      </c>
      <c r="I677" s="322" t="n"/>
      <c r="J677" s="322" t="n"/>
      <c r="K677" s="322" t="n"/>
      <c r="L677" s="322" t="inlineStr">
        <is>
          <t>甘财建[2022]46号</t>
        </is>
      </c>
      <c r="M677" s="323" t="inlineStr">
        <is>
          <t>进一步提升产业供水条件，保障农户羊畜产业发展用水，增加产业收入。</t>
        </is>
      </c>
      <c r="N677" s="130" t="inlineStr">
        <is>
          <t>进一步提升产业供水条件，保障农户羊畜产业发展用水，增加产业收入。</t>
        </is>
      </c>
      <c r="O677" s="67" t="n">
        <v>7</v>
      </c>
      <c r="P677" s="67" t="n"/>
      <c r="Q677" s="67" t="n">
        <v>0.0033</v>
      </c>
      <c r="R677" s="67" t="n"/>
      <c r="S677" s="67" t="n">
        <v>0.0033</v>
      </c>
      <c r="T677" s="301" t="n">
        <v>0.0158</v>
      </c>
      <c r="U677" s="301" t="n"/>
      <c r="V677" s="301" t="n">
        <v>0.0158</v>
      </c>
      <c r="W677" s="67" t="inlineStr">
        <is>
          <t>水务局</t>
        </is>
      </c>
      <c r="X677" s="67" t="inlineStr">
        <is>
          <t>李英璞</t>
        </is>
      </c>
      <c r="Y677" s="60" t="inlineStr">
        <is>
          <t>秦团庄乡</t>
        </is>
      </c>
      <c r="Z677" s="58" t="inlineStr">
        <is>
          <t>张浩洲</t>
        </is>
      </c>
      <c r="AA677" s="67" t="inlineStr">
        <is>
          <t>环农领办发〔2022〕30号</t>
        </is>
      </c>
      <c r="AB677" s="67" t="inlineStr">
        <is>
          <t>四批整合</t>
        </is>
      </c>
    </row>
    <row r="678" ht="95" customFormat="1" customHeight="1" s="13">
      <c r="A678" s="67" t="n"/>
      <c r="B678" s="67" t="inlineStr">
        <is>
          <t>一般户羊产业用水小电井及场窖</t>
        </is>
      </c>
      <c r="C678" s="67" t="inlineStr">
        <is>
          <t>新建</t>
        </is>
      </c>
      <c r="D678" s="67" t="inlineStr">
        <is>
          <t>2022.01-2022.12</t>
        </is>
      </c>
      <c r="E678" s="67" t="inlineStr">
        <is>
          <t>天池乡</t>
        </is>
      </c>
      <c r="F678" s="94" t="inlineStr">
        <is>
          <t>新建一场一窖7处、小电井42眼、集流场3处、砖砌窖6眼，其中：曹李川村小电井1眼；大方山村小电井1眼；大庄台村小电井4眼；井渠淌村一场一窖1处、小电井2眼；老庄湾村一场一窖2处、小电井10眼；潘老庄村小电井2眼；碾盘岭村小电井2眼；潘老庄村一场一窖13处，集流场2处，砖砌窖5眼；苏北岔村一场一窖1处、小电井3眼、集流场1处；吴城子村一场一窖1处，小电井4眼；喜家坪村一场一窖1处；鲜岔村小电井2眼；张邓塬村砖砌窖1眼；殷屈河村一场一窖1处。</t>
        </is>
      </c>
      <c r="G678" s="322" t="n">
        <v>22.7</v>
      </c>
      <c r="H678" s="322" t="n">
        <v>22.7</v>
      </c>
      <c r="I678" s="322" t="n"/>
      <c r="J678" s="322" t="n"/>
      <c r="K678" s="322" t="n"/>
      <c r="L678" s="322" t="inlineStr">
        <is>
          <t>甘财建[2022]46号</t>
        </is>
      </c>
      <c r="M678" s="323" t="inlineStr">
        <is>
          <t>进一步提升产业供水条件，保障农户羊畜产业发展用水，增加产业收入。</t>
        </is>
      </c>
      <c r="N678" s="130" t="inlineStr">
        <is>
          <t>进一步提升产业供水条件，保障农户羊畜产业发展用水，增加产业收入。</t>
        </is>
      </c>
      <c r="O678" s="67" t="n">
        <v>13</v>
      </c>
      <c r="P678" s="67" t="n"/>
      <c r="Q678" s="67" t="n">
        <v>0.0058</v>
      </c>
      <c r="R678" s="67" t="n"/>
      <c r="S678" s="67" t="n">
        <v>0.0058</v>
      </c>
      <c r="T678" s="301" t="n">
        <v>0.0278</v>
      </c>
      <c r="U678" s="301" t="n"/>
      <c r="V678" s="301" t="n">
        <v>0.0278</v>
      </c>
      <c r="W678" s="67" t="inlineStr">
        <is>
          <t>水务局</t>
        </is>
      </c>
      <c r="X678" s="67" t="inlineStr">
        <is>
          <t>李英璞</t>
        </is>
      </c>
      <c r="Y678" s="60" t="inlineStr">
        <is>
          <t>天池乡</t>
        </is>
      </c>
      <c r="Z678" s="58" t="inlineStr">
        <is>
          <t>刘震</t>
        </is>
      </c>
      <c r="AA678" s="67" t="inlineStr">
        <is>
          <t>环农领办发〔2022〕30号</t>
        </is>
      </c>
      <c r="AB678" s="67" t="inlineStr">
        <is>
          <t>四批整合</t>
        </is>
      </c>
    </row>
    <row r="679" ht="55" customFormat="1" customHeight="1" s="13">
      <c r="A679" s="67" t="n"/>
      <c r="B679" s="67" t="inlineStr">
        <is>
          <t>一般户羊产业用水小电井及场窖</t>
        </is>
      </c>
      <c r="C679" s="67" t="inlineStr">
        <is>
          <t>新建</t>
        </is>
      </c>
      <c r="D679" s="67" t="inlineStr">
        <is>
          <t>2022.01-2022.12</t>
        </is>
      </c>
      <c r="E679" s="67" t="inlineStr">
        <is>
          <t>罗山乡</t>
        </is>
      </c>
      <c r="F679" s="94" t="inlineStr">
        <is>
          <t>新建砖砌窖6处，其中：大树塬砖砌窖2眼；苇芝城砖砌窖1眼；山水湾砖砌窖2处；兰家掌村砖砌窖1眼。</t>
        </is>
      </c>
      <c r="G679" s="322" t="n">
        <v>1.8</v>
      </c>
      <c r="H679" s="322" t="n">
        <v>1.8</v>
      </c>
      <c r="I679" s="322" t="n"/>
      <c r="J679" s="322" t="n"/>
      <c r="K679" s="322" t="n"/>
      <c r="L679" s="322" t="inlineStr">
        <is>
          <t>甘财农[2022]39号</t>
        </is>
      </c>
      <c r="M679" s="323" t="inlineStr">
        <is>
          <t>进一步提升产业供水条件，保障农户羊畜产业发展用水，增加产业收入。</t>
        </is>
      </c>
      <c r="N679" s="130" t="inlineStr">
        <is>
          <t>进一步提升产业供水条件，保障农户羊畜产业发展用水，增加产业收入。</t>
        </is>
      </c>
      <c r="O679" s="67" t="n">
        <v>4</v>
      </c>
      <c r="P679" s="67" t="n"/>
      <c r="Q679" s="67" t="n">
        <v>0.0005999999999999999</v>
      </c>
      <c r="R679" s="67" t="n"/>
      <c r="S679" s="67" t="n">
        <v>0.0005999999999999999</v>
      </c>
      <c r="T679" s="301" t="n">
        <v>0.0029</v>
      </c>
      <c r="U679" s="301" t="n"/>
      <c r="V679" s="301" t="n">
        <v>0.0029</v>
      </c>
      <c r="W679" s="67" t="inlineStr">
        <is>
          <t>水务局</t>
        </is>
      </c>
      <c r="X679" s="67" t="inlineStr">
        <is>
          <t>李英璞</t>
        </is>
      </c>
      <c r="Y679" s="60" t="inlineStr">
        <is>
          <t>罗山川乡</t>
        </is>
      </c>
      <c r="Z679" s="58" t="inlineStr">
        <is>
          <t>李怀文</t>
        </is>
      </c>
      <c r="AA679" s="67" t="inlineStr">
        <is>
          <t>环农领办发〔2022〕30号</t>
        </is>
      </c>
      <c r="AB679" s="67" t="inlineStr">
        <is>
          <t>四批整合</t>
        </is>
      </c>
    </row>
    <row r="680" ht="135" customFormat="1" customHeight="1" s="13">
      <c r="A680" s="67" t="n"/>
      <c r="B680" s="67" t="inlineStr">
        <is>
          <t>一般户羊产业用水小电井及场窖</t>
        </is>
      </c>
      <c r="C680" s="67" t="inlineStr">
        <is>
          <t>新建</t>
        </is>
      </c>
      <c r="D680" s="67" t="inlineStr">
        <is>
          <t>2022.01-2022.12</t>
        </is>
      </c>
      <c r="E680" s="67" t="inlineStr">
        <is>
          <t>曲子镇</t>
        </is>
      </c>
      <c r="F680" s="94" t="inlineStr">
        <is>
          <t>新建一场一窖94处、小电井106眼、集流场18处、砖砌窖117眼，其中：董家塬村一场一窖9处、小电井16眼集流场1处、砖砌窖6眼；高李湾村一场一窖3处、小电井2眼；金村寺村一场一窖6处，小电井4眼、集流场2处、砖砌窖19眼；金盆掌村一场一窖2处、砖砌窖11眼；刘旗村一场一窖12处、小电井18眼、砖砌窖1眼；楼房子村一场一窖21处、小电井26眼、集流场2处、砖砌窖12眼；马家河村小电井1眼；孟家寨村一场一窖2处、集流场1处、砖砌窖3眼；双城村一场一窖7处、集流场6处、砖砌窖12眼；西沟村一场一窖14处，小电井18眼、集流场1处、砖砌窖13眼；宋家塬村一场一窖9处、小电井2眼、砖砌窖2眼；五里桥村一场一窖3处、小电井3眼、集流场1处、砖砌窖10眼；小庄子一场一窖见5处、小电井15眼、集流场3处、砖砌窖6眼；许家塬砖砌窖7眼；油坊塬村一场一窖1处、小电井1眼、集流场1处、砖砌窖15眼。</t>
        </is>
      </c>
      <c r="G680" s="322" t="n">
        <v>128.1</v>
      </c>
      <c r="H680" s="322" t="n">
        <v>128.1</v>
      </c>
      <c r="I680" s="322" t="n"/>
      <c r="J680" s="322" t="n"/>
      <c r="K680" s="322" t="n"/>
      <c r="L680" s="322" t="inlineStr">
        <is>
          <t>甘财农[2022]39号</t>
        </is>
      </c>
      <c r="M680" s="323" t="inlineStr">
        <is>
          <t>进一步提升产业供水条件，保障农户羊畜产业发展用水，增加产业收入。</t>
        </is>
      </c>
      <c r="N680" s="130" t="inlineStr">
        <is>
          <t>进一步提升产业供水条件，保障农户羊畜产业发展用水，增加产业收入。</t>
        </is>
      </c>
      <c r="O680" s="67" t="n">
        <v>15</v>
      </c>
      <c r="P680" s="67" t="n"/>
      <c r="Q680" s="67" t="n">
        <v>0.0335</v>
      </c>
      <c r="R680" s="67" t="n"/>
      <c r="S680" s="67" t="n">
        <v>0.0335</v>
      </c>
      <c r="T680" s="301" t="n">
        <v>0.1608</v>
      </c>
      <c r="U680" s="301" t="n"/>
      <c r="V680" s="301" t="n">
        <v>0.1608</v>
      </c>
      <c r="W680" s="67" t="inlineStr">
        <is>
          <t>水务局</t>
        </is>
      </c>
      <c r="X680" s="67" t="inlineStr">
        <is>
          <t>李英璞</t>
        </is>
      </c>
      <c r="Y680" s="60" t="inlineStr">
        <is>
          <t>曲子镇</t>
        </is>
      </c>
      <c r="Z680" s="58" t="inlineStr">
        <is>
          <t>段斌杰</t>
        </is>
      </c>
      <c r="AA680" s="67" t="inlineStr">
        <is>
          <t>环农领办发〔2022〕30号</t>
        </is>
      </c>
      <c r="AB680" s="67" t="inlineStr">
        <is>
          <t>四批整合</t>
        </is>
      </c>
    </row>
    <row r="681" ht="116" customFormat="1" customHeight="1" s="13">
      <c r="A681" s="67" t="n"/>
      <c r="B681" s="67" t="inlineStr">
        <is>
          <t>一般户羊产业用水小电井及场窖</t>
        </is>
      </c>
      <c r="C681" s="67" t="inlineStr">
        <is>
          <t>新建</t>
        </is>
      </c>
      <c r="D681" s="67" t="inlineStr">
        <is>
          <t>2022.01-2022.12</t>
        </is>
      </c>
      <c r="E681" s="67" t="inlineStr">
        <is>
          <t>合道镇</t>
        </is>
      </c>
      <c r="F681" s="94" t="inlineStr">
        <is>
          <t>新建一场一窖25处、小电井24眼、集流场1处、砖砌窖15眼，其中：常崾岘一场一窖1处；陈旗塬一场一窖1处，小电井2眼，砖砌窖3眼；大路洼砖砌窖1眼；何坪村一场一窖4处，小电井2眼；红崖洼村小电井6眼，集流场1处；梁坪村一场一窖2处，小电井3眼，砖砌窖1眼；尚西坪一场一窖1处，小电井2眼，砖砌窖1眼；沈岭一场一窖2处，砖砌窖1眼；唐台子村小电井2眼，砖砌窖2眼；陶洼子村一场一窖1处，小电井1眼；瓦天沟砖砌窖1处；辛坪村一场一窖1处，小电井3眼，砖砌窖2眼；杨坪沟一场一窖4处，小电井2眼；寨子坪村一场一窖3处，小电井2眼；赵台村一场一窖1处，砖砌窖3眼；赵塬村小电井1眼；朱塬一场一窖4处。</t>
        </is>
      </c>
      <c r="G681" s="322" t="n">
        <v>26.8</v>
      </c>
      <c r="H681" s="322" t="n">
        <v>26.8</v>
      </c>
      <c r="I681" s="322" t="n"/>
      <c r="J681" s="322" t="n"/>
      <c r="K681" s="322" t="n"/>
      <c r="L681" s="322" t="inlineStr">
        <is>
          <t>甘财农[2022]39号</t>
        </is>
      </c>
      <c r="M681" s="323" t="inlineStr">
        <is>
          <t>进一步提升产业供水条件，保障农户羊畜产业发展用水，增加产业收入。</t>
        </is>
      </c>
      <c r="N681" s="130" t="inlineStr">
        <is>
          <t>进一步提升产业供水条件，保障农户羊畜产业发展用水，增加产业收入。</t>
        </is>
      </c>
      <c r="O681" s="67" t="n">
        <v>17</v>
      </c>
      <c r="P681" s="67" t="n"/>
      <c r="Q681" s="67" t="n">
        <v>0.0065</v>
      </c>
      <c r="R681" s="67" t="n"/>
      <c r="S681" s="67" t="n">
        <v>0.0065</v>
      </c>
      <c r="T681" s="301" t="n">
        <v>0.0307</v>
      </c>
      <c r="U681" s="301" t="n"/>
      <c r="V681" s="301" t="n">
        <v>0.0307</v>
      </c>
      <c r="W681" s="67" t="inlineStr">
        <is>
          <t>水务局</t>
        </is>
      </c>
      <c r="X681" s="67" t="inlineStr">
        <is>
          <t>李英璞</t>
        </is>
      </c>
      <c r="Y681" s="60" t="inlineStr">
        <is>
          <t>合道镇</t>
        </is>
      </c>
      <c r="Z681" s="58" t="inlineStr">
        <is>
          <t>王宝明</t>
        </is>
      </c>
      <c r="AA681" s="67" t="inlineStr">
        <is>
          <t>环农领办发〔2022〕30号</t>
        </is>
      </c>
      <c r="AB681" s="67" t="inlineStr">
        <is>
          <t>四批整合</t>
        </is>
      </c>
    </row>
    <row r="682" ht="51" customFormat="1" customHeight="1" s="13">
      <c r="A682" s="67" t="n"/>
      <c r="B682" s="67" t="inlineStr">
        <is>
          <t>一般户羊产业用水小电井及场窖</t>
        </is>
      </c>
      <c r="C682" s="67" t="inlineStr">
        <is>
          <t>新建</t>
        </is>
      </c>
      <c r="D682" s="67" t="inlineStr">
        <is>
          <t>2022.01-2022.12</t>
        </is>
      </c>
      <c r="E682" s="67" t="inlineStr">
        <is>
          <t>南湫乡</t>
        </is>
      </c>
      <c r="F682" s="94" t="inlineStr">
        <is>
          <t>新建一场一窖12处、集流场2处，其中：代家洼一场一窖3处；党家洼村一场一窖6处；洪涝池村一场一窖1处；岳后渠村一场一窖2处，集流场2处。</t>
        </is>
      </c>
      <c r="G682" s="322" t="n">
        <v>6.4</v>
      </c>
      <c r="H682" s="322" t="n">
        <v>6.4</v>
      </c>
      <c r="I682" s="322" t="n"/>
      <c r="J682" s="322" t="n"/>
      <c r="K682" s="322" t="n"/>
      <c r="L682" s="322" t="inlineStr">
        <is>
          <t>甘财农[2022]39号</t>
        </is>
      </c>
      <c r="M682" s="323" t="inlineStr">
        <is>
          <t>进一步提升产业供水条件，保障农户羊畜产业发展用水，增加产业收入。</t>
        </is>
      </c>
      <c r="N682" s="130" t="inlineStr">
        <is>
          <t>进一步提升产业供水条件，保障农户羊畜产业发展用水，增加产业收入。</t>
        </is>
      </c>
      <c r="O682" s="67" t="n">
        <v>4</v>
      </c>
      <c r="P682" s="67" t="n"/>
      <c r="Q682" s="67" t="n">
        <v>0.0014</v>
      </c>
      <c r="R682" s="67" t="n"/>
      <c r="S682" s="67" t="n">
        <v>0.0014</v>
      </c>
      <c r="T682" s="301" t="n">
        <v>0.0067</v>
      </c>
      <c r="U682" s="301" t="n"/>
      <c r="V682" s="301" t="n">
        <v>0.0067</v>
      </c>
      <c r="W682" s="67" t="inlineStr">
        <is>
          <t>水务局</t>
        </is>
      </c>
      <c r="X682" s="67" t="inlineStr">
        <is>
          <t>李英璞</t>
        </is>
      </c>
      <c r="Y682" s="60" t="inlineStr">
        <is>
          <t>南湫乡</t>
        </is>
      </c>
      <c r="Z682" s="58" t="inlineStr">
        <is>
          <t>杜志远</t>
        </is>
      </c>
      <c r="AA682" s="67" t="inlineStr">
        <is>
          <t>环农领办发〔2022〕30号</t>
        </is>
      </c>
      <c r="AB682" s="67" t="inlineStr">
        <is>
          <t>四批整合</t>
        </is>
      </c>
    </row>
    <row r="683" ht="93" customFormat="1" customHeight="1" s="13">
      <c r="A683" s="67" t="n"/>
      <c r="B683" s="67" t="inlineStr">
        <is>
          <t>一般户羊产业用水小电井及场窖</t>
        </is>
      </c>
      <c r="C683" s="67" t="inlineStr">
        <is>
          <t>新建</t>
        </is>
      </c>
      <c r="D683" s="67" t="inlineStr">
        <is>
          <t>2022.01-2022.12</t>
        </is>
      </c>
      <c r="E683" s="67" t="inlineStr">
        <is>
          <t>木钵镇</t>
        </is>
      </c>
      <c r="F683" s="94" t="inlineStr">
        <is>
          <t>新建一场一窖19处、 小电井3眼、砖砌窖17眼，其中：白家掌一场一窖2处，砖砌窖4眼；曹旗一场一窖1处；二合塬一场一窖2处，砖砌窖1眼；高楼塬一场一窖2处，砖砌窖1眼；高寨砖砌窖3眼；郭西掌一场一窖6处，小电井2眼，砖砌窖5眼；井儿岔一场一窖2处，砖砌窖1眼；木钵街一场一窖1处，小电井1眼；坪子塬一场一窖2处，砖砌窖1眼；水坝摊砖砌窖1眼；周湾一场一窖1处。</t>
        </is>
      </c>
      <c r="G683" s="322" t="n">
        <v>15.8</v>
      </c>
      <c r="H683" s="322" t="n">
        <v>15.8</v>
      </c>
      <c r="I683" s="322" t="n"/>
      <c r="J683" s="322" t="n"/>
      <c r="K683" s="322" t="n"/>
      <c r="L683" s="322" t="inlineStr">
        <is>
          <t>甘财农[2022]39号</t>
        </is>
      </c>
      <c r="M683" s="323" t="inlineStr">
        <is>
          <t>进一步提升产业供水条件，保障农户羊畜产业发展用水，增加产业收入。</t>
        </is>
      </c>
      <c r="N683" s="130" t="inlineStr">
        <is>
          <t>进一步提升产业供水条件，保障农户羊畜产业发展用水，增加产业收入。</t>
        </is>
      </c>
      <c r="O683" s="67" t="n">
        <v>11</v>
      </c>
      <c r="P683" s="67" t="n"/>
      <c r="Q683" s="67" t="n">
        <v>0.0039</v>
      </c>
      <c r="R683" s="67" t="n"/>
      <c r="S683" s="67" t="n">
        <v>0.0039</v>
      </c>
      <c r="T683" s="301" t="n">
        <v>0.0187</v>
      </c>
      <c r="U683" s="301" t="n"/>
      <c r="V683" s="301" t="n">
        <v>0.0187</v>
      </c>
      <c r="W683" s="67" t="inlineStr">
        <is>
          <t>水务局</t>
        </is>
      </c>
      <c r="X683" s="67" t="inlineStr">
        <is>
          <t>李英璞</t>
        </is>
      </c>
      <c r="Y683" s="67" t="inlineStr">
        <is>
          <t>木钵镇</t>
        </is>
      </c>
      <c r="Z683" s="83" t="inlineStr">
        <is>
          <t>方显</t>
        </is>
      </c>
      <c r="AA683" s="67" t="inlineStr">
        <is>
          <t>环农领办发〔2022〕30号</t>
        </is>
      </c>
      <c r="AB683" s="67" t="inlineStr">
        <is>
          <t>四批整合</t>
        </is>
      </c>
    </row>
    <row r="684" ht="71" customFormat="1" customHeight="1" s="13">
      <c r="A684" s="67" t="n"/>
      <c r="B684" s="67" t="inlineStr">
        <is>
          <t>一般户羊产业用水小电井及场窖</t>
        </is>
      </c>
      <c r="C684" s="67" t="inlineStr">
        <is>
          <t>新建</t>
        </is>
      </c>
      <c r="D684" s="67" t="inlineStr">
        <is>
          <t>2022.01-2022.12</t>
        </is>
      </c>
      <c r="E684" s="67" t="inlineStr">
        <is>
          <t>芦家湾乡</t>
        </is>
      </c>
      <c r="F684" s="94" t="inlineStr">
        <is>
          <t>新建一场一窖3处、小电井2眼、砖砌窖16处，其中：大堡条村砖砌窖3眼；花儿掌村一场一窖1处；井川村小电井1眼；庙儿掌村一场一窖眼、砖砌窖3眼；盘龙村砖砌窖5眼；桃李湾村砖砌窖3眼；王庄村砖砌窖2眼；小堡条村小电井1眼、砖砌窖1眼。</t>
        </is>
      </c>
      <c r="G684" s="322" t="n">
        <v>7.1</v>
      </c>
      <c r="H684" s="322" t="n">
        <v>7.1</v>
      </c>
      <c r="I684" s="322" t="n"/>
      <c r="J684" s="322" t="n"/>
      <c r="K684" s="322" t="n"/>
      <c r="L684" s="322" t="inlineStr">
        <is>
          <t>甘财建[2022]46号</t>
        </is>
      </c>
      <c r="M684" s="323" t="inlineStr">
        <is>
          <t>进一步提升产业供水条件，保障农户羊畜产业发展用水，增加产业收入。</t>
        </is>
      </c>
      <c r="N684" s="130" t="inlineStr">
        <is>
          <t>进一步提升产业供水条件，保障农户羊畜产业发展用水，增加产业收入。</t>
        </is>
      </c>
      <c r="O684" s="67" t="n">
        <v>8</v>
      </c>
      <c r="P684" s="67" t="n"/>
      <c r="Q684" s="67" t="n">
        <v>0.0021</v>
      </c>
      <c r="R684" s="67" t="n"/>
      <c r="S684" s="67" t="n">
        <v>0.0021</v>
      </c>
      <c r="T684" s="301" t="n">
        <v>0.0101</v>
      </c>
      <c r="U684" s="301" t="n"/>
      <c r="V684" s="301" t="n">
        <v>0.0101</v>
      </c>
      <c r="W684" s="67" t="inlineStr">
        <is>
          <t>水务局</t>
        </is>
      </c>
      <c r="X684" s="67" t="inlineStr">
        <is>
          <t>李英璞</t>
        </is>
      </c>
      <c r="Y684" s="60" t="inlineStr">
        <is>
          <t>芦家湾乡</t>
        </is>
      </c>
      <c r="Z684" s="58" t="inlineStr">
        <is>
          <t>马鹏飞</t>
        </is>
      </c>
      <c r="AA684" s="67" t="inlineStr">
        <is>
          <t>环农领办发〔2022〕30号</t>
        </is>
      </c>
      <c r="AB684" s="67" t="inlineStr">
        <is>
          <t>四批整合</t>
        </is>
      </c>
    </row>
    <row r="685" ht="72" customFormat="1" customHeight="1" s="13">
      <c r="A685" s="67" t="n"/>
      <c r="B685" s="67" t="inlineStr">
        <is>
          <t>一般户羊产业用水小电井及场窖</t>
        </is>
      </c>
      <c r="C685" s="67" t="inlineStr">
        <is>
          <t>新建</t>
        </is>
      </c>
      <c r="D685" s="67" t="inlineStr">
        <is>
          <t>2022.01-2022.12</t>
        </is>
      </c>
      <c r="E685" s="67" t="inlineStr">
        <is>
          <t>虎洞镇</t>
        </is>
      </c>
      <c r="F685" s="94" t="inlineStr">
        <is>
          <t>新建一场一窖22处、小电井1眼、砖砌窖20处，其中：半个城村一场一窖4处、砖砌窖1眼；常兆台川一场一窖3处，砖砌窖3眼；贾驿村一场一窖3处、砖砌窖3眼；金庄塬村一场一窖8处、砖砌窖2眼；刘解掌村小电井1眼，砖砌窖5眼；砂井子村砖砌窖1眼；张打掌村一场一窖4处、砖砌窖4眼；张家湾村砖砌窖1眼。</t>
        </is>
      </c>
      <c r="G685" s="322" t="n">
        <v>17.4</v>
      </c>
      <c r="H685" s="322" t="n">
        <v>17.4</v>
      </c>
      <c r="I685" s="322" t="n"/>
      <c r="J685" s="322" t="n"/>
      <c r="K685" s="322" t="n"/>
      <c r="L685" s="322" t="inlineStr">
        <is>
          <t>甘财建[2022]46号</t>
        </is>
      </c>
      <c r="M685" s="323" t="inlineStr">
        <is>
          <t>进一步提升产业供水条件，保障农户羊畜产业发展用水，增加产业收入。</t>
        </is>
      </c>
      <c r="N685" s="130" t="inlineStr">
        <is>
          <t>进一步提升产业供水条件，保障农户羊畜产业发展用水，增加产业收入。</t>
        </is>
      </c>
      <c r="O685" s="67" t="n">
        <v>8</v>
      </c>
      <c r="P685" s="67" t="n"/>
      <c r="Q685" s="67" t="n">
        <v>0.0043</v>
      </c>
      <c r="R685" s="67" t="n"/>
      <c r="S685" s="67" t="n">
        <v>0.0043</v>
      </c>
      <c r="T685" s="301" t="n">
        <v>0.0206</v>
      </c>
      <c r="U685" s="301" t="n"/>
      <c r="V685" s="301" t="n">
        <v>0.0206</v>
      </c>
      <c r="W685" s="67" t="inlineStr">
        <is>
          <t>水务局</t>
        </is>
      </c>
      <c r="X685" s="67" t="inlineStr">
        <is>
          <t>李英璞</t>
        </is>
      </c>
      <c r="Y685" s="60" t="inlineStr">
        <is>
          <t>虎洞镇</t>
        </is>
      </c>
      <c r="Z685" s="58" t="inlineStr">
        <is>
          <t>梁海涛</t>
        </is>
      </c>
      <c r="AA685" s="67" t="inlineStr">
        <is>
          <t>环农领办发〔2022〕30号</t>
        </is>
      </c>
      <c r="AB685" s="67" t="inlineStr">
        <is>
          <t>四批整合</t>
        </is>
      </c>
    </row>
    <row r="686" ht="66" customFormat="1" customHeight="1" s="13">
      <c r="A686" s="67" t="n"/>
      <c r="B686" s="67" t="inlineStr">
        <is>
          <t>一般户羊产业用水小电井及场窖</t>
        </is>
      </c>
      <c r="C686" s="67" t="inlineStr">
        <is>
          <t>新建</t>
        </is>
      </c>
      <c r="D686" s="67" t="inlineStr">
        <is>
          <t>2022.01-2022.12</t>
        </is>
      </c>
      <c r="E686" s="67" t="inlineStr">
        <is>
          <t>小南沟乡</t>
        </is>
      </c>
      <c r="F686" s="94" t="inlineStr">
        <is>
          <t>新建一场一窖9处、小电井1眼、集流场1处、砖砌窖3处，其中：陈掌村一场一窖1处，集流场1处；粉子山村一场一窖1处；李塬村一场一窖6处，小电井1眼，砖砌窖1眼；连川村砖砌窖1眼；汪天子村一场一窖1处，砖砌窖1眼；</t>
        </is>
      </c>
      <c r="G686" s="322" t="n">
        <v>6</v>
      </c>
      <c r="H686" s="322" t="n">
        <v>6</v>
      </c>
      <c r="I686" s="322" t="n"/>
      <c r="J686" s="322" t="n"/>
      <c r="K686" s="322" t="n"/>
      <c r="L686" s="322" t="inlineStr">
        <is>
          <t>甘财建[2022]46号</t>
        </is>
      </c>
      <c r="M686" s="323" t="inlineStr">
        <is>
          <t>进一步提升产业供水条件，保障农户羊畜产业发展用水，增加产业收入。</t>
        </is>
      </c>
      <c r="N686" s="130" t="inlineStr">
        <is>
          <t>进一步提升产业供水条件，保障农户羊畜产业发展用水，增加产业收入。</t>
        </is>
      </c>
      <c r="O686" s="67" t="n">
        <v>5</v>
      </c>
      <c r="P686" s="67" t="n"/>
      <c r="Q686" s="67" t="n">
        <v>0.0014</v>
      </c>
      <c r="R686" s="67" t="n"/>
      <c r="S686" s="67" t="n">
        <v>0.0014</v>
      </c>
      <c r="T686" s="301" t="n">
        <v>0.0067</v>
      </c>
      <c r="U686" s="301" t="n"/>
      <c r="V686" s="301" t="n">
        <v>0.0067</v>
      </c>
      <c r="W686" s="67" t="inlineStr">
        <is>
          <t>水务局</t>
        </is>
      </c>
      <c r="X686" s="67" t="inlineStr">
        <is>
          <t>李英璞</t>
        </is>
      </c>
      <c r="Y686" s="60" t="inlineStr">
        <is>
          <t>小南沟乡</t>
        </is>
      </c>
      <c r="Z686" s="58" t="inlineStr">
        <is>
          <t>任新育</t>
        </is>
      </c>
      <c r="AA686" s="67" t="inlineStr">
        <is>
          <t>环农领办发〔2022〕30号</t>
        </is>
      </c>
      <c r="AB686" s="67" t="inlineStr">
        <is>
          <t>四批整合</t>
        </is>
      </c>
    </row>
    <row r="687" ht="55" customFormat="1" customHeight="1" s="13">
      <c r="A687" s="67" t="n"/>
      <c r="B687" s="67" t="inlineStr">
        <is>
          <t>一般户羊产业用水小电井及场窖</t>
        </is>
      </c>
      <c r="C687" s="67" t="inlineStr">
        <is>
          <t>新建</t>
        </is>
      </c>
      <c r="D687" s="67" t="inlineStr">
        <is>
          <t>2022.01-2022.12</t>
        </is>
      </c>
      <c r="E687" s="67" t="inlineStr">
        <is>
          <t>山城乡</t>
        </is>
      </c>
      <c r="F687" s="94" t="inlineStr">
        <is>
          <t>新建一场一窖6处、砖砌窖55处，其中：八里铺村一场一窖2处、砖砌窖5眼；冯家沟村砖砌窖7眼；郝掌村砖砌窖9眼；山城堡村一场一窖3处、砖砌窖8眼；王山口子村砖砌窖10处；谢庄村一场一窖1处、砖砌窖7眼；寨柯村砖砌窖9眼。</t>
        </is>
      </c>
      <c r="G687" s="322" t="n">
        <v>19.5</v>
      </c>
      <c r="H687" s="322" t="n">
        <v>19.5</v>
      </c>
      <c r="I687" s="322" t="n"/>
      <c r="J687" s="322" t="n"/>
      <c r="K687" s="322" t="n"/>
      <c r="L687" s="322" t="inlineStr">
        <is>
          <t>甘财建[2022]46号</t>
        </is>
      </c>
      <c r="M687" s="323" t="inlineStr">
        <is>
          <t>进一步提升产业供水条件，保障农户羊畜产业发展用水，增加产业收入。</t>
        </is>
      </c>
      <c r="N687" s="130" t="inlineStr">
        <is>
          <t>进一步提升产业供水条件，保障农户羊畜产业发展用水，增加产业收入。</t>
        </is>
      </c>
      <c r="O687" s="67" t="n">
        <v>7</v>
      </c>
      <c r="P687" s="67" t="n"/>
      <c r="Q687" s="67" t="n">
        <v>0.0061</v>
      </c>
      <c r="R687" s="67" t="n"/>
      <c r="S687" s="67" t="n">
        <v>0.0061</v>
      </c>
      <c r="T687" s="301" t="n">
        <v>0.0293</v>
      </c>
      <c r="U687" s="301" t="n"/>
      <c r="V687" s="301" t="n">
        <v>0.0293</v>
      </c>
      <c r="W687" s="67" t="inlineStr">
        <is>
          <t>水务局</t>
        </is>
      </c>
      <c r="X687" s="67" t="inlineStr">
        <is>
          <t>李英璞</t>
        </is>
      </c>
      <c r="Y687" s="60" t="inlineStr">
        <is>
          <t>山城乡</t>
        </is>
      </c>
      <c r="Z687" s="58" t="inlineStr">
        <is>
          <t>姚建平</t>
        </is>
      </c>
      <c r="AA687" s="67" t="inlineStr">
        <is>
          <t>环农领办发〔2022〕30号</t>
        </is>
      </c>
      <c r="AB687" s="67" t="inlineStr">
        <is>
          <t>四批整合</t>
        </is>
      </c>
    </row>
    <row r="688" ht="63" customHeight="1" s="295">
      <c r="A688" s="56" t="n"/>
      <c r="B688" s="187" t="inlineStr">
        <is>
          <t>环县农村羊产业养殖供水工程合计</t>
        </is>
      </c>
      <c r="C688" s="187" t="inlineStr">
        <is>
          <t>新建</t>
        </is>
      </c>
      <c r="D688" s="187" t="inlineStr">
        <is>
          <t>2022.01-2022.12</t>
        </is>
      </c>
      <c r="E688" s="187" t="inlineStr">
        <is>
          <t>各乡镇</t>
        </is>
      </c>
      <c r="F688" s="188" t="inlineStr">
        <is>
          <t>新建150m³蓄水池19座，每座补助8万元；300m³蓄水池5座，每座补助13万元。产权归村集体所有。</t>
        </is>
      </c>
      <c r="G688" s="187">
        <f>SUM(G689:G697)</f>
        <v/>
      </c>
      <c r="H688" s="187">
        <f>SUM(H689:H697)</f>
        <v/>
      </c>
      <c r="I688" s="187" t="n"/>
      <c r="J688" s="187" t="n"/>
      <c r="K688" s="187" t="n"/>
      <c r="L688" s="34" t="n"/>
      <c r="M688" s="188" t="inlineStr">
        <is>
          <t>保障全县“331+”养殖专业合作社及其他养殖合作社的羊畜饮水。</t>
        </is>
      </c>
      <c r="N688" s="188" t="inlineStr">
        <is>
          <t>进一步提升产业供水条件，保障合作社产业发展用水水，增加产业收入。</t>
        </is>
      </c>
      <c r="O688" s="187">
        <f>SUM(O689:O697)</f>
        <v/>
      </c>
      <c r="P688" s="187" t="n"/>
      <c r="Q688" s="56">
        <f>R688+S688</f>
        <v/>
      </c>
      <c r="R688" s="187">
        <f>SUM(R689:R697)</f>
        <v/>
      </c>
      <c r="S688" s="187" t="n"/>
      <c r="T688" s="56">
        <f>U688+V688</f>
        <v/>
      </c>
      <c r="U688" s="187">
        <f>SUM(U689:U697)</f>
        <v/>
      </c>
      <c r="V688" s="187" t="n"/>
      <c r="W688" s="56" t="inlineStr">
        <is>
          <t>水务局</t>
        </is>
      </c>
      <c r="X688" s="56" t="inlineStr">
        <is>
          <t>李英璞</t>
        </is>
      </c>
      <c r="Y688" s="56" t="inlineStr">
        <is>
          <t>各乡镇</t>
        </is>
      </c>
      <c r="Z688" s="34" t="n"/>
      <c r="AA688" s="34" t="n"/>
      <c r="AB688" s="34" t="n"/>
    </row>
    <row r="689" ht="60" customHeight="1" s="295">
      <c r="A689" s="56" t="n"/>
      <c r="B689" s="60" t="inlineStr">
        <is>
          <t>环县农村羊产业养殖供水</t>
        </is>
      </c>
      <c r="C689" s="60" t="inlineStr">
        <is>
          <t>新建</t>
        </is>
      </c>
      <c r="D689" s="60" t="inlineStr">
        <is>
          <t>2022.01-2022.12</t>
        </is>
      </c>
      <c r="E689" s="60" t="inlineStr">
        <is>
          <t>演武乡</t>
        </is>
      </c>
      <c r="F689" s="142" t="inlineStr">
        <is>
          <t>新建300m³蓄水池1座。</t>
        </is>
      </c>
      <c r="G689" s="60" t="n">
        <v>13</v>
      </c>
      <c r="H689" s="60" t="n">
        <v>13</v>
      </c>
      <c r="I689" s="60" t="n"/>
      <c r="J689" s="60" t="n"/>
      <c r="K689" s="60" t="n"/>
      <c r="L689" s="58" t="inlineStr">
        <is>
          <t>甘财扶贫〔2021〕26号</t>
        </is>
      </c>
      <c r="M689" s="142" t="inlineStr">
        <is>
          <t>保障演武乡养殖专业合作社的羊畜饮水。</t>
        </is>
      </c>
      <c r="N689" s="142" t="inlineStr">
        <is>
          <t>进一步提升产业供水条件，保障合作社产业发展用水水，增加产业收入。</t>
        </is>
      </c>
      <c r="O689" s="60" t="n">
        <v>1</v>
      </c>
      <c r="P689" s="60" t="n"/>
      <c r="Q689" s="60">
        <f>R689+S689</f>
        <v/>
      </c>
      <c r="R689" s="60" t="n">
        <v>0.0015</v>
      </c>
      <c r="S689" s="60" t="n"/>
      <c r="T689" s="60">
        <f>U689+V689</f>
        <v/>
      </c>
      <c r="U689" s="308" t="n">
        <v>0.003</v>
      </c>
      <c r="V689" s="308" t="n"/>
      <c r="W689" s="60" t="inlineStr">
        <is>
          <t>水务局</t>
        </is>
      </c>
      <c r="X689" s="60" t="inlineStr">
        <is>
          <t>李英璞</t>
        </is>
      </c>
      <c r="Y689" s="60" t="inlineStr">
        <is>
          <t>演武乡</t>
        </is>
      </c>
      <c r="Z689" s="58" t="inlineStr">
        <is>
          <t>杨永杰</t>
        </is>
      </c>
      <c r="AA689" s="58" t="inlineStr">
        <is>
          <t>环农领办发〔2022〕3号</t>
        </is>
      </c>
      <c r="AB689" s="58" t="inlineStr">
        <is>
          <t>中提前批</t>
        </is>
      </c>
    </row>
    <row r="690" ht="60" customHeight="1" s="295">
      <c r="A690" s="56" t="n"/>
      <c r="B690" s="60" t="inlineStr">
        <is>
          <t>环县农村羊产业养殖供水</t>
        </is>
      </c>
      <c r="C690" s="60" t="inlineStr">
        <is>
          <t>新建</t>
        </is>
      </c>
      <c r="D690" s="60" t="inlineStr">
        <is>
          <t>2022.01-2022.12</t>
        </is>
      </c>
      <c r="E690" s="60" t="inlineStr">
        <is>
          <t>南湫乡</t>
        </is>
      </c>
      <c r="F690" s="142" t="inlineStr">
        <is>
          <t>新建150m³蓄水池1座。</t>
        </is>
      </c>
      <c r="G690" s="60" t="n">
        <v>8</v>
      </c>
      <c r="H690" s="60" t="n">
        <v>8</v>
      </c>
      <c r="I690" s="60" t="n"/>
      <c r="J690" s="60" t="n"/>
      <c r="K690" s="60" t="n"/>
      <c r="L690" s="58" t="inlineStr">
        <is>
          <t>甘财扶贫〔2021〕26号</t>
        </is>
      </c>
      <c r="M690" s="142" t="inlineStr">
        <is>
          <t>保障南湫乡养殖专业合作社的羊畜饮水。</t>
        </is>
      </c>
      <c r="N690" s="142" t="inlineStr">
        <is>
          <t>进一步提升产业供水条件，保障合作社产业发展用水水，增加产业收入。</t>
        </is>
      </c>
      <c r="O690" s="60" t="n">
        <v>1</v>
      </c>
      <c r="P690" s="60" t="n"/>
      <c r="Q690" s="60">
        <f>R690+S690</f>
        <v/>
      </c>
      <c r="R690" s="308" t="n">
        <v>0.003</v>
      </c>
      <c r="S690" s="308" t="n"/>
      <c r="T690" s="60">
        <f>U690+V690</f>
        <v/>
      </c>
      <c r="U690" s="308" t="n">
        <v>0.0135</v>
      </c>
      <c r="V690" s="308" t="n"/>
      <c r="W690" s="60" t="inlineStr">
        <is>
          <t>水务局</t>
        </is>
      </c>
      <c r="X690" s="60" t="inlineStr">
        <is>
          <t>李英璞</t>
        </is>
      </c>
      <c r="Y690" s="60" t="inlineStr">
        <is>
          <t>南湫乡</t>
        </is>
      </c>
      <c r="Z690" s="58" t="inlineStr">
        <is>
          <t>杜志远</t>
        </is>
      </c>
      <c r="AA690" s="58" t="inlineStr">
        <is>
          <t>环农领办发〔2022〕3号</t>
        </is>
      </c>
      <c r="AB690" s="58" t="inlineStr">
        <is>
          <t>中提前批</t>
        </is>
      </c>
    </row>
    <row r="691" ht="60" customHeight="1" s="295">
      <c r="A691" s="56" t="n"/>
      <c r="B691" s="60" t="inlineStr">
        <is>
          <t>环县农村羊产业养殖供水</t>
        </is>
      </c>
      <c r="C691" s="60" t="inlineStr">
        <is>
          <t>新建</t>
        </is>
      </c>
      <c r="D691" s="60" t="inlineStr">
        <is>
          <t>2022.01-2022.12</t>
        </is>
      </c>
      <c r="E691" s="60" t="inlineStr">
        <is>
          <t>毛井乡</t>
        </is>
      </c>
      <c r="F691" s="142" t="inlineStr">
        <is>
          <t>新建150m³蓄水池1座，300m³蓄水池1座。</t>
        </is>
      </c>
      <c r="G691" s="60" t="n">
        <v>21</v>
      </c>
      <c r="H691" s="60" t="n">
        <v>21</v>
      </c>
      <c r="I691" s="60" t="n"/>
      <c r="J691" s="60" t="n"/>
      <c r="K691" s="60" t="n"/>
      <c r="L691" s="58" t="inlineStr">
        <is>
          <t>甘财扶贫〔2021〕26号</t>
        </is>
      </c>
      <c r="M691" s="142" t="inlineStr">
        <is>
          <t>保障毛井乡养殖专业合作社的羊畜饮水。</t>
        </is>
      </c>
      <c r="N691" s="142" t="inlineStr">
        <is>
          <t>进一步提升产业供水条件，保障合作社产业发展用水水，增加产业收入。</t>
        </is>
      </c>
      <c r="O691" s="60" t="n">
        <v>2</v>
      </c>
      <c r="P691" s="60" t="n"/>
      <c r="Q691" s="60">
        <f>R691+S691</f>
        <v/>
      </c>
      <c r="R691" s="324" t="n">
        <v>0.006</v>
      </c>
      <c r="S691" s="324" t="n"/>
      <c r="T691" s="60">
        <f>U691+V691</f>
        <v/>
      </c>
      <c r="U691" s="308" t="n">
        <v>0.0027</v>
      </c>
      <c r="V691" s="308" t="n"/>
      <c r="W691" s="60" t="inlineStr">
        <is>
          <t>水务局</t>
        </is>
      </c>
      <c r="X691" s="60" t="inlineStr">
        <is>
          <t>李英璞</t>
        </is>
      </c>
      <c r="Y691" s="60" t="inlineStr">
        <is>
          <t>毛井镇</t>
        </is>
      </c>
      <c r="Z691" s="58" t="inlineStr">
        <is>
          <t>梁立群</t>
        </is>
      </c>
      <c r="AA691" s="58" t="inlineStr">
        <is>
          <t>环农领办发〔2022〕3号</t>
        </is>
      </c>
      <c r="AB691" s="58" t="inlineStr">
        <is>
          <t>中提前批</t>
        </is>
      </c>
    </row>
    <row r="692" ht="60" customHeight="1" s="295">
      <c r="A692" s="56" t="n"/>
      <c r="B692" s="60" t="inlineStr">
        <is>
          <t>环县农村羊产业养殖供水</t>
        </is>
      </c>
      <c r="C692" s="60" t="inlineStr">
        <is>
          <t>新建</t>
        </is>
      </c>
      <c r="D692" s="60" t="inlineStr">
        <is>
          <t>2022.01-2022.12</t>
        </is>
      </c>
      <c r="E692" s="60" t="inlineStr">
        <is>
          <t>耿湾乡</t>
        </is>
      </c>
      <c r="F692" s="142" t="inlineStr">
        <is>
          <t>新建150m³蓄水池3座，300m³蓄水池1座。</t>
        </is>
      </c>
      <c r="G692" s="60">
        <f>3*8+1*13</f>
        <v/>
      </c>
      <c r="H692" s="60">
        <f>3*8+1*13</f>
        <v/>
      </c>
      <c r="I692" s="60" t="n"/>
      <c r="J692" s="60" t="n"/>
      <c r="K692" s="60" t="n"/>
      <c r="L692" s="58" t="inlineStr">
        <is>
          <t>甘财扶贫〔2021〕26号</t>
        </is>
      </c>
      <c r="M692" s="142" t="inlineStr">
        <is>
          <t>保障耿湾乡养殖专业合作社的羊畜饮水。</t>
        </is>
      </c>
      <c r="N692" s="142" t="inlineStr">
        <is>
          <t>进一步提升产业供水条件，保障合作社产业发展用水水，增加产业收入。</t>
        </is>
      </c>
      <c r="O692" s="60" t="n">
        <v>4</v>
      </c>
      <c r="P692" s="60" t="n"/>
      <c r="Q692" s="60">
        <f>R692+S692</f>
        <v/>
      </c>
      <c r="R692" s="308" t="n">
        <v>0.012</v>
      </c>
      <c r="S692" s="308" t="n"/>
      <c r="T692" s="60">
        <f>U692+V692</f>
        <v/>
      </c>
      <c r="U692" s="308" t="n">
        <v>0.054</v>
      </c>
      <c r="V692" s="308" t="n"/>
      <c r="W692" s="60" t="inlineStr">
        <is>
          <t>水务局</t>
        </is>
      </c>
      <c r="X692" s="60" t="inlineStr">
        <is>
          <t>李英璞</t>
        </is>
      </c>
      <c r="Y692" s="60" t="inlineStr">
        <is>
          <t>耿湾乡</t>
        </is>
      </c>
      <c r="Z692" s="58" t="inlineStr">
        <is>
          <t>王秀丽</t>
        </is>
      </c>
      <c r="AA692" s="58" t="inlineStr">
        <is>
          <t>环农领办发〔2022〕3号</t>
        </is>
      </c>
      <c r="AB692" s="58" t="inlineStr">
        <is>
          <t>中提前批</t>
        </is>
      </c>
    </row>
    <row r="693" ht="60" customHeight="1" s="295">
      <c r="A693" s="56" t="n"/>
      <c r="B693" s="60" t="inlineStr">
        <is>
          <t>环县农村羊产业养殖供水</t>
        </is>
      </c>
      <c r="C693" s="60" t="inlineStr">
        <is>
          <t>新建</t>
        </is>
      </c>
      <c r="D693" s="60" t="inlineStr">
        <is>
          <t>2022.01-2022.12</t>
        </is>
      </c>
      <c r="E693" s="60" t="inlineStr">
        <is>
          <t>八珠乡</t>
        </is>
      </c>
      <c r="F693" s="142" t="inlineStr">
        <is>
          <t>新建150m³蓄水池1座，300m³蓄水池1座。</t>
        </is>
      </c>
      <c r="G693" s="60" t="n">
        <v>21</v>
      </c>
      <c r="H693" s="60" t="n">
        <v>21</v>
      </c>
      <c r="I693" s="60" t="n"/>
      <c r="J693" s="60" t="n"/>
      <c r="K693" s="60" t="n"/>
      <c r="L693" s="58" t="inlineStr">
        <is>
          <t>甘财扶贫〔2021〕26号</t>
        </is>
      </c>
      <c r="M693" s="142" t="inlineStr">
        <is>
          <t>保障八珠乡养殖专业合作社的羊畜饮水。</t>
        </is>
      </c>
      <c r="N693" s="142" t="inlineStr">
        <is>
          <t>进一步提升产业供水条件，保障合作社产业发展用水水，增加产业收入。</t>
        </is>
      </c>
      <c r="O693" s="60" t="n">
        <v>3</v>
      </c>
      <c r="P693" s="60" t="n"/>
      <c r="Q693" s="60">
        <f>R693+S693</f>
        <v/>
      </c>
      <c r="R693" s="60" t="n">
        <v>0.0089</v>
      </c>
      <c r="S693" s="60" t="n"/>
      <c r="T693" s="60">
        <f>U693+V693</f>
        <v/>
      </c>
      <c r="U693" s="308" t="n">
        <v>0.0293</v>
      </c>
      <c r="V693" s="308" t="n"/>
      <c r="W693" s="60" t="inlineStr">
        <is>
          <t>水务局</t>
        </is>
      </c>
      <c r="X693" s="60" t="inlineStr">
        <is>
          <t>李英璞</t>
        </is>
      </c>
      <c r="Y693" s="60" t="inlineStr">
        <is>
          <t>八珠乡</t>
        </is>
      </c>
      <c r="Z693" s="58" t="inlineStr">
        <is>
          <t>张彬彬</t>
        </is>
      </c>
      <c r="AA693" s="58" t="inlineStr">
        <is>
          <t>环农领办发〔2022〕3号</t>
        </is>
      </c>
      <c r="AB693" s="58" t="inlineStr">
        <is>
          <t>中提前批</t>
        </is>
      </c>
    </row>
    <row r="694" ht="60" customHeight="1" s="295">
      <c r="A694" s="56" t="n"/>
      <c r="B694" s="60" t="inlineStr">
        <is>
          <t>环县农村羊产业养殖供水</t>
        </is>
      </c>
      <c r="C694" s="60" t="inlineStr">
        <is>
          <t>新建</t>
        </is>
      </c>
      <c r="D694" s="60" t="inlineStr">
        <is>
          <t>2022.01-2022.12</t>
        </is>
      </c>
      <c r="E694" s="60" t="inlineStr">
        <is>
          <t>虎洞镇</t>
        </is>
      </c>
      <c r="F694" s="142" t="inlineStr">
        <is>
          <t>新建150m³蓄水池6座。</t>
        </is>
      </c>
      <c r="G694" s="60" t="n">
        <v>48</v>
      </c>
      <c r="H694" s="60" t="n">
        <v>48</v>
      </c>
      <c r="I694" s="60" t="n"/>
      <c r="J694" s="60" t="n"/>
      <c r="K694" s="60" t="n"/>
      <c r="L694" s="58" t="inlineStr">
        <is>
          <t>甘财扶贫〔2021〕26号</t>
        </is>
      </c>
      <c r="M694" s="142" t="inlineStr">
        <is>
          <t>保障虎洞镇养殖专业合作社的羊畜饮水。</t>
        </is>
      </c>
      <c r="N694" s="142" t="inlineStr">
        <is>
          <t>进一步提升产业供水条件，保障合作社产业发展用水水，增加产业收入。</t>
        </is>
      </c>
      <c r="O694" s="60" t="n">
        <v>6</v>
      </c>
      <c r="P694" s="60" t="n"/>
      <c r="Q694" s="60">
        <f>R694+S694</f>
        <v/>
      </c>
      <c r="R694" s="308" t="n">
        <v>0.018</v>
      </c>
      <c r="S694" s="308" t="n"/>
      <c r="T694" s="60">
        <f>U694+V694</f>
        <v/>
      </c>
      <c r="U694" s="308" t="n">
        <v>0.081</v>
      </c>
      <c r="V694" s="308" t="n"/>
      <c r="W694" s="60" t="inlineStr">
        <is>
          <t>水务局</t>
        </is>
      </c>
      <c r="X694" s="60" t="inlineStr">
        <is>
          <t>李英璞</t>
        </is>
      </c>
      <c r="Y694" s="60" t="inlineStr">
        <is>
          <t>虎洞镇</t>
        </is>
      </c>
      <c r="Z694" s="58" t="inlineStr">
        <is>
          <t>梁海涛</t>
        </is>
      </c>
      <c r="AA694" s="58" t="inlineStr">
        <is>
          <t>环农领办发〔2022〕3号</t>
        </is>
      </c>
      <c r="AB694" s="58" t="inlineStr">
        <is>
          <t>中提前批</t>
        </is>
      </c>
    </row>
    <row r="695" ht="60" customHeight="1" s="295">
      <c r="A695" s="56" t="n"/>
      <c r="B695" s="60" t="inlineStr">
        <is>
          <t>环县农村羊产业养殖供水</t>
        </is>
      </c>
      <c r="C695" s="60" t="inlineStr">
        <is>
          <t>新建</t>
        </is>
      </c>
      <c r="D695" s="60" t="inlineStr">
        <is>
          <t>2022.01-2022.12</t>
        </is>
      </c>
      <c r="E695" s="60" t="inlineStr">
        <is>
          <t>天池乡</t>
        </is>
      </c>
      <c r="F695" s="142" t="inlineStr">
        <is>
          <t>新建150m³蓄水池1座。</t>
        </is>
      </c>
      <c r="G695" s="60" t="n">
        <v>8</v>
      </c>
      <c r="H695" s="60" t="n">
        <v>8</v>
      </c>
      <c r="I695" s="60" t="n"/>
      <c r="J695" s="60" t="n"/>
      <c r="K695" s="60" t="n"/>
      <c r="L695" s="58" t="inlineStr">
        <is>
          <t>甘财扶贫〔2021〕26号</t>
        </is>
      </c>
      <c r="M695" s="142" t="inlineStr">
        <is>
          <t>保障天池乡养殖专业合作社的羊畜饮水。</t>
        </is>
      </c>
      <c r="N695" s="142" t="inlineStr">
        <is>
          <t>进一步提升产业供水条件，保障合作社产业发展用水水，增加产业收入。</t>
        </is>
      </c>
      <c r="O695" s="60" t="n">
        <v>1</v>
      </c>
      <c r="P695" s="60" t="n"/>
      <c r="Q695" s="60">
        <f>R695+S695</f>
        <v/>
      </c>
      <c r="R695" s="308" t="n">
        <v>0.003</v>
      </c>
      <c r="S695" s="308" t="n"/>
      <c r="T695" s="60">
        <f>U695+V695</f>
        <v/>
      </c>
      <c r="U695" s="308" t="n">
        <v>0.0135</v>
      </c>
      <c r="V695" s="308" t="n"/>
      <c r="W695" s="60" t="inlineStr">
        <is>
          <t>水务局</t>
        </is>
      </c>
      <c r="X695" s="60" t="inlineStr">
        <is>
          <t>李英璞</t>
        </is>
      </c>
      <c r="Y695" s="60" t="inlineStr">
        <is>
          <t>天池乡</t>
        </is>
      </c>
      <c r="Z695" s="58" t="inlineStr">
        <is>
          <t>刘震</t>
        </is>
      </c>
      <c r="AA695" s="58" t="inlineStr">
        <is>
          <t>环农领办发〔2022〕3号</t>
        </is>
      </c>
      <c r="AB695" s="58" t="inlineStr">
        <is>
          <t>中提前批</t>
        </is>
      </c>
    </row>
    <row r="696" ht="60" customHeight="1" s="295">
      <c r="A696" s="56" t="n"/>
      <c r="B696" s="60" t="inlineStr">
        <is>
          <t>环县农村羊产业养殖供水</t>
        </is>
      </c>
      <c r="C696" s="60" t="inlineStr">
        <is>
          <t>新建</t>
        </is>
      </c>
      <c r="D696" s="60" t="inlineStr">
        <is>
          <t>2022.01-2022.12</t>
        </is>
      </c>
      <c r="E696" s="60" t="inlineStr">
        <is>
          <t>合道镇</t>
        </is>
      </c>
      <c r="F696" s="142" t="inlineStr">
        <is>
          <t>新建300m³蓄水池1座。</t>
        </is>
      </c>
      <c r="G696" s="60" t="n">
        <v>13</v>
      </c>
      <c r="H696" s="60" t="n">
        <v>13</v>
      </c>
      <c r="I696" s="60" t="n"/>
      <c r="J696" s="60" t="n"/>
      <c r="K696" s="60" t="n"/>
      <c r="L696" s="58" t="inlineStr">
        <is>
          <t>甘财扶贫〔2021〕26号</t>
        </is>
      </c>
      <c r="M696" s="142" t="inlineStr">
        <is>
          <t>保障合道镇养殖专业合作社的羊畜饮水。</t>
        </is>
      </c>
      <c r="N696" s="142" t="inlineStr">
        <is>
          <t>进一步提升产业供水条件，保障合作社产业发展用水水，增加产业收入。</t>
        </is>
      </c>
      <c r="O696" s="60" t="n">
        <v>1</v>
      </c>
      <c r="P696" s="60" t="n"/>
      <c r="Q696" s="60">
        <f>R696+S696</f>
        <v/>
      </c>
      <c r="R696" s="308" t="n">
        <v>0.003</v>
      </c>
      <c r="S696" s="308" t="n"/>
      <c r="T696" s="60">
        <f>U696+V696</f>
        <v/>
      </c>
      <c r="U696" s="308" t="n">
        <v>0.0135</v>
      </c>
      <c r="V696" s="308" t="n"/>
      <c r="W696" s="60" t="inlineStr">
        <is>
          <t>水务局</t>
        </is>
      </c>
      <c r="X696" s="60" t="inlineStr">
        <is>
          <t>李英璞</t>
        </is>
      </c>
      <c r="Y696" s="60" t="inlineStr">
        <is>
          <t>合道镇</t>
        </is>
      </c>
      <c r="Z696" s="58" t="inlineStr">
        <is>
          <t>王宝明</t>
        </is>
      </c>
      <c r="AA696" s="58" t="inlineStr">
        <is>
          <t>环农领办发〔2022〕3号</t>
        </is>
      </c>
      <c r="AB696" s="58" t="inlineStr">
        <is>
          <t>中提前批</t>
        </is>
      </c>
    </row>
    <row r="697" ht="60" customHeight="1" s="295">
      <c r="A697" s="56" t="n"/>
      <c r="B697" s="60" t="inlineStr">
        <is>
          <t>环县农村羊产业养殖供水</t>
        </is>
      </c>
      <c r="C697" s="60" t="inlineStr">
        <is>
          <t>新建</t>
        </is>
      </c>
      <c r="D697" s="60" t="inlineStr">
        <is>
          <t>2022.01-2022.12</t>
        </is>
      </c>
      <c r="E697" s="60" t="inlineStr">
        <is>
          <t>羊羔肉产业集团</t>
        </is>
      </c>
      <c r="F697" s="142" t="inlineStr">
        <is>
          <t>新建150m³蓄水池6座。</t>
        </is>
      </c>
      <c r="G697" s="60" t="n">
        <v>48</v>
      </c>
      <c r="H697" s="60" t="n">
        <v>48</v>
      </c>
      <c r="I697" s="60" t="n"/>
      <c r="J697" s="60" t="n"/>
      <c r="K697" s="60" t="n"/>
      <c r="L697" s="58" t="inlineStr">
        <is>
          <t>甘财扶贫〔2021〕26号</t>
        </is>
      </c>
      <c r="M697" s="142" t="inlineStr">
        <is>
          <t>保障环县羊羔肉产业发展集团有限公司的羊畜饮水。</t>
        </is>
      </c>
      <c r="N697" s="142" t="inlineStr">
        <is>
          <t>进一步提升产业供水条件，保障合作社产业发展用水水，增加产业收入。</t>
        </is>
      </c>
      <c r="O697" s="60" t="n">
        <v>6</v>
      </c>
      <c r="P697" s="60" t="n"/>
      <c r="Q697" s="60">
        <f>R697+S697</f>
        <v/>
      </c>
      <c r="R697" s="308" t="n">
        <v>0.06</v>
      </c>
      <c r="S697" s="308" t="n"/>
      <c r="T697" s="60">
        <f>U697+V697</f>
        <v/>
      </c>
      <c r="U697" s="308" t="n">
        <v>0.27</v>
      </c>
      <c r="V697" s="308" t="n"/>
      <c r="W697" s="60" t="inlineStr">
        <is>
          <t>水务局</t>
        </is>
      </c>
      <c r="X697" s="60" t="inlineStr">
        <is>
          <t>李英璞</t>
        </is>
      </c>
      <c r="Y697" s="60" t="inlineStr">
        <is>
          <t>羊羔肉产业集团</t>
        </is>
      </c>
      <c r="Z697" s="58" t="inlineStr">
        <is>
          <t>姬鸿图</t>
        </is>
      </c>
      <c r="AA697" s="58" t="inlineStr">
        <is>
          <t>环农领办发〔2022〕3号</t>
        </is>
      </c>
      <c r="AB697" s="58" t="inlineStr">
        <is>
          <t>中提前批</t>
        </is>
      </c>
    </row>
    <row r="698" ht="53" customFormat="1" customHeight="1" s="5">
      <c r="A698" s="56" t="n"/>
      <c r="B698" s="56" t="inlineStr">
        <is>
          <t>环县农村羊产业养殖供水工程合计</t>
        </is>
      </c>
      <c r="C698" s="56" t="inlineStr">
        <is>
          <t>新建</t>
        </is>
      </c>
      <c r="D698" s="56" t="inlineStr">
        <is>
          <t>2022.01-2022.12</t>
        </is>
      </c>
      <c r="E698" s="56" t="inlineStr">
        <is>
          <t>14个乡镇</t>
        </is>
      </c>
      <c r="F698" s="140" t="inlineStr">
        <is>
          <t>新建150m³蓄水池18座，300m³蓄水池7座。(150m³蓄水池每座补助8万元，300m³蓄水池每座补助13万元）。资产确权到建设村。</t>
        </is>
      </c>
      <c r="G698" s="56">
        <f>SUM(G699:G712)</f>
        <v/>
      </c>
      <c r="H698" s="56" t="n"/>
      <c r="I698" s="56" t="n"/>
      <c r="J698" s="56">
        <f>SUM(J699:J712)</f>
        <v/>
      </c>
      <c r="K698" s="56" t="n"/>
      <c r="L698" s="56" t="n"/>
      <c r="M698" s="140" t="inlineStr">
        <is>
          <t>发展羊产业，巩固提升合作社的羊畜饮水质量，促进农民增收。</t>
        </is>
      </c>
      <c r="N698" s="140" t="inlineStr">
        <is>
          <t>发展羊产业，巩固提升合作社的羊畜饮水质量，促进农民增收。</t>
        </is>
      </c>
      <c r="O698" s="56">
        <f>SUM(O699:O712)</f>
        <v/>
      </c>
      <c r="P698" s="56" t="n"/>
      <c r="Q698" s="56">
        <f>SUM(Q699:Q712)</f>
        <v/>
      </c>
      <c r="R698" s="56">
        <f>SUM(R699:R712)</f>
        <v/>
      </c>
      <c r="S698" s="56" t="n"/>
      <c r="T698" s="56">
        <f>SUM(T699:T712)</f>
        <v/>
      </c>
      <c r="U698" s="56">
        <f>SUM(U699:U712)</f>
        <v/>
      </c>
      <c r="V698" s="56" t="n"/>
      <c r="W698" s="56" t="inlineStr">
        <is>
          <t>水务局</t>
        </is>
      </c>
      <c r="X698" s="56" t="inlineStr">
        <is>
          <t>李英璞</t>
        </is>
      </c>
      <c r="Y698" s="56" t="inlineStr">
        <is>
          <t>各乡镇</t>
        </is>
      </c>
      <c r="Z698" s="56" t="n"/>
      <c r="AA698" s="60" t="n"/>
      <c r="AB698" s="176" t="n"/>
    </row>
    <row r="699" ht="42" customFormat="1" customHeight="1" s="5">
      <c r="A699" s="60" t="n"/>
      <c r="B699" s="60" t="inlineStr">
        <is>
          <t>羊产业养殖
供水</t>
        </is>
      </c>
      <c r="C699" s="60" t="inlineStr">
        <is>
          <t>新建</t>
        </is>
      </c>
      <c r="D699" s="60" t="inlineStr">
        <is>
          <t>2022.01-2022.12</t>
        </is>
      </c>
      <c r="E699" s="60" t="inlineStr">
        <is>
          <t>演武乡</t>
        </is>
      </c>
      <c r="F699" s="142" t="inlineStr">
        <is>
          <t>新建300m³蓄水池1座。</t>
        </is>
      </c>
      <c r="G699" s="60" t="n">
        <v>13</v>
      </c>
      <c r="H699" s="60" t="n"/>
      <c r="I699" s="60" t="n"/>
      <c r="J699" s="60" t="n">
        <v>13</v>
      </c>
      <c r="K699" s="60" t="n"/>
      <c r="L699" s="60" t="inlineStr">
        <is>
          <t>庆市财农[2022]130号</t>
        </is>
      </c>
      <c r="M699" s="142" t="inlineStr">
        <is>
          <t>发展羊产业，巩固提升合作社的羊畜饮水质量，促进农民增收。</t>
        </is>
      </c>
      <c r="N699" s="142" t="inlineStr">
        <is>
          <t>发展羊产业，巩固提升合作社的羊畜饮水质量，促进农民增收。</t>
        </is>
      </c>
      <c r="O699" s="60" t="n">
        <v>1</v>
      </c>
      <c r="P699" s="60" t="n"/>
      <c r="Q699" s="60" t="n">
        <v>0.0015</v>
      </c>
      <c r="R699" s="60" t="n">
        <v>0.0015</v>
      </c>
      <c r="S699" s="60" t="n"/>
      <c r="T699" s="308" t="n">
        <v>0.003</v>
      </c>
      <c r="U699" s="60" t="n">
        <v>0.0015</v>
      </c>
      <c r="V699" s="308" t="n"/>
      <c r="W699" s="60" t="inlineStr">
        <is>
          <t>水务局</t>
        </is>
      </c>
      <c r="X699" s="58" t="inlineStr">
        <is>
          <t>李英璞</t>
        </is>
      </c>
      <c r="Y699" s="60" t="inlineStr">
        <is>
          <t>演武乡</t>
        </is>
      </c>
      <c r="Z699" s="58" t="inlineStr">
        <is>
          <t>杨永杰</t>
        </is>
      </c>
      <c r="AA699" s="60" t="inlineStr">
        <is>
          <t>环农领办发〔2022〕32号</t>
        </is>
      </c>
      <c r="AB699" s="176" t="inlineStr">
        <is>
          <t>市级资金</t>
        </is>
      </c>
    </row>
    <row r="700" ht="42" customFormat="1" customHeight="1" s="5">
      <c r="A700" s="60" t="n"/>
      <c r="B700" s="60" t="inlineStr">
        <is>
          <t>羊产业养殖
供水</t>
        </is>
      </c>
      <c r="C700" s="60" t="inlineStr">
        <is>
          <t>新建</t>
        </is>
      </c>
      <c r="D700" s="60" t="inlineStr">
        <is>
          <t>2022.01-2022.12</t>
        </is>
      </c>
      <c r="E700" s="60" t="inlineStr">
        <is>
          <t>南湫乡</t>
        </is>
      </c>
      <c r="F700" s="142" t="inlineStr">
        <is>
          <t>新建150m³蓄水池2座。</t>
        </is>
      </c>
      <c r="G700" s="60" t="n">
        <v>16</v>
      </c>
      <c r="H700" s="60" t="n"/>
      <c r="I700" s="60" t="n"/>
      <c r="J700" s="60" t="n">
        <v>16</v>
      </c>
      <c r="K700" s="60" t="n"/>
      <c r="L700" s="60" t="inlineStr">
        <is>
          <t>庆市财农[2022]130号</t>
        </is>
      </c>
      <c r="M700" s="142" t="inlineStr">
        <is>
          <t>发展羊产业，巩固提升合作社的羊畜饮水质量，促进农民增收。</t>
        </is>
      </c>
      <c r="N700" s="142" t="inlineStr">
        <is>
          <t>发展羊产业，巩固提升合作社的羊畜饮水质量，促进农民增收。</t>
        </is>
      </c>
      <c r="O700" s="60" t="n">
        <v>2</v>
      </c>
      <c r="P700" s="60" t="n"/>
      <c r="Q700" s="308" t="n">
        <v>0.003</v>
      </c>
      <c r="R700" s="308" t="n">
        <v>0.003</v>
      </c>
      <c r="S700" s="308" t="n"/>
      <c r="T700" s="308" t="n">
        <v>0.0135</v>
      </c>
      <c r="U700" s="308" t="n">
        <v>0.003</v>
      </c>
      <c r="V700" s="308" t="n"/>
      <c r="W700" s="60" t="inlineStr">
        <is>
          <t>水务局</t>
        </is>
      </c>
      <c r="X700" s="58" t="inlineStr">
        <is>
          <t>李英璞</t>
        </is>
      </c>
      <c r="Y700" s="60" t="inlineStr">
        <is>
          <t>南湫乡</t>
        </is>
      </c>
      <c r="Z700" s="58" t="inlineStr">
        <is>
          <t>杜志远</t>
        </is>
      </c>
      <c r="AA700" s="60" t="inlineStr">
        <is>
          <t>环农领办发〔2022〕32号</t>
        </is>
      </c>
      <c r="AB700" s="176" t="inlineStr">
        <is>
          <t>市级资金</t>
        </is>
      </c>
    </row>
    <row r="701" ht="42" customFormat="1" customHeight="1" s="5">
      <c r="A701" s="60" t="n"/>
      <c r="B701" s="60" t="inlineStr">
        <is>
          <t>羊产业养殖
供水</t>
        </is>
      </c>
      <c r="C701" s="60" t="inlineStr">
        <is>
          <t>新建</t>
        </is>
      </c>
      <c r="D701" s="60" t="inlineStr">
        <is>
          <t>2022.01-2022.12</t>
        </is>
      </c>
      <c r="E701" s="60" t="inlineStr">
        <is>
          <t>耿湾乡</t>
        </is>
      </c>
      <c r="F701" s="142" t="inlineStr">
        <is>
          <t>新建150m³蓄水池2座，300m³蓄水池1座。</t>
        </is>
      </c>
      <c r="G701" s="60" t="n">
        <v>29</v>
      </c>
      <c r="H701" s="60" t="n"/>
      <c r="I701" s="60" t="n"/>
      <c r="J701" s="60" t="n">
        <v>29</v>
      </c>
      <c r="K701" s="60" t="n"/>
      <c r="L701" s="60" t="inlineStr">
        <is>
          <t>庆市财农[2022]130号</t>
        </is>
      </c>
      <c r="M701" s="142" t="inlineStr">
        <is>
          <t>发展羊产业，巩固提升合作社的羊畜饮水质量，促进农民增收。</t>
        </is>
      </c>
      <c r="N701" s="142" t="inlineStr">
        <is>
          <t>发展羊产业，巩固提升合作社的羊畜饮水质量，促进农民增收。</t>
        </is>
      </c>
      <c r="O701" s="60" t="n">
        <v>3</v>
      </c>
      <c r="P701" s="60" t="n"/>
      <c r="Q701" s="308" t="n">
        <v>0.012</v>
      </c>
      <c r="R701" s="308" t="n">
        <v>0.012</v>
      </c>
      <c r="S701" s="308" t="n"/>
      <c r="T701" s="308" t="n">
        <v>0.054</v>
      </c>
      <c r="U701" s="308" t="n">
        <v>0.012</v>
      </c>
      <c r="V701" s="308" t="n"/>
      <c r="W701" s="60" t="inlineStr">
        <is>
          <t>水务局</t>
        </is>
      </c>
      <c r="X701" s="58" t="inlineStr">
        <is>
          <t>李英璞</t>
        </is>
      </c>
      <c r="Y701" s="60" t="inlineStr">
        <is>
          <t>耿湾乡</t>
        </is>
      </c>
      <c r="Z701" s="58" t="inlineStr">
        <is>
          <t>王秀丽</t>
        </is>
      </c>
      <c r="AA701" s="60" t="inlineStr">
        <is>
          <t>环农领办发〔2022〕32号</t>
        </is>
      </c>
      <c r="AB701" s="176" t="inlineStr">
        <is>
          <t>市级资金</t>
        </is>
      </c>
    </row>
    <row r="702" ht="42" customFormat="1" customHeight="1" s="5">
      <c r="A702" s="60" t="n"/>
      <c r="B702" s="60" t="inlineStr">
        <is>
          <t>羊产业养殖
供水</t>
        </is>
      </c>
      <c r="C702" s="60" t="inlineStr">
        <is>
          <t>新建</t>
        </is>
      </c>
      <c r="D702" s="60" t="inlineStr">
        <is>
          <t>2022.01-2022.12</t>
        </is>
      </c>
      <c r="E702" s="60" t="inlineStr">
        <is>
          <t>虎洞镇</t>
        </is>
      </c>
      <c r="F702" s="142" t="inlineStr">
        <is>
          <t>新建300m³蓄水池1座。</t>
        </is>
      </c>
      <c r="G702" s="60" t="n">
        <v>13</v>
      </c>
      <c r="H702" s="60" t="n"/>
      <c r="I702" s="60" t="n"/>
      <c r="J702" s="60" t="n">
        <v>13</v>
      </c>
      <c r="K702" s="60" t="n"/>
      <c r="L702" s="60" t="inlineStr">
        <is>
          <t>庆市财农[2022]130号</t>
        </is>
      </c>
      <c r="M702" s="142" t="inlineStr">
        <is>
          <t>发展羊产业，巩固提升合作社的羊畜饮水质量，促进农民增收。</t>
        </is>
      </c>
      <c r="N702" s="142" t="inlineStr">
        <is>
          <t>发展羊产业，巩固提升合作社的羊畜饮水质量，促进农民增收。</t>
        </is>
      </c>
      <c r="O702" s="60" t="n">
        <v>1</v>
      </c>
      <c r="P702" s="60" t="n"/>
      <c r="Q702" s="308" t="n">
        <v>0.018</v>
      </c>
      <c r="R702" s="308" t="n">
        <v>0.018</v>
      </c>
      <c r="S702" s="308" t="n"/>
      <c r="T702" s="308" t="n">
        <v>0.081</v>
      </c>
      <c r="U702" s="308" t="n">
        <v>0.018</v>
      </c>
      <c r="V702" s="308" t="n"/>
      <c r="W702" s="60" t="inlineStr">
        <is>
          <t>水务局</t>
        </is>
      </c>
      <c r="X702" s="58" t="inlineStr">
        <is>
          <t>李英璞</t>
        </is>
      </c>
      <c r="Y702" s="60" t="inlineStr">
        <is>
          <t>虎洞镇</t>
        </is>
      </c>
      <c r="Z702" s="58" t="inlineStr">
        <is>
          <t>梁海涛</t>
        </is>
      </c>
      <c r="AA702" s="60" t="inlineStr">
        <is>
          <t>环农领办发〔2022〕32号</t>
        </is>
      </c>
      <c r="AB702" s="176" t="inlineStr">
        <is>
          <t>市级资金</t>
        </is>
      </c>
    </row>
    <row r="703" ht="42" customFormat="1" customHeight="1" s="5">
      <c r="A703" s="60" t="n"/>
      <c r="B703" s="60" t="inlineStr">
        <is>
          <t>羊产业养殖
供水</t>
        </is>
      </c>
      <c r="C703" s="60" t="inlineStr">
        <is>
          <t>新建</t>
        </is>
      </c>
      <c r="D703" s="60" t="inlineStr">
        <is>
          <t>2022.01-2022.12</t>
        </is>
      </c>
      <c r="E703" s="60" t="inlineStr">
        <is>
          <t>曲子镇</t>
        </is>
      </c>
      <c r="F703" s="142" t="inlineStr">
        <is>
          <t>新建150m³蓄水池1座，300m³蓄水池1座。</t>
        </is>
      </c>
      <c r="G703" s="60" t="n">
        <v>21</v>
      </c>
      <c r="H703" s="60" t="n"/>
      <c r="I703" s="60" t="n"/>
      <c r="J703" s="60" t="n">
        <v>21</v>
      </c>
      <c r="K703" s="60" t="n"/>
      <c r="L703" s="60" t="inlineStr">
        <is>
          <t>庆市财农[2022]130号</t>
        </is>
      </c>
      <c r="M703" s="142" t="inlineStr">
        <is>
          <t>发展羊产业，巩固提升合作社的羊畜饮水质量，促进农民增收。</t>
        </is>
      </c>
      <c r="N703" s="142" t="inlineStr">
        <is>
          <t>发展羊产业，巩固提升合作社的羊畜饮水质量，促进农民增收。</t>
        </is>
      </c>
      <c r="O703" s="60" t="n">
        <v>2</v>
      </c>
      <c r="P703" s="60" t="n"/>
      <c r="Q703" s="308" t="n">
        <v>0.003</v>
      </c>
      <c r="R703" s="308" t="n">
        <v>0.003</v>
      </c>
      <c r="S703" s="308" t="n"/>
      <c r="T703" s="308" t="n">
        <v>0.0135</v>
      </c>
      <c r="U703" s="308" t="n">
        <v>0.003</v>
      </c>
      <c r="V703" s="308" t="n"/>
      <c r="W703" s="60" t="inlineStr">
        <is>
          <t>水务局</t>
        </is>
      </c>
      <c r="X703" s="58" t="inlineStr">
        <is>
          <t>李英璞</t>
        </is>
      </c>
      <c r="Y703" s="60" t="inlineStr">
        <is>
          <t>曲子镇</t>
        </is>
      </c>
      <c r="Z703" s="58" t="inlineStr">
        <is>
          <t>段斌杰</t>
        </is>
      </c>
      <c r="AA703" s="60" t="inlineStr">
        <is>
          <t>环农领办发〔2022〕32号</t>
        </is>
      </c>
      <c r="AB703" s="176" t="inlineStr">
        <is>
          <t>市级资金</t>
        </is>
      </c>
    </row>
    <row r="704" ht="42" customFormat="1" customHeight="1" s="5">
      <c r="A704" s="60" t="n"/>
      <c r="B704" s="60" t="inlineStr">
        <is>
          <t>羊产业养殖
供水</t>
        </is>
      </c>
      <c r="C704" s="60" t="inlineStr">
        <is>
          <t>新建</t>
        </is>
      </c>
      <c r="D704" s="60" t="inlineStr">
        <is>
          <t>2022.01-2022.12</t>
        </is>
      </c>
      <c r="E704" s="60" t="inlineStr">
        <is>
          <t>木钵镇</t>
        </is>
      </c>
      <c r="F704" s="142" t="inlineStr">
        <is>
          <t>新建150m³蓄水池1座。</t>
        </is>
      </c>
      <c r="G704" s="60" t="n">
        <v>8</v>
      </c>
      <c r="H704" s="60" t="n"/>
      <c r="I704" s="60" t="n"/>
      <c r="J704" s="60" t="n">
        <v>8</v>
      </c>
      <c r="K704" s="60" t="n"/>
      <c r="L704" s="60" t="inlineStr">
        <is>
          <t>庆市财农[2022]130号</t>
        </is>
      </c>
      <c r="M704" s="142" t="inlineStr">
        <is>
          <t>发展羊产业，巩固提升合作社的羊畜饮水质量，促进农民增收。</t>
        </is>
      </c>
      <c r="N704" s="142" t="inlineStr">
        <is>
          <t>发展羊产业，巩固提升合作社的羊畜饮水质量，促进农民增收。</t>
        </is>
      </c>
      <c r="O704" s="60" t="n">
        <v>1</v>
      </c>
      <c r="P704" s="60" t="n"/>
      <c r="Q704" s="308" t="n">
        <v>0.003</v>
      </c>
      <c r="R704" s="308" t="n">
        <v>0.003</v>
      </c>
      <c r="S704" s="308" t="n"/>
      <c r="T704" s="308" t="n">
        <v>0.0135</v>
      </c>
      <c r="U704" s="308" t="n">
        <v>0.003</v>
      </c>
      <c r="V704" s="308" t="n"/>
      <c r="W704" s="60" t="inlineStr">
        <is>
          <t>水务局</t>
        </is>
      </c>
      <c r="X704" s="58" t="inlineStr">
        <is>
          <t>李英璞</t>
        </is>
      </c>
      <c r="Y704" s="60" t="inlineStr">
        <is>
          <t>木钵镇</t>
        </is>
      </c>
      <c r="Z704" s="83" t="inlineStr">
        <is>
          <t>方显</t>
        </is>
      </c>
      <c r="AA704" s="60" t="inlineStr">
        <is>
          <t>环农领办发〔2022〕32号</t>
        </is>
      </c>
      <c r="AB704" s="176" t="inlineStr">
        <is>
          <t>市级资金</t>
        </is>
      </c>
    </row>
    <row r="705" ht="42" customFormat="1" customHeight="1" s="5">
      <c r="A705" s="60" t="n"/>
      <c r="B705" s="60" t="inlineStr">
        <is>
          <t>羊产业养殖
供水</t>
        </is>
      </c>
      <c r="C705" s="60" t="inlineStr">
        <is>
          <t>新建</t>
        </is>
      </c>
      <c r="D705" s="60" t="inlineStr">
        <is>
          <t>2022.01-2022.12</t>
        </is>
      </c>
      <c r="E705" s="60" t="inlineStr">
        <is>
          <t>山城乡</t>
        </is>
      </c>
      <c r="F705" s="142" t="inlineStr">
        <is>
          <t>新建150m³蓄水池3座。</t>
        </is>
      </c>
      <c r="G705" s="60" t="n">
        <v>24</v>
      </c>
      <c r="H705" s="60" t="n"/>
      <c r="I705" s="60" t="n"/>
      <c r="J705" s="60" t="n">
        <v>24</v>
      </c>
      <c r="K705" s="60" t="n"/>
      <c r="L705" s="60" t="inlineStr">
        <is>
          <t>庆市财农[2022]130号</t>
        </is>
      </c>
      <c r="M705" s="142" t="inlineStr">
        <is>
          <t>发展羊产业，巩固提升合作社的羊畜饮水质量，促进农民增收。</t>
        </is>
      </c>
      <c r="N705" s="142" t="inlineStr">
        <is>
          <t>发展羊产业，巩固提升合作社的羊畜饮水质量，促进农民增收。</t>
        </is>
      </c>
      <c r="O705" s="60" t="n">
        <v>3</v>
      </c>
      <c r="P705" s="60" t="n"/>
      <c r="Q705" s="308" t="n">
        <v>0.003</v>
      </c>
      <c r="R705" s="308" t="n">
        <v>0.003</v>
      </c>
      <c r="S705" s="308" t="n"/>
      <c r="T705" s="308" t="n">
        <v>0.0135</v>
      </c>
      <c r="U705" s="308" t="n">
        <v>0.003</v>
      </c>
      <c r="V705" s="308" t="n"/>
      <c r="W705" s="60" t="inlineStr">
        <is>
          <t>水务局</t>
        </is>
      </c>
      <c r="X705" s="58" t="inlineStr">
        <is>
          <t>李英璞</t>
        </is>
      </c>
      <c r="Y705" s="60" t="inlineStr">
        <is>
          <t>山城乡</t>
        </is>
      </c>
      <c r="Z705" s="58" t="inlineStr">
        <is>
          <t>姚建平</t>
        </is>
      </c>
      <c r="AA705" s="60" t="inlineStr">
        <is>
          <t>环农领办发〔2022〕32号</t>
        </is>
      </c>
      <c r="AB705" s="176" t="inlineStr">
        <is>
          <t>市级资金</t>
        </is>
      </c>
    </row>
    <row r="706" ht="42" customFormat="1" customHeight="1" s="5">
      <c r="A706" s="60" t="n"/>
      <c r="B706" s="60" t="inlineStr">
        <is>
          <t>羊产业养殖
供水</t>
        </is>
      </c>
      <c r="C706" s="60" t="inlineStr">
        <is>
          <t>新建</t>
        </is>
      </c>
      <c r="D706" s="60" t="inlineStr">
        <is>
          <t>2022.01-2022.12</t>
        </is>
      </c>
      <c r="E706" s="60" t="inlineStr">
        <is>
          <t>小南沟乡</t>
        </is>
      </c>
      <c r="F706" s="142" t="inlineStr">
        <is>
          <t>新建150m³蓄水池2座，300m³蓄水池1座。</t>
        </is>
      </c>
      <c r="G706" s="60" t="n">
        <v>29</v>
      </c>
      <c r="H706" s="60" t="n"/>
      <c r="I706" s="60" t="n"/>
      <c r="J706" s="60" t="n">
        <v>29</v>
      </c>
      <c r="K706" s="60" t="n"/>
      <c r="L706" s="60" t="inlineStr">
        <is>
          <t>庆市财农[2022]130号</t>
        </is>
      </c>
      <c r="M706" s="142" t="inlineStr">
        <is>
          <t>发展羊产业，巩固提升合作社的羊畜饮水质量，促进农民增收。</t>
        </is>
      </c>
      <c r="N706" s="142" t="inlineStr">
        <is>
          <t>发展羊产业，巩固提升合作社的羊畜饮水质量，促进农民增收。</t>
        </is>
      </c>
      <c r="O706" s="60" t="n">
        <v>3</v>
      </c>
      <c r="P706" s="60" t="n"/>
      <c r="Q706" s="308" t="n">
        <v>0.003</v>
      </c>
      <c r="R706" s="308" t="n">
        <v>0.003</v>
      </c>
      <c r="S706" s="308" t="n"/>
      <c r="T706" s="308" t="n">
        <v>0.0135</v>
      </c>
      <c r="U706" s="308" t="n">
        <v>0.003</v>
      </c>
      <c r="V706" s="308" t="n"/>
      <c r="W706" s="60" t="inlineStr">
        <is>
          <t>水务局</t>
        </is>
      </c>
      <c r="X706" s="58" t="inlineStr">
        <is>
          <t>李英璞</t>
        </is>
      </c>
      <c r="Y706" s="60" t="inlineStr">
        <is>
          <t>小南沟乡</t>
        </is>
      </c>
      <c r="Z706" s="58" t="inlineStr">
        <is>
          <t>任新育</t>
        </is>
      </c>
      <c r="AA706" s="60" t="inlineStr">
        <is>
          <t>环农领办发〔2022〕32号</t>
        </is>
      </c>
      <c r="AB706" s="176" t="inlineStr">
        <is>
          <t>市级资金</t>
        </is>
      </c>
    </row>
    <row r="707" ht="42" customFormat="1" customHeight="1" s="5">
      <c r="A707" s="60" t="n"/>
      <c r="B707" s="60" t="inlineStr">
        <is>
          <t>羊产业养殖
供水</t>
        </is>
      </c>
      <c r="C707" s="60" t="inlineStr">
        <is>
          <t>新建</t>
        </is>
      </c>
      <c r="D707" s="60" t="inlineStr">
        <is>
          <t>2022.01-2022.12</t>
        </is>
      </c>
      <c r="E707" s="60" t="inlineStr">
        <is>
          <t>芦家湾乡</t>
        </is>
      </c>
      <c r="F707" s="142" t="inlineStr">
        <is>
          <t>新建150m³蓄水池1座。</t>
        </is>
      </c>
      <c r="G707" s="60" t="n">
        <v>8</v>
      </c>
      <c r="H707" s="60" t="n"/>
      <c r="I707" s="60" t="n"/>
      <c r="J707" s="60" t="n">
        <v>8</v>
      </c>
      <c r="K707" s="60" t="n"/>
      <c r="L707" s="60" t="inlineStr">
        <is>
          <t>庆市财农[2022]130号</t>
        </is>
      </c>
      <c r="M707" s="142" t="inlineStr">
        <is>
          <t>发展羊产业，巩固提升合作社的羊畜饮水质量，促进农民增收。</t>
        </is>
      </c>
      <c r="N707" s="142" t="inlineStr">
        <is>
          <t>发展羊产业，巩固提升合作社的羊畜饮水质量，促进农民增收。</t>
        </is>
      </c>
      <c r="O707" s="60" t="n">
        <v>1</v>
      </c>
      <c r="P707" s="60" t="n"/>
      <c r="Q707" s="308" t="n">
        <v>0.003</v>
      </c>
      <c r="R707" s="308" t="n">
        <v>0.003</v>
      </c>
      <c r="S707" s="308" t="n"/>
      <c r="T707" s="308" t="n">
        <v>0.0135</v>
      </c>
      <c r="U707" s="308" t="n">
        <v>0.003</v>
      </c>
      <c r="V707" s="308" t="n"/>
      <c r="W707" s="60" t="inlineStr">
        <is>
          <t>水务局</t>
        </is>
      </c>
      <c r="X707" s="58" t="inlineStr">
        <is>
          <t>李英璞</t>
        </is>
      </c>
      <c r="Y707" s="60" t="inlineStr">
        <is>
          <t>芦家湾乡</t>
        </is>
      </c>
      <c r="Z707" s="58" t="inlineStr">
        <is>
          <t>马鹏飞</t>
        </is>
      </c>
      <c r="AA707" s="60" t="inlineStr">
        <is>
          <t>环农领办发〔2022〕32号</t>
        </is>
      </c>
      <c r="AB707" s="176" t="inlineStr">
        <is>
          <t>市级资金</t>
        </is>
      </c>
    </row>
    <row r="708" ht="42" customFormat="1" customHeight="1" s="5">
      <c r="A708" s="60" t="n"/>
      <c r="B708" s="60" t="inlineStr">
        <is>
          <t>羊产业养殖
供水</t>
        </is>
      </c>
      <c r="C708" s="60" t="inlineStr">
        <is>
          <t>新建</t>
        </is>
      </c>
      <c r="D708" s="60" t="inlineStr">
        <is>
          <t>2022.01-2022.12</t>
        </is>
      </c>
      <c r="E708" s="60" t="inlineStr">
        <is>
          <t>樊家川镇</t>
        </is>
      </c>
      <c r="F708" s="142" t="inlineStr">
        <is>
          <t>新建150m³蓄水池2座。</t>
        </is>
      </c>
      <c r="G708" s="60" t="n">
        <v>16</v>
      </c>
      <c r="H708" s="60" t="n"/>
      <c r="I708" s="60" t="n"/>
      <c r="J708" s="60" t="n">
        <v>16</v>
      </c>
      <c r="K708" s="60" t="n"/>
      <c r="L708" s="60" t="inlineStr">
        <is>
          <t>庆市财农[2022]130号</t>
        </is>
      </c>
      <c r="M708" s="142" t="inlineStr">
        <is>
          <t>发展羊产业，巩固提升合作社的羊畜饮水质量，促进农民增收。</t>
        </is>
      </c>
      <c r="N708" s="142" t="inlineStr">
        <is>
          <t>发展羊产业，巩固提升合作社的羊畜饮水质量，促进农民增收。</t>
        </is>
      </c>
      <c r="O708" s="60" t="n">
        <v>2</v>
      </c>
      <c r="P708" s="60" t="n"/>
      <c r="Q708" s="308" t="n">
        <v>0.003</v>
      </c>
      <c r="R708" s="308" t="n">
        <v>0.003</v>
      </c>
      <c r="S708" s="308" t="n"/>
      <c r="T708" s="308" t="n">
        <v>0.0135</v>
      </c>
      <c r="U708" s="308" t="n">
        <v>0.003</v>
      </c>
      <c r="V708" s="308" t="n"/>
      <c r="W708" s="60" t="inlineStr">
        <is>
          <t>水务局</t>
        </is>
      </c>
      <c r="X708" s="58" t="inlineStr">
        <is>
          <t>李英璞</t>
        </is>
      </c>
      <c r="Y708" s="60" t="inlineStr">
        <is>
          <t>樊家川镇</t>
        </is>
      </c>
      <c r="Z708" s="58" t="inlineStr">
        <is>
          <t>王治峰</t>
        </is>
      </c>
      <c r="AA708" s="60" t="inlineStr">
        <is>
          <t>环农领办发〔2022〕32号</t>
        </is>
      </c>
      <c r="AB708" s="176" t="inlineStr">
        <is>
          <t>市级资金</t>
        </is>
      </c>
    </row>
    <row r="709" ht="42" customFormat="1" customHeight="1" s="5">
      <c r="A709" s="60" t="n"/>
      <c r="B709" s="60" t="inlineStr">
        <is>
          <t>羊产业养殖
供水</t>
        </is>
      </c>
      <c r="C709" s="60" t="inlineStr">
        <is>
          <t>新建</t>
        </is>
      </c>
      <c r="D709" s="60" t="inlineStr">
        <is>
          <t>2022.01-2022.12</t>
        </is>
      </c>
      <c r="E709" s="60" t="inlineStr">
        <is>
          <t>车道镇</t>
        </is>
      </c>
      <c r="F709" s="142" t="inlineStr">
        <is>
          <t>新建150m³蓄水池2座。</t>
        </is>
      </c>
      <c r="G709" s="60" t="n">
        <v>16</v>
      </c>
      <c r="H709" s="60" t="n"/>
      <c r="I709" s="60" t="n"/>
      <c r="J709" s="60" t="n">
        <v>16</v>
      </c>
      <c r="K709" s="60" t="n"/>
      <c r="L709" s="60" t="inlineStr">
        <is>
          <t>庆市财农[2022]130号</t>
        </is>
      </c>
      <c r="M709" s="142" t="inlineStr">
        <is>
          <t>发展羊产业，巩固提升合作社的羊畜饮水质量，促进农民增收。</t>
        </is>
      </c>
      <c r="N709" s="142" t="inlineStr">
        <is>
          <t>发展羊产业，巩固提升合作社的羊畜饮水质量，促进农民增收。</t>
        </is>
      </c>
      <c r="O709" s="60" t="n">
        <v>2</v>
      </c>
      <c r="P709" s="60" t="n"/>
      <c r="Q709" s="308" t="n">
        <v>0.003</v>
      </c>
      <c r="R709" s="308" t="n">
        <v>0.003</v>
      </c>
      <c r="S709" s="308" t="n"/>
      <c r="T709" s="308" t="n">
        <v>0.0135</v>
      </c>
      <c r="U709" s="308" t="n">
        <v>0.003</v>
      </c>
      <c r="V709" s="308" t="n"/>
      <c r="W709" s="60" t="inlineStr">
        <is>
          <t>水务局</t>
        </is>
      </c>
      <c r="X709" s="58" t="inlineStr">
        <is>
          <t>李英璞</t>
        </is>
      </c>
      <c r="Y709" s="60" t="inlineStr">
        <is>
          <t>车道镇</t>
        </is>
      </c>
      <c r="Z709" s="60" t="inlineStr">
        <is>
          <t>张会星</t>
        </is>
      </c>
      <c r="AA709" s="60" t="inlineStr">
        <is>
          <t>环农领办发〔2022〕32号</t>
        </is>
      </c>
      <c r="AB709" s="176" t="inlineStr">
        <is>
          <t>市级资金</t>
        </is>
      </c>
    </row>
    <row r="710" ht="42" customFormat="1" customHeight="1" s="5">
      <c r="A710" s="60" t="n"/>
      <c r="B710" s="60" t="inlineStr">
        <is>
          <t>羊产业养殖
供水</t>
        </is>
      </c>
      <c r="C710" s="60" t="inlineStr">
        <is>
          <t>新建</t>
        </is>
      </c>
      <c r="D710" s="60" t="inlineStr">
        <is>
          <t>2022.01-2022.12</t>
        </is>
      </c>
      <c r="E710" s="60" t="inlineStr">
        <is>
          <t>甜水镇</t>
        </is>
      </c>
      <c r="F710" s="142" t="inlineStr">
        <is>
          <t>新建150m³蓄水池1座。</t>
        </is>
      </c>
      <c r="G710" s="60" t="n">
        <v>8</v>
      </c>
      <c r="H710" s="60" t="n"/>
      <c r="I710" s="60" t="n"/>
      <c r="J710" s="60" t="n">
        <v>8</v>
      </c>
      <c r="K710" s="60" t="n"/>
      <c r="L710" s="60" t="inlineStr">
        <is>
          <t>庆市财农[2022]130号</t>
        </is>
      </c>
      <c r="M710" s="142" t="inlineStr">
        <is>
          <t>发展羊产业，巩固提升合作社的羊畜饮水质量，促进农民增收。</t>
        </is>
      </c>
      <c r="N710" s="142" t="inlineStr">
        <is>
          <t>发展羊产业，巩固提升合作社的羊畜饮水质量，促进农民增收。</t>
        </is>
      </c>
      <c r="O710" s="60" t="n">
        <v>1</v>
      </c>
      <c r="P710" s="60" t="n"/>
      <c r="Q710" s="308" t="n">
        <v>0.003</v>
      </c>
      <c r="R710" s="308" t="n">
        <v>0.003</v>
      </c>
      <c r="S710" s="308" t="n"/>
      <c r="T710" s="308" t="n">
        <v>0.0135</v>
      </c>
      <c r="U710" s="308" t="n">
        <v>0.003</v>
      </c>
      <c r="V710" s="308" t="n"/>
      <c r="W710" s="60" t="inlineStr">
        <is>
          <t>水务局</t>
        </is>
      </c>
      <c r="X710" s="58" t="inlineStr">
        <is>
          <t>李英璞</t>
        </is>
      </c>
      <c r="Y710" s="60" t="inlineStr">
        <is>
          <t>甜水镇</t>
        </is>
      </c>
      <c r="Z710" s="58" t="inlineStr">
        <is>
          <t>拓研新</t>
        </is>
      </c>
      <c r="AA710" s="60" t="inlineStr">
        <is>
          <t>环农领办发〔2022〕32号</t>
        </is>
      </c>
      <c r="AB710" s="176" t="inlineStr">
        <is>
          <t>市级资金</t>
        </is>
      </c>
    </row>
    <row r="711" ht="42" customFormat="1" customHeight="1" s="5">
      <c r="A711" s="60" t="n"/>
      <c r="B711" s="60" t="inlineStr">
        <is>
          <t>羊产业养殖
供水</t>
        </is>
      </c>
      <c r="C711" s="60" t="inlineStr">
        <is>
          <t>新建</t>
        </is>
      </c>
      <c r="D711" s="60" t="inlineStr">
        <is>
          <t>2022.01-2022.12</t>
        </is>
      </c>
      <c r="E711" s="60" t="inlineStr">
        <is>
          <t>罗山乡</t>
        </is>
      </c>
      <c r="F711" s="142" t="inlineStr">
        <is>
          <t>新建150m³蓄水池1座。</t>
        </is>
      </c>
      <c r="G711" s="60" t="n">
        <v>8</v>
      </c>
      <c r="H711" s="60" t="n"/>
      <c r="I711" s="60" t="n"/>
      <c r="J711" s="60" t="n">
        <v>8</v>
      </c>
      <c r="K711" s="60" t="n"/>
      <c r="L711" s="60" t="inlineStr">
        <is>
          <t>庆市财农[2022]130号</t>
        </is>
      </c>
      <c r="M711" s="142" t="inlineStr">
        <is>
          <t>发展羊产业，巩固提升合作社的羊畜饮水质量，促进农民增收。</t>
        </is>
      </c>
      <c r="N711" s="142" t="inlineStr">
        <is>
          <t>发展羊产业，巩固提升合作社的羊畜饮水质量，促进农民增收。</t>
        </is>
      </c>
      <c r="O711" s="60" t="n">
        <v>1</v>
      </c>
      <c r="P711" s="60" t="n"/>
      <c r="Q711" s="308" t="n">
        <v>0.06</v>
      </c>
      <c r="R711" s="308" t="n">
        <v>0.06</v>
      </c>
      <c r="S711" s="308" t="n"/>
      <c r="T711" s="308" t="n">
        <v>0.27</v>
      </c>
      <c r="U711" s="308" t="n">
        <v>0.06</v>
      </c>
      <c r="V711" s="308" t="n"/>
      <c r="W711" s="60" t="inlineStr">
        <is>
          <t>水务局</t>
        </is>
      </c>
      <c r="X711" s="58" t="inlineStr">
        <is>
          <t>李英璞</t>
        </is>
      </c>
      <c r="Y711" s="60" t="inlineStr">
        <is>
          <t>罗山川乡</t>
        </is>
      </c>
      <c r="Z711" s="58" t="inlineStr">
        <is>
          <t>李怀文</t>
        </is>
      </c>
      <c r="AA711" s="60" t="inlineStr">
        <is>
          <t>环农领办发〔2022〕32号</t>
        </is>
      </c>
      <c r="AB711" s="176" t="inlineStr">
        <is>
          <t>市级资金</t>
        </is>
      </c>
    </row>
    <row r="712" ht="42" customFormat="1" customHeight="1" s="5">
      <c r="A712" s="60" t="n"/>
      <c r="B712" s="60" t="inlineStr">
        <is>
          <t>羊产业养殖
供水</t>
        </is>
      </c>
      <c r="C712" s="60" t="inlineStr">
        <is>
          <t>新建</t>
        </is>
      </c>
      <c r="D712" s="60" t="inlineStr">
        <is>
          <t>2022.01-2022.12</t>
        </is>
      </c>
      <c r="E712" s="60" t="inlineStr">
        <is>
          <t>环城镇</t>
        </is>
      </c>
      <c r="F712" s="142" t="inlineStr">
        <is>
          <t>新建300m³蓄水池2座。</t>
        </is>
      </c>
      <c r="G712" s="60" t="n">
        <v>26</v>
      </c>
      <c r="H712" s="60" t="n"/>
      <c r="I712" s="60" t="n"/>
      <c r="J712" s="60" t="n">
        <v>26</v>
      </c>
      <c r="K712" s="60" t="n"/>
      <c r="L712" s="60" t="inlineStr">
        <is>
          <t>庆市财农[2022]130号</t>
        </is>
      </c>
      <c r="M712" s="142" t="inlineStr">
        <is>
          <t>发展羊产业，巩固提升合作社的羊畜饮水质量，促进农民增收。</t>
        </is>
      </c>
      <c r="N712" s="142" t="inlineStr">
        <is>
          <t>发展羊产业，巩固提升合作社的羊畜饮水质量，促进农民增收。</t>
        </is>
      </c>
      <c r="O712" s="60" t="n">
        <v>1</v>
      </c>
      <c r="P712" s="60" t="n"/>
      <c r="Q712" s="308" t="n">
        <v>0.0141</v>
      </c>
      <c r="R712" s="308" t="n">
        <v>0.0141</v>
      </c>
      <c r="S712" s="308" t="n"/>
      <c r="T712" s="308" t="n">
        <v>0.0678</v>
      </c>
      <c r="U712" s="308" t="n">
        <v>0.0141</v>
      </c>
      <c r="V712" s="308" t="n"/>
      <c r="W712" s="60" t="inlineStr">
        <is>
          <t>水务局</t>
        </is>
      </c>
      <c r="X712" s="58" t="inlineStr">
        <is>
          <t>李英璞</t>
        </is>
      </c>
      <c r="Y712" s="60" t="inlineStr">
        <is>
          <t>环城镇</t>
        </is>
      </c>
      <c r="Z712" s="58" t="inlineStr">
        <is>
          <t>白俊虎</t>
        </is>
      </c>
      <c r="AA712" s="60" t="inlineStr">
        <is>
          <t>环农领办发〔2022〕32号</t>
        </is>
      </c>
      <c r="AB712" s="176" t="inlineStr">
        <is>
          <t>市级资金</t>
        </is>
      </c>
    </row>
    <row r="713" ht="52" customFormat="1" customHeight="1" s="7">
      <c r="A713" s="85" t="n"/>
      <c r="B713" s="85" t="inlineStr">
        <is>
          <t>脱贫户羊产业用水小电井及场窖工程</t>
        </is>
      </c>
      <c r="C713" s="85" t="inlineStr">
        <is>
          <t>新建</t>
        </is>
      </c>
      <c r="D713" s="85" t="inlineStr">
        <is>
          <t>2022.01-2022.12</t>
        </is>
      </c>
      <c r="E713" s="85" t="inlineStr">
        <is>
          <t>10个乡镇</t>
        </is>
      </c>
      <c r="F713" s="84" t="inlineStr">
        <is>
          <t>新建一场一窖18处、小电井79眼、集流场11处，砖砌窖110眼。(一场一窖补助0.5万元，小电井补助0.4万元，集流场补助0.2万元，砖砌窖补助0.3万元)，资产确权到户。</t>
        </is>
      </c>
      <c r="G713" s="319">
        <f>SUM(G714:G723)</f>
        <v/>
      </c>
      <c r="H713" s="319" t="n"/>
      <c r="I713" s="319" t="n"/>
      <c r="J713" s="319">
        <f>SUM(J714:J723)</f>
        <v/>
      </c>
      <c r="K713" s="319" t="n"/>
      <c r="L713" s="319" t="n"/>
      <c r="M713" s="84" t="inlineStr">
        <is>
          <t>进一步提升产业供水条件，保障农户羊畜产业发展用水，增加产业收入。</t>
        </is>
      </c>
      <c r="N713" s="84" t="inlineStr">
        <is>
          <t>进一步提升产业供水条件，保障农户羊畜产业发展用水，增加产业收入。</t>
        </is>
      </c>
      <c r="O713" s="85">
        <f>SUM(O714:O723)</f>
        <v/>
      </c>
      <c r="P713" s="85" t="n"/>
      <c r="Q713" s="85">
        <f>SUM(Q714:Q723)</f>
        <v/>
      </c>
      <c r="R713" s="85">
        <f>SUM(R714:R723)</f>
        <v/>
      </c>
      <c r="S713" s="85" t="n"/>
      <c r="T713" s="85">
        <f>SUM(T714:T723)</f>
        <v/>
      </c>
      <c r="U713" s="85">
        <f>SUM(U714:U723)</f>
        <v/>
      </c>
      <c r="V713" s="85" t="n"/>
      <c r="W713" s="85" t="inlineStr">
        <is>
          <t>水务局</t>
        </is>
      </c>
      <c r="X713" s="85" t="inlineStr">
        <is>
          <t>李英璞</t>
        </is>
      </c>
      <c r="Y713" s="85" t="inlineStr">
        <is>
          <t>各乡镇</t>
        </is>
      </c>
      <c r="Z713" s="85" t="n"/>
      <c r="AA713" s="60" t="n"/>
      <c r="AB713" s="211" t="n"/>
    </row>
    <row r="714" ht="70" customFormat="1" customHeight="1" s="7">
      <c r="A714" s="67" t="n"/>
      <c r="B714" s="67" t="inlineStr">
        <is>
          <t>脱贫户羊产业用水小电井及场窖</t>
        </is>
      </c>
      <c r="C714" s="67" t="inlineStr">
        <is>
          <t>新建</t>
        </is>
      </c>
      <c r="D714" s="67" t="inlineStr">
        <is>
          <t>2022.01-2022.12</t>
        </is>
      </c>
      <c r="E714" s="67" t="inlineStr">
        <is>
          <t>演武乡</t>
        </is>
      </c>
      <c r="F714" s="94" t="inlineStr">
        <is>
          <t>新建场窖3处，小电井21眼，其中：曳郭咀村小电井4眼；佛岔村小电井,5眼，场窖2处；吴家塬村小电井6眼，场窖1处；杨家洼村小电井2眼；走马硷村小电井2眼，黄山村小电井2眼。</t>
        </is>
      </c>
      <c r="G714" s="322">
        <f>21*0.4+3*0.5</f>
        <v/>
      </c>
      <c r="H714" s="322" t="n"/>
      <c r="I714" s="322" t="n"/>
      <c r="J714" s="322">
        <f>21*0.4+3*0.5</f>
        <v/>
      </c>
      <c r="K714" s="322" t="n"/>
      <c r="L714" s="60" t="inlineStr">
        <is>
          <t>庆市财农[2022]130号</t>
        </is>
      </c>
      <c r="M714" s="94" t="inlineStr">
        <is>
          <t>进一步提升产业供水条件，保障农户羊畜产业发展用水，增加产业收入。</t>
        </is>
      </c>
      <c r="N714" s="94" t="inlineStr">
        <is>
          <t>进一步提升产业供水条件，保障农户羊畜产业发展用水，增加产业收入。</t>
        </is>
      </c>
      <c r="O714" s="67" t="n">
        <v>6</v>
      </c>
      <c r="P714" s="67" t="n"/>
      <c r="Q714" s="301" t="n">
        <v>0.0024</v>
      </c>
      <c r="R714" s="301" t="n">
        <v>0.0024</v>
      </c>
      <c r="S714" s="301" t="n"/>
      <c r="T714" s="301" t="n">
        <v>0.0115</v>
      </c>
      <c r="U714" s="301" t="n">
        <v>0.0115</v>
      </c>
      <c r="V714" s="301" t="n"/>
      <c r="W714" s="67" t="inlineStr">
        <is>
          <t>水务局</t>
        </is>
      </c>
      <c r="X714" s="79" t="inlineStr">
        <is>
          <t>李英璞</t>
        </is>
      </c>
      <c r="Y714" s="60" t="inlineStr">
        <is>
          <t>演武乡</t>
        </is>
      </c>
      <c r="Z714" s="58" t="inlineStr">
        <is>
          <t>杨永杰</t>
        </is>
      </c>
      <c r="AA714" s="60" t="inlineStr">
        <is>
          <t>环农领办发〔2022〕32号</t>
        </is>
      </c>
      <c r="AB714" s="176" t="inlineStr">
        <is>
          <t>市级资金</t>
        </is>
      </c>
    </row>
    <row r="715" ht="57" customFormat="1" customHeight="1" s="7">
      <c r="A715" s="67" t="n"/>
      <c r="B715" s="67" t="inlineStr">
        <is>
          <t>脱贫户羊产业用水小电井及场窖</t>
        </is>
      </c>
      <c r="C715" s="67" t="inlineStr">
        <is>
          <t>新建</t>
        </is>
      </c>
      <c r="D715" s="67" t="inlineStr">
        <is>
          <t>2022.01-2022.12</t>
        </is>
      </c>
      <c r="E715" s="67" t="inlineStr">
        <is>
          <t>耿湾乡</t>
        </is>
      </c>
      <c r="F715" s="94" t="inlineStr">
        <is>
          <t>新建集流场3处、砖砌窖5处，其中：黑城岔村集流场2处，砖砌窖2处；桃树掌村砖砌窖1眼；天桥村砖砌窖2眼；郝东掌集流场1处。</t>
        </is>
      </c>
      <c r="G715" s="322">
        <f>3*0.2+5*0.3</f>
        <v/>
      </c>
      <c r="H715" s="322" t="n"/>
      <c r="I715" s="322" t="n"/>
      <c r="J715" s="322">
        <f>3*0.2+5*0.3</f>
        <v/>
      </c>
      <c r="K715" s="322" t="n"/>
      <c r="L715" s="60" t="inlineStr">
        <is>
          <t>庆市财农[2022]130号</t>
        </is>
      </c>
      <c r="M715" s="94" t="inlineStr">
        <is>
          <t>进一步提升产业供水条件，保障农户羊畜产业发展用水，增加产业收入。</t>
        </is>
      </c>
      <c r="N715" s="94" t="inlineStr">
        <is>
          <t>进一步提升产业供水条件，保障农户羊畜产业发展用水，增加产业收入。</t>
        </is>
      </c>
      <c r="O715" s="67" t="n">
        <v>4</v>
      </c>
      <c r="P715" s="67" t="n"/>
      <c r="Q715" s="67" t="n">
        <v>0.0008</v>
      </c>
      <c r="R715" s="67" t="n">
        <v>0.0008</v>
      </c>
      <c r="S715" s="67" t="n"/>
      <c r="T715" s="301" t="n">
        <v>0.0038</v>
      </c>
      <c r="U715" s="301" t="n">
        <v>0.0038</v>
      </c>
      <c r="V715" s="301" t="n"/>
      <c r="W715" s="67" t="inlineStr">
        <is>
          <t>水务局</t>
        </is>
      </c>
      <c r="X715" s="79" t="inlineStr">
        <is>
          <t>李英璞</t>
        </is>
      </c>
      <c r="Y715" s="60" t="inlineStr">
        <is>
          <t>耿湾乡</t>
        </is>
      </c>
      <c r="Z715" s="58" t="inlineStr">
        <is>
          <t>王秀丽</t>
        </is>
      </c>
      <c r="AA715" s="60" t="inlineStr">
        <is>
          <t>环农领办发〔2022〕32号</t>
        </is>
      </c>
      <c r="AB715" s="176" t="inlineStr">
        <is>
          <t>市级资金</t>
        </is>
      </c>
    </row>
    <row r="716" ht="57" customFormat="1" customHeight="1" s="7">
      <c r="A716" s="67" t="n"/>
      <c r="B716" s="67" t="inlineStr">
        <is>
          <t>脱贫户羊产业用水小电井及场窖</t>
        </is>
      </c>
      <c r="C716" s="67" t="inlineStr">
        <is>
          <t>新建</t>
        </is>
      </c>
      <c r="D716" s="67" t="inlineStr">
        <is>
          <t>2022.01-2022.12</t>
        </is>
      </c>
      <c r="E716" s="67" t="inlineStr">
        <is>
          <t>八珠乡</t>
        </is>
      </c>
      <c r="F716" s="94" t="inlineStr">
        <is>
          <t>新建一场一窖3处、小电井2眼、砖砌窖21眼，其中：八珠塬村砖砌窖5眼；白塬村砖砌窖6眼；冯家湾村一场一窖3处；马连掌村小电井2眼，砖砌窖4眼；湫坝沟村砖砌窖4眼；塔儿咀村砖砌窖2眼。</t>
        </is>
      </c>
      <c r="G716" s="322">
        <f>3*0.5+2*0.4+21*0.3</f>
        <v/>
      </c>
      <c r="H716" s="322" t="n"/>
      <c r="I716" s="322" t="n"/>
      <c r="J716" s="322">
        <f>3*0.5+2*0.4+21*0.3</f>
        <v/>
      </c>
      <c r="K716" s="322" t="n"/>
      <c r="L716" s="60" t="inlineStr">
        <is>
          <t>庆市财农[2022]130号</t>
        </is>
      </c>
      <c r="M716" s="94" t="inlineStr">
        <is>
          <t>进一步提升产业供水条件，保障农户羊畜产业发展用水，增加产业收入。</t>
        </is>
      </c>
      <c r="N716" s="94" t="inlineStr">
        <is>
          <t>进一步提升产业供水条件，保障农户羊畜产业发展用水，增加产业收入。</t>
        </is>
      </c>
      <c r="O716" s="67" t="n">
        <v>6</v>
      </c>
      <c r="P716" s="67" t="n"/>
      <c r="Q716" s="67" t="n">
        <v>0.0026</v>
      </c>
      <c r="R716" s="67" t="n">
        <v>0.0026</v>
      </c>
      <c r="S716" s="67" t="n"/>
      <c r="T716" s="301" t="n">
        <v>0.0125</v>
      </c>
      <c r="U716" s="301" t="n">
        <v>0.0125</v>
      </c>
      <c r="V716" s="301" t="n"/>
      <c r="W716" s="67" t="inlineStr">
        <is>
          <t>水务局</t>
        </is>
      </c>
      <c r="X716" s="79" t="inlineStr">
        <is>
          <t>李英璞</t>
        </is>
      </c>
      <c r="Y716" s="67" t="inlineStr">
        <is>
          <t>八珠乡</t>
        </is>
      </c>
      <c r="Z716" s="58" t="inlineStr">
        <is>
          <t>张彬彬</t>
        </is>
      </c>
      <c r="AA716" s="60" t="inlineStr">
        <is>
          <t>环农领办发〔2022〕32号</t>
        </is>
      </c>
      <c r="AB716" s="176" t="inlineStr">
        <is>
          <t>市级资金</t>
        </is>
      </c>
    </row>
    <row r="717" ht="72" customFormat="1" customHeight="1" s="7">
      <c r="A717" s="67" t="n"/>
      <c r="B717" s="67" t="inlineStr">
        <is>
          <t>脱贫户羊产业用水小电井及场窖</t>
        </is>
      </c>
      <c r="C717" s="67" t="inlineStr">
        <is>
          <t>新建</t>
        </is>
      </c>
      <c r="D717" s="67" t="inlineStr">
        <is>
          <t>2022.01-2022.12</t>
        </is>
      </c>
      <c r="E717" s="67" t="inlineStr">
        <is>
          <t>洪德镇</t>
        </is>
      </c>
      <c r="F717" s="94" t="inlineStr">
        <is>
          <t>新建一场一窖8处、集流场3处、砖砌窖12眼。其中：寇河村一场一窖1处，砖砌窖5处；洪德街村一场一窖1处，砖砌窖1眼；河连湾村一场一窖2处，砖砌窖3眼；苏长沟村一场一窖3处，集流场3处，砖砌窖2眼；新集子村一场一窖1处，砖砌窖1眼。</t>
        </is>
      </c>
      <c r="G717" s="322">
        <f>8*0.5+3*0.2+12*0.3</f>
        <v/>
      </c>
      <c r="H717" s="322" t="n"/>
      <c r="I717" s="322" t="n"/>
      <c r="J717" s="322">
        <f>8*0.5+3*0.2+12*0.3</f>
        <v/>
      </c>
      <c r="K717" s="322" t="n"/>
      <c r="L717" s="60" t="inlineStr">
        <is>
          <t>庆市财农[2022]130号</t>
        </is>
      </c>
      <c r="M717" s="94" t="inlineStr">
        <is>
          <t>进一步提升产业供水条件，保障农户羊畜产业发展用水，增加产业收入。</t>
        </is>
      </c>
      <c r="N717" s="94" t="inlineStr">
        <is>
          <t>进一步提升产业供水条件，保障农户羊畜产业发展用水，增加产业收入。</t>
        </is>
      </c>
      <c r="O717" s="67" t="n">
        <v>5</v>
      </c>
      <c r="P717" s="67" t="n"/>
      <c r="Q717" s="301" t="n">
        <v>0.0023</v>
      </c>
      <c r="R717" s="301" t="n">
        <v>0.0023</v>
      </c>
      <c r="S717" s="301" t="n"/>
      <c r="T717" s="301" t="n">
        <v>0.011</v>
      </c>
      <c r="U717" s="301" t="n">
        <v>0.011</v>
      </c>
      <c r="V717" s="301" t="n"/>
      <c r="W717" s="67" t="inlineStr">
        <is>
          <t>水务局</t>
        </is>
      </c>
      <c r="X717" s="79" t="inlineStr">
        <is>
          <t>李英璞</t>
        </is>
      </c>
      <c r="Y717" s="60" t="inlineStr">
        <is>
          <t>洪德镇</t>
        </is>
      </c>
      <c r="Z717" s="83" t="inlineStr">
        <is>
          <t>王国伍</t>
        </is>
      </c>
      <c r="AA717" s="60" t="inlineStr">
        <is>
          <t>环农领办发〔2022〕32号</t>
        </is>
      </c>
      <c r="AB717" s="176" t="inlineStr">
        <is>
          <t>市级资金</t>
        </is>
      </c>
    </row>
    <row r="718" ht="46" customFormat="1" customHeight="1" s="7">
      <c r="A718" s="67" t="n"/>
      <c r="B718" s="67" t="inlineStr">
        <is>
          <t>脱贫户羊产业用水小电井及场窖</t>
        </is>
      </c>
      <c r="C718" s="67" t="inlineStr">
        <is>
          <t>新建</t>
        </is>
      </c>
      <c r="D718" s="67" t="inlineStr">
        <is>
          <t>2022.01-2022.12</t>
        </is>
      </c>
      <c r="E718" s="67" t="inlineStr">
        <is>
          <t>环城镇</t>
        </is>
      </c>
      <c r="F718" s="94" t="inlineStr">
        <is>
          <t>新建一场一窖2处、集流场1处、砖砌窖2眼，其中：耿家沟村一场一窖1处，砖砌窖1处；赵小掌村一场一窖1处；肖川村砖砌窖1眼，集流场1处。</t>
        </is>
      </c>
      <c r="G718" s="322">
        <f>2*0.5+1*0.2+2*0.3</f>
        <v/>
      </c>
      <c r="H718" s="322" t="n"/>
      <c r="I718" s="322" t="n"/>
      <c r="J718" s="322">
        <f>2*0.5+1*0.2+2*0.3</f>
        <v/>
      </c>
      <c r="K718" s="322" t="n"/>
      <c r="L718" s="60" t="inlineStr">
        <is>
          <t>庆市财农[2022]130号</t>
        </is>
      </c>
      <c r="M718" s="94" t="inlineStr">
        <is>
          <t>进一步提升产业供水条件，保障农户羊畜产业发展用水，增加产业收入。</t>
        </is>
      </c>
      <c r="N718" s="94" t="inlineStr">
        <is>
          <t>进一步提升产业供水条件，保障农户羊畜产业发展用水，增加产业收入。</t>
        </is>
      </c>
      <c r="O718" s="67" t="n">
        <v>4</v>
      </c>
      <c r="P718" s="67" t="n"/>
      <c r="Q718" s="67" t="n">
        <v>0.0005</v>
      </c>
      <c r="R718" s="67" t="n">
        <v>0.0005</v>
      </c>
      <c r="S718" s="67" t="n"/>
      <c r="T718" s="301" t="n">
        <v>0.0024</v>
      </c>
      <c r="U718" s="301" t="n">
        <v>0.0024</v>
      </c>
      <c r="V718" s="301" t="n"/>
      <c r="W718" s="67" t="inlineStr">
        <is>
          <t>水务局</t>
        </is>
      </c>
      <c r="X718" s="79" t="inlineStr">
        <is>
          <t>李英璞</t>
        </is>
      </c>
      <c r="Y718" s="67" t="inlineStr">
        <is>
          <t>环城镇</t>
        </is>
      </c>
      <c r="Z718" s="58" t="inlineStr">
        <is>
          <t>白俊虎</t>
        </is>
      </c>
      <c r="AA718" s="60" t="inlineStr">
        <is>
          <t>环农领办发〔2022〕32号</t>
        </is>
      </c>
      <c r="AB718" s="176" t="inlineStr">
        <is>
          <t>市级资金</t>
        </is>
      </c>
    </row>
    <row r="719" ht="57" customFormat="1" customHeight="1" s="7">
      <c r="A719" s="67" t="n"/>
      <c r="B719" s="67" t="inlineStr">
        <is>
          <t>脱贫户羊产业用水小电井及场窖</t>
        </is>
      </c>
      <c r="C719" s="67" t="inlineStr">
        <is>
          <t>新建</t>
        </is>
      </c>
      <c r="D719" s="67" t="inlineStr">
        <is>
          <t>2022.01-2022.12</t>
        </is>
      </c>
      <c r="E719" s="67" t="inlineStr">
        <is>
          <t>秦团庄乡</t>
        </is>
      </c>
      <c r="F719" s="94" t="inlineStr">
        <is>
          <t>新建集流2处，砖砌窖20眼，其中：大天子村砖砌窖3眼；南掌堡子村砖砌窖7眼，集流场2处。白塬畔村砖砌窖5眼；贾塬村砖砌窖1眼；秦团庄村砖砌窖2眼；新集子村砖砌窖2眼。</t>
        </is>
      </c>
      <c r="G719" s="322">
        <f>2*0.2+20*0.3</f>
        <v/>
      </c>
      <c r="H719" s="322" t="n"/>
      <c r="I719" s="322" t="n"/>
      <c r="J719" s="322">
        <f>2*0.2+20*0.3</f>
        <v/>
      </c>
      <c r="K719" s="322" t="n"/>
      <c r="L719" s="60" t="inlineStr">
        <is>
          <t>庆市财农[2022]130号</t>
        </is>
      </c>
      <c r="M719" s="94" t="inlineStr">
        <is>
          <t>进一步提升产业供水条件，保障农户羊畜产业发展用水，增加产业收入。</t>
        </is>
      </c>
      <c r="N719" s="94" t="inlineStr">
        <is>
          <t>进一步提升产业供水条件，保障农户羊畜产业发展用水，增加产业收入。</t>
        </is>
      </c>
      <c r="O719" s="67" t="n">
        <v>6</v>
      </c>
      <c r="P719" s="67" t="n"/>
      <c r="Q719" s="67" t="n">
        <v>0.0022</v>
      </c>
      <c r="R719" s="67" t="n">
        <v>0.0022</v>
      </c>
      <c r="S719" s="67" t="n"/>
      <c r="T719" s="301" t="n">
        <v>0.0106</v>
      </c>
      <c r="U719" s="301" t="n">
        <v>0.0106</v>
      </c>
      <c r="V719" s="301" t="n"/>
      <c r="W719" s="67" t="inlineStr">
        <is>
          <t>水务局</t>
        </is>
      </c>
      <c r="X719" s="79" t="inlineStr">
        <is>
          <t>李英璞</t>
        </is>
      </c>
      <c r="Y719" s="60" t="inlineStr">
        <is>
          <t>秦团庄乡</t>
        </is>
      </c>
      <c r="Z719" s="58" t="inlineStr">
        <is>
          <t>张浩洲</t>
        </is>
      </c>
      <c r="AA719" s="60" t="inlineStr">
        <is>
          <t>环农领办发〔2022〕32号</t>
        </is>
      </c>
      <c r="AB719" s="176" t="inlineStr">
        <is>
          <t>市级资金</t>
        </is>
      </c>
    </row>
    <row r="720" ht="52" customFormat="1" customHeight="1" s="7">
      <c r="A720" s="67" t="n"/>
      <c r="B720" s="67" t="inlineStr">
        <is>
          <t>脱贫户羊产业用水小电井及场窖</t>
        </is>
      </c>
      <c r="C720" s="67" t="inlineStr">
        <is>
          <t>新建</t>
        </is>
      </c>
      <c r="D720" s="67" t="inlineStr">
        <is>
          <t>2022.01-2022.12</t>
        </is>
      </c>
      <c r="E720" s="67" t="inlineStr">
        <is>
          <t>天池乡</t>
        </is>
      </c>
      <c r="F720" s="94" t="inlineStr">
        <is>
          <t>新建小电井7眼，其中：殷屈河村小电井2眼；苏北岔村小电井2眼；潘老庄村小电井1眼；老庄湾小电井1眼；井渠淌小电井1眼。</t>
        </is>
      </c>
      <c r="G720" s="322">
        <f>7*0.4</f>
        <v/>
      </c>
      <c r="H720" s="322" t="n"/>
      <c r="I720" s="322" t="n"/>
      <c r="J720" s="322">
        <f>7*0.4</f>
        <v/>
      </c>
      <c r="K720" s="322" t="n"/>
      <c r="L720" s="60" t="inlineStr">
        <is>
          <t>庆市财农[2022]130号</t>
        </is>
      </c>
      <c r="M720" s="94" t="inlineStr">
        <is>
          <t>进一步提升产业供水条件，保障农户羊畜产业发展用水，增加产业收入。</t>
        </is>
      </c>
      <c r="N720" s="94" t="inlineStr">
        <is>
          <t>进一步提升产业供水条件，保障农户羊畜产业发展用水，增加产业收入。</t>
        </is>
      </c>
      <c r="O720" s="67" t="n">
        <v>5</v>
      </c>
      <c r="P720" s="67" t="n"/>
      <c r="Q720" s="67" t="n">
        <v>0.0007</v>
      </c>
      <c r="R720" s="67" t="n">
        <v>0.0007</v>
      </c>
      <c r="S720" s="67" t="n"/>
      <c r="T720" s="301" t="n">
        <v>0.0034</v>
      </c>
      <c r="U720" s="301" t="n">
        <v>0.0034</v>
      </c>
      <c r="V720" s="301" t="n"/>
      <c r="W720" s="67" t="inlineStr">
        <is>
          <t>水务局</t>
        </is>
      </c>
      <c r="X720" s="79" t="inlineStr">
        <is>
          <t>李英璞</t>
        </is>
      </c>
      <c r="Y720" s="60" t="inlineStr">
        <is>
          <t>天池乡</t>
        </is>
      </c>
      <c r="Z720" s="58" t="inlineStr">
        <is>
          <t>刘震</t>
        </is>
      </c>
      <c r="AA720" s="60" t="inlineStr">
        <is>
          <t>环农领办发〔2022〕32号</t>
        </is>
      </c>
      <c r="AB720" s="176" t="inlineStr">
        <is>
          <t>市级资金</t>
        </is>
      </c>
    </row>
    <row r="721" ht="71" customFormat="1" customHeight="1" s="7">
      <c r="A721" s="67" t="n"/>
      <c r="B721" s="67" t="inlineStr">
        <is>
          <t>脱贫户羊产业用水小电井及场窖</t>
        </is>
      </c>
      <c r="C721" s="67" t="inlineStr">
        <is>
          <t>新建</t>
        </is>
      </c>
      <c r="D721" s="67" t="inlineStr">
        <is>
          <t>2022.01-2022.12</t>
        </is>
      </c>
      <c r="E721" s="67" t="inlineStr">
        <is>
          <t>曲子镇</t>
        </is>
      </c>
      <c r="F721" s="94" t="inlineStr">
        <is>
          <t>新建一场一窖2处、小电井12眼、砖砌窖16眼，其中：五里桥村一场一窖1处；双城村小电井1眼，砖砌窖7眼；刘旗村小电井1眼；高李湾村小电井1眼；楼房子村小电井2眼；西沟村一场一窖1处，小电井2眼；金村寺村砖砌窖5眼；金盆掌村砖砌窖4眼；董家塬村小电井5眼。</t>
        </is>
      </c>
      <c r="G721" s="322">
        <f>2*0.5+12*0.4+16*0.3</f>
        <v/>
      </c>
      <c r="H721" s="322" t="n"/>
      <c r="I721" s="322" t="n"/>
      <c r="J721" s="322">
        <f>2*0.5+12*0.4+16*0.3</f>
        <v/>
      </c>
      <c r="K721" s="322" t="n"/>
      <c r="L721" s="60" t="inlineStr">
        <is>
          <t>庆市财农[2022]130号</t>
        </is>
      </c>
      <c r="M721" s="94" t="inlineStr">
        <is>
          <t>进一步提升产业供水条件，保障农户羊畜产业发展用水，增加产业收入。</t>
        </is>
      </c>
      <c r="N721" s="94" t="inlineStr">
        <is>
          <t>进一步提升产业供水条件，保障农户羊畜产业发展用水，增加产业收入。</t>
        </is>
      </c>
      <c r="O721" s="67" t="n">
        <v>9</v>
      </c>
      <c r="P721" s="67" t="n"/>
      <c r="Q721" s="301" t="n">
        <v>0.003</v>
      </c>
      <c r="R721" s="301" t="n">
        <v>0.003</v>
      </c>
      <c r="S721" s="301" t="n"/>
      <c r="T721" s="301" t="n">
        <v>0.0144</v>
      </c>
      <c r="U721" s="301" t="n">
        <v>0.0144</v>
      </c>
      <c r="V721" s="301" t="n"/>
      <c r="W721" s="67" t="inlineStr">
        <is>
          <t>水务局</t>
        </is>
      </c>
      <c r="X721" s="79" t="inlineStr">
        <is>
          <t>李英璞</t>
        </is>
      </c>
      <c r="Y721" s="60" t="inlineStr">
        <is>
          <t>曲子镇</t>
        </is>
      </c>
      <c r="Z721" s="58" t="inlineStr">
        <is>
          <t>段斌杰</t>
        </is>
      </c>
      <c r="AA721" s="60" t="inlineStr">
        <is>
          <t>环农领办发〔2022〕32号</t>
        </is>
      </c>
      <c r="AB721" s="176" t="inlineStr">
        <is>
          <t>市级资金</t>
        </is>
      </c>
    </row>
    <row r="722" ht="76" customFormat="1" customHeight="1" s="7">
      <c r="A722" s="67" t="n"/>
      <c r="B722" s="67" t="inlineStr">
        <is>
          <t>脱贫户羊产业用水小电井及场窖</t>
        </is>
      </c>
      <c r="C722" s="67" t="inlineStr">
        <is>
          <t>新建</t>
        </is>
      </c>
      <c r="D722" s="67" t="inlineStr">
        <is>
          <t>2022.01-2022.12</t>
        </is>
      </c>
      <c r="E722" s="67" t="inlineStr">
        <is>
          <t>合道镇</t>
        </is>
      </c>
      <c r="F722" s="94" t="inlineStr">
        <is>
          <t>新建小电井37眼、集流场1处、砖砌窖26眼，其中：陈旗塬小电井3眼，砖砌窖4眼；尚西坪小电井7眼，砖砌窖2眼；杨坪沟小电井4眼，砖砌窖1眼；大路洼砖砌窖2眼；常崾岘小电井11眼；沈岭砖砌窖1眼；赵台小电井1眼，砖砌窖7眼；瓦天沟砖砌窖8处；何坪砖砌窖,1处，集流场1处。</t>
        </is>
      </c>
      <c r="G722" s="322">
        <f>37*0.4+1*0.2+26*0.3</f>
        <v/>
      </c>
      <c r="H722" s="322" t="n"/>
      <c r="I722" s="322" t="n"/>
      <c r="J722" s="322">
        <f>37*0.4+1*0.2+26*0.3</f>
        <v/>
      </c>
      <c r="K722" s="322" t="n"/>
      <c r="L722" s="60" t="inlineStr">
        <is>
          <t>庆市财农[2022]130号</t>
        </is>
      </c>
      <c r="M722" s="94" t="inlineStr">
        <is>
          <t>进一步提升产业供水条件，保障农户羊畜产业发展用水，增加产业收入。</t>
        </is>
      </c>
      <c r="N722" s="94" t="inlineStr">
        <is>
          <t>进一步提升产业供水条件，保障农户羊畜产业发展用水，增加产业收入。</t>
        </is>
      </c>
      <c r="O722" s="67" t="n">
        <v>9</v>
      </c>
      <c r="P722" s="67" t="n"/>
      <c r="Q722" s="67" t="n">
        <v>0.0064</v>
      </c>
      <c r="R722" s="67" t="n">
        <v>0.0064</v>
      </c>
      <c r="S722" s="67" t="n"/>
      <c r="T722" s="301" t="n">
        <v>0.0307</v>
      </c>
      <c r="U722" s="301" t="n">
        <v>0.0307</v>
      </c>
      <c r="V722" s="301" t="n"/>
      <c r="W722" s="67" t="inlineStr">
        <is>
          <t>水务局</t>
        </is>
      </c>
      <c r="X722" s="79" t="inlineStr">
        <is>
          <t>李英璞</t>
        </is>
      </c>
      <c r="Y722" s="60" t="inlineStr">
        <is>
          <t>合道镇</t>
        </is>
      </c>
      <c r="Z722" s="58" t="inlineStr">
        <is>
          <t>王宝明</t>
        </is>
      </c>
      <c r="AA722" s="60" t="inlineStr">
        <is>
          <t>环农领办发〔2022〕32号</t>
        </is>
      </c>
      <c r="AB722" s="176" t="inlineStr">
        <is>
          <t>市级资金</t>
        </is>
      </c>
    </row>
    <row r="723" ht="38" customFormat="1" customHeight="1" s="7">
      <c r="A723" s="67" t="n"/>
      <c r="B723" s="67" t="inlineStr">
        <is>
          <t>脱贫户羊产业用水小电井及场窖</t>
        </is>
      </c>
      <c r="C723" s="67" t="inlineStr">
        <is>
          <t>新建</t>
        </is>
      </c>
      <c r="D723" s="67" t="inlineStr">
        <is>
          <t>2022.01-2022.12</t>
        </is>
      </c>
      <c r="E723" s="67" t="inlineStr">
        <is>
          <t>山城乡</t>
        </is>
      </c>
      <c r="F723" s="94" t="inlineStr">
        <is>
          <t>新建集流场1处、砖砌窖8处，其中：寨柯村砖砌窖8眼；赵庄村集流场1处。</t>
        </is>
      </c>
      <c r="G723" s="322">
        <f>1*0.2+8*0.3</f>
        <v/>
      </c>
      <c r="H723" s="322" t="n"/>
      <c r="I723" s="322" t="n"/>
      <c r="J723" s="322">
        <f>1*0.2+8*0.3</f>
        <v/>
      </c>
      <c r="K723" s="322" t="n"/>
      <c r="L723" s="60" t="inlineStr">
        <is>
          <t>庆市财农[2022]130号</t>
        </is>
      </c>
      <c r="M723" s="94" t="inlineStr">
        <is>
          <t>进一步提升产业供水条件，保障农户羊畜产业发展用水，增加产业收入。</t>
        </is>
      </c>
      <c r="N723" s="94" t="inlineStr">
        <is>
          <t>进一步提升产业供水条件，保障农户羊畜产业发展用水，增加产业收入。</t>
        </is>
      </c>
      <c r="O723" s="67" t="n">
        <v>2</v>
      </c>
      <c r="P723" s="67" t="n"/>
      <c r="Q723" s="67" t="n">
        <v>0.0009</v>
      </c>
      <c r="R723" s="67" t="n">
        <v>0.0009</v>
      </c>
      <c r="S723" s="67" t="n"/>
      <c r="T723" s="301" t="n">
        <v>0.0043</v>
      </c>
      <c r="U723" s="301" t="n">
        <v>0.0043</v>
      </c>
      <c r="V723" s="301" t="n"/>
      <c r="W723" s="67" t="inlineStr">
        <is>
          <t>水务局</t>
        </is>
      </c>
      <c r="X723" s="79" t="inlineStr">
        <is>
          <t>李英璞</t>
        </is>
      </c>
      <c r="Y723" s="60" t="inlineStr">
        <is>
          <t>山城乡</t>
        </is>
      </c>
      <c r="Z723" s="58" t="inlineStr">
        <is>
          <t>姚建平</t>
        </is>
      </c>
      <c r="AA723" s="60" t="inlineStr">
        <is>
          <t>环农领办发〔2022〕32号</t>
        </is>
      </c>
      <c r="AB723" s="176" t="inlineStr">
        <is>
          <t>市级资金</t>
        </is>
      </c>
    </row>
    <row r="724" ht="52" customFormat="1" customHeight="1" s="7">
      <c r="A724" s="85" t="n"/>
      <c r="B724" s="85" t="inlineStr">
        <is>
          <t>陶洼子村钻洞子蔬菜分拣场排水项目</t>
        </is>
      </c>
      <c r="C724" s="85" t="inlineStr">
        <is>
          <t>新建</t>
        </is>
      </c>
      <c r="D724" s="85" t="inlineStr">
        <is>
          <t>2022.01-2022.12</t>
        </is>
      </c>
      <c r="E724" s="85" t="inlineStr">
        <is>
          <t>陶洼子村</t>
        </is>
      </c>
      <c r="F724" s="84" t="inlineStr">
        <is>
          <t>排水管网170米，水箅子7个，配套其它设施。</t>
        </is>
      </c>
      <c r="G724" s="85" t="n">
        <v>8</v>
      </c>
      <c r="H724" s="85" t="n"/>
      <c r="I724" s="85" t="n"/>
      <c r="J724" s="85" t="n">
        <v>8</v>
      </c>
      <c r="K724" s="85" t="n"/>
      <c r="L724" s="85" t="inlineStr">
        <is>
          <t>庆市财农[2022]130号</t>
        </is>
      </c>
      <c r="M724" s="84" t="inlineStr">
        <is>
          <t>通过项目实施，进一步改善产业发展基础设施条件，助推产业发展，增加农户收入。</t>
        </is>
      </c>
      <c r="N724" s="84" t="inlineStr">
        <is>
          <t>通过项目实施，进一步改善产业发展基础设施条件，助推产业发展，增加农户收入。</t>
        </is>
      </c>
      <c r="O724" s="85" t="n">
        <v>1</v>
      </c>
      <c r="P724" s="85" t="n"/>
      <c r="Q724" s="85" t="n">
        <v>0.051</v>
      </c>
      <c r="R724" s="85" t="n"/>
      <c r="S724" s="85" t="n"/>
      <c r="T724" s="85" t="n">
        <v>0.2045</v>
      </c>
      <c r="U724" s="56" t="n"/>
      <c r="V724" s="56" t="n"/>
      <c r="W724" s="34" t="inlineStr">
        <is>
          <t>农业农村局</t>
        </is>
      </c>
      <c r="X724" s="56" t="inlineStr">
        <is>
          <t>赵过存</t>
        </is>
      </c>
      <c r="Y724" s="60" t="inlineStr">
        <is>
          <t>合道镇</t>
        </is>
      </c>
      <c r="Z724" s="58" t="inlineStr">
        <is>
          <t>王宝明</t>
        </is>
      </c>
      <c r="AA724" s="60" t="inlineStr">
        <is>
          <t>环农领办发〔2022〕32号</t>
        </is>
      </c>
      <c r="AB724" s="176" t="inlineStr">
        <is>
          <t>市级资金</t>
        </is>
      </c>
    </row>
    <row r="725" ht="82" customFormat="1" customHeight="1" s="14">
      <c r="A725" s="60" t="n"/>
      <c r="B725" s="60" t="inlineStr">
        <is>
          <t>环县环城镇白草原村草羊产业供水工程</t>
        </is>
      </c>
      <c r="C725" s="60" t="inlineStr">
        <is>
          <t>续建</t>
        </is>
      </c>
      <c r="D725" s="58" t="inlineStr">
        <is>
          <t>2021.01-2022.12</t>
        </is>
      </c>
      <c r="E725" s="60" t="inlineStr">
        <is>
          <t>环城镇白草塬村</t>
        </is>
      </c>
      <c r="F725" s="142" t="inlineStr">
        <is>
          <t>白草原组：埋设上水管道8700米、新建3000立方米高位蓄水池1座、200立方米蓄水池1座、配电房1间、闸阀井65座；埋设输水管道22705米，管道穿路14处，穿河1处；配套安装潜水泵4台（两备两用）、离心泵2台（一备一用）；配套入户设施169户。赵沟门组：新建50立方米地下调蓄水池1座，闸阀井2座，潜水泵2台，埋设Dn50PE管100米。（已安排927万元，本次安排120万元）</t>
        </is>
      </c>
      <c r="G725" s="60" t="n">
        <v>120</v>
      </c>
      <c r="H725" s="60" t="n">
        <v>120</v>
      </c>
      <c r="I725" s="60" t="n"/>
      <c r="J725" s="60" t="n"/>
      <c r="K725" s="60" t="n"/>
      <c r="L725" s="58" t="inlineStr">
        <is>
          <t>甘财振兴[2022]9号</t>
        </is>
      </c>
      <c r="M725" s="142" t="inlineStr">
        <is>
          <t>巩固提升白草原村白草原组、赵沟门组、赵崾岘组370户1332人生产生活用水。</t>
        </is>
      </c>
      <c r="N725" s="142" t="inlineStr">
        <is>
          <t>提升改善农村供水条件，进一步改善产业发展基础设施条件，助推产业发展，增加农户收入。</t>
        </is>
      </c>
      <c r="O725" s="60" t="n">
        <v>1</v>
      </c>
      <c r="P725" s="60" t="n"/>
      <c r="Q725" s="60" t="n">
        <v>0.037</v>
      </c>
      <c r="R725" s="60" t="n">
        <v>0.021</v>
      </c>
      <c r="S725" s="60" t="n">
        <v>0.016</v>
      </c>
      <c r="T725" s="60" t="n">
        <v>0.1332</v>
      </c>
      <c r="U725" s="308">
        <f>R725*4</f>
        <v/>
      </c>
      <c r="V725" s="308">
        <f>T725-U725</f>
        <v/>
      </c>
      <c r="W725" s="60" t="inlineStr">
        <is>
          <t>水务局</t>
        </is>
      </c>
      <c r="X725" s="85" t="inlineStr">
        <is>
          <t>李英璞</t>
        </is>
      </c>
      <c r="Y725" s="85" t="inlineStr">
        <is>
          <t>水务局</t>
        </is>
      </c>
      <c r="Z725" s="85" t="inlineStr">
        <is>
          <t>李英璞</t>
        </is>
      </c>
      <c r="AA725" s="58" t="inlineStr">
        <is>
          <t>环农领办发〔2022〕20号</t>
        </is>
      </c>
      <c r="AB725" s="58" t="inlineStr">
        <is>
          <t>中央二批</t>
        </is>
      </c>
    </row>
    <row r="726" ht="69" customFormat="1" customHeight="1" s="15">
      <c r="A726" s="56" t="n"/>
      <c r="B726" s="56" t="inlineStr">
        <is>
          <t>以工代赈资金项目</t>
        </is>
      </c>
      <c r="C726" s="56" t="inlineStr">
        <is>
          <t>新建</t>
        </is>
      </c>
      <c r="D726" s="34" t="inlineStr">
        <is>
          <t>2022.01-2022.12</t>
        </is>
      </c>
      <c r="E726" s="56" t="inlineStr">
        <is>
          <t>甜水镇木钵镇</t>
        </is>
      </c>
      <c r="F726" s="140" t="inlineStr">
        <is>
          <t>新修草羊产业砂砾路18.14公里，配套完成边沟及涵管铺设。修建柏油路10.077公里，配套建设附属设施。</t>
        </is>
      </c>
      <c r="G726" s="56">
        <f>SUM(G727:G728)</f>
        <v/>
      </c>
      <c r="H726" s="56">
        <f>SUM(H727:H728)</f>
        <v/>
      </c>
      <c r="I726" s="56">
        <f>SUM(I727:I728)</f>
        <v/>
      </c>
      <c r="J726" s="56">
        <f>SUM(J727:J728)</f>
        <v/>
      </c>
      <c r="K726" s="56">
        <f>SUM(K727:K728)</f>
        <v/>
      </c>
      <c r="L726" s="34" t="n"/>
      <c r="M726" s="140" t="inlineStr">
        <is>
          <t>解决群众出行困难，带动群众就近就业。</t>
        </is>
      </c>
      <c r="N726" s="140" t="inlineStr">
        <is>
          <t>通过实施以工代赈项目，就地就近解决脱贫群众就业问题，增加群众务工收入 ，巩固脱贫成果。</t>
        </is>
      </c>
      <c r="O726" s="56" t="n">
        <v>3</v>
      </c>
      <c r="P726" s="34" t="n"/>
      <c r="Q726" s="56">
        <f>R726+S726</f>
        <v/>
      </c>
      <c r="R726" s="56" t="n">
        <v>0.056</v>
      </c>
      <c r="S726" s="34" t="n"/>
      <c r="T726" s="56">
        <f>U726+V726</f>
        <v/>
      </c>
      <c r="U726" s="309" t="n">
        <v>0.2439</v>
      </c>
      <c r="V726" s="34" t="n"/>
      <c r="W726" s="56" t="inlineStr">
        <is>
          <t>发改局</t>
        </is>
      </c>
      <c r="X726" s="34" t="inlineStr">
        <is>
          <t>白兴时</t>
        </is>
      </c>
      <c r="Y726" s="56" t="inlineStr">
        <is>
          <t>以工代赈办</t>
        </is>
      </c>
      <c r="Z726" s="34" t="inlineStr">
        <is>
          <t>耿嫔</t>
        </is>
      </c>
      <c r="AA726" s="34" t="n"/>
      <c r="AB726" s="34" t="n"/>
    </row>
    <row r="727" ht="84" customFormat="1" customHeight="1" s="15">
      <c r="A727" s="56" t="n"/>
      <c r="B727" s="60" t="inlineStr">
        <is>
          <t>环县甜水镇何塬村部至宁夏石腰沟过境草羊产业砂砾路</t>
        </is>
      </c>
      <c r="C727" s="60" t="inlineStr">
        <is>
          <t>新建</t>
        </is>
      </c>
      <c r="D727" s="58" t="inlineStr">
        <is>
          <t>2022.01-2022.12</t>
        </is>
      </c>
      <c r="E727" s="60" t="inlineStr">
        <is>
          <t>甜水镇何塬村</t>
        </is>
      </c>
      <c r="F727" s="142" t="inlineStr">
        <is>
          <t>新修砂砾路18.14公里，配套完成边沟及涵管铺设。</t>
        </is>
      </c>
      <c r="G727" s="60" t="n">
        <v>550</v>
      </c>
      <c r="H727" s="60" t="n">
        <v>550</v>
      </c>
      <c r="I727" s="177" t="n"/>
      <c r="J727" s="58" t="n"/>
      <c r="K727" s="58" t="n"/>
      <c r="L727" s="58" t="inlineStr">
        <is>
          <t>甘财扶贫〔2021〕26号</t>
        </is>
      </c>
      <c r="M727" s="70" t="inlineStr">
        <is>
          <t>解决了何塬村石坑沿组、倪新庄组、赵崾岘组等沿线500多人的出行问题，也带动甜水镇何塬村经济的发展具有积极的促进作用。</t>
        </is>
      </c>
      <c r="N727" s="70" t="inlineStr">
        <is>
          <t>通过实施以工代赈项目，就地就近解决脱贫群众就业问题，增加群众务工收入 ，巩固脱贫成果。</t>
        </is>
      </c>
      <c r="O727" s="60" t="n">
        <v>1</v>
      </c>
      <c r="P727" s="58" t="n"/>
      <c r="Q727" s="60">
        <f>R727+S727</f>
        <v/>
      </c>
      <c r="R727" s="60" t="n">
        <v>0.01</v>
      </c>
      <c r="S727" s="58" t="n"/>
      <c r="T727" s="60">
        <f>U727+V727</f>
        <v/>
      </c>
      <c r="U727" s="60" t="n">
        <v>0.05</v>
      </c>
      <c r="V727" s="58" t="n"/>
      <c r="W727" s="60" t="inlineStr">
        <is>
          <t>发改局</t>
        </is>
      </c>
      <c r="X727" s="58" t="inlineStr">
        <is>
          <t>白兴时</t>
        </is>
      </c>
      <c r="Y727" s="103" t="inlineStr">
        <is>
          <t>以工代赈办</t>
        </is>
      </c>
      <c r="Z727" s="58" t="inlineStr">
        <is>
          <t>耿嫔</t>
        </is>
      </c>
      <c r="AA727" s="58" t="inlineStr">
        <is>
          <t>环农领办发〔2022〕3号</t>
        </is>
      </c>
      <c r="AB727" s="58" t="inlineStr">
        <is>
          <t>中提前批</t>
        </is>
      </c>
    </row>
    <row r="728" ht="84" customFormat="1" customHeight="1" s="15">
      <c r="A728" s="56" t="n"/>
      <c r="B728" s="60" t="inlineStr">
        <is>
          <t>环县木钵镇韩洼子村韩洼子组至八珠乡苟塬村张塬组草羊产业柏油路工程</t>
        </is>
      </c>
      <c r="C728" s="60" t="inlineStr">
        <is>
          <t>新建</t>
        </is>
      </c>
      <c r="D728" s="58" t="inlineStr">
        <is>
          <t>2022.01-2022.12</t>
        </is>
      </c>
      <c r="E728" s="60" t="inlineStr">
        <is>
          <t>木钵镇韩洼子村至八珠乡苟塬村</t>
        </is>
      </c>
      <c r="F728" s="142" t="inlineStr">
        <is>
          <t>修建柏油路10.077公里及附属设施。</t>
        </is>
      </c>
      <c r="G728" s="60" t="n">
        <v>549</v>
      </c>
      <c r="H728" s="60" t="n">
        <v>549</v>
      </c>
      <c r="I728" s="177" t="n"/>
      <c r="J728" s="58" t="n"/>
      <c r="K728" s="58" t="n"/>
      <c r="L728" s="58" t="inlineStr">
        <is>
          <t>甘财扶贫〔2021〕26号</t>
        </is>
      </c>
      <c r="M728" s="70" t="inlineStr">
        <is>
          <t>改善韩洼子村及周边群众生产生活条件的行路难问题，对加快沿线群众脱贫致富步伐都起到积极带动作用。</t>
        </is>
      </c>
      <c r="N728" s="70" t="inlineStr">
        <is>
          <t>通过实施以工代赈项目，就地就近解决脱贫群众就业问题，增加群众务工收入 ，巩固脱贫成果。</t>
        </is>
      </c>
      <c r="O728" s="60" t="n">
        <v>2</v>
      </c>
      <c r="P728" s="58" t="n"/>
      <c r="Q728" s="60">
        <f>R728+S728</f>
        <v/>
      </c>
      <c r="R728" s="60" t="n">
        <v>0.046</v>
      </c>
      <c r="S728" s="58" t="n"/>
      <c r="T728" s="60">
        <f>U728+V728</f>
        <v/>
      </c>
      <c r="U728" s="60" t="n">
        <v>0.1939</v>
      </c>
      <c r="V728" s="58" t="n"/>
      <c r="W728" s="60" t="inlineStr">
        <is>
          <t>发改局</t>
        </is>
      </c>
      <c r="X728" s="58" t="inlineStr">
        <is>
          <t>白兴时</t>
        </is>
      </c>
      <c r="Y728" s="103" t="inlineStr">
        <is>
          <t>以工代赈办</t>
        </is>
      </c>
      <c r="Z728" s="58" t="inlineStr">
        <is>
          <t>耿嫔</t>
        </is>
      </c>
      <c r="AA728" s="58" t="inlineStr">
        <is>
          <t>环农领办发〔2022〕3号</t>
        </is>
      </c>
      <c r="AB728" s="58" t="inlineStr">
        <is>
          <t>中提前批</t>
        </is>
      </c>
    </row>
    <row r="729" ht="39" customHeight="1" s="295">
      <c r="A729" s="56" t="n"/>
      <c r="B729" s="297" t="inlineStr">
        <is>
          <t>（三）小额信贷贴息</t>
        </is>
      </c>
      <c r="C729" s="290" t="n"/>
      <c r="D729" s="290" t="n"/>
      <c r="E729" s="291" t="n"/>
      <c r="F729" s="71" t="n"/>
      <c r="G729" s="72">
        <f>G730+G731+G732+G733+G734</f>
        <v/>
      </c>
      <c r="H729" s="72">
        <f>H730+H731+H732+H733+H734</f>
        <v/>
      </c>
      <c r="I729" s="72">
        <f>I730+I731+I732+I733+I734</f>
        <v/>
      </c>
      <c r="J729" s="72">
        <f>J730+J731+J732+J733+J734</f>
        <v/>
      </c>
      <c r="K729" s="72">
        <f>K730+K731+K732+K733+K734</f>
        <v/>
      </c>
      <c r="L729" s="79" t="n"/>
      <c r="M729" s="87" t="n"/>
      <c r="N729" s="87" t="n"/>
      <c r="O729" s="79" t="n"/>
      <c r="P729" s="79" t="n"/>
      <c r="Q729" s="79" t="n"/>
      <c r="R729" s="79" t="n"/>
      <c r="S729" s="79" t="n"/>
      <c r="T729" s="79" t="n"/>
      <c r="U729" s="79" t="n"/>
      <c r="V729" s="79" t="n"/>
      <c r="W729" s="90" t="n"/>
      <c r="X729" s="85" t="n"/>
      <c r="Y729" s="85" t="n"/>
      <c r="Z729" s="85" t="n"/>
      <c r="AA729" s="79" t="n"/>
      <c r="AB729" s="79" t="n"/>
    </row>
    <row r="730" ht="60" customHeight="1" s="295">
      <c r="A730" s="56" t="n"/>
      <c r="B730" s="56" t="inlineStr">
        <is>
          <t>脱贫人口小额信贷贴息</t>
        </is>
      </c>
      <c r="C730" s="56" t="inlineStr">
        <is>
          <t>续建</t>
        </is>
      </c>
      <c r="D730" s="34" t="inlineStr">
        <is>
          <t>2021.01-2024.12</t>
        </is>
      </c>
      <c r="E730" s="56" t="inlineStr">
        <is>
          <t>全县20个乡镇</t>
        </is>
      </c>
      <c r="F730" s="140" t="inlineStr">
        <is>
          <t>全县20个乡镇8517户农户投放小额扶贫贷款3.95亿，贴息1900万元。</t>
        </is>
      </c>
      <c r="G730" s="56" t="n">
        <v>1900</v>
      </c>
      <c r="H730" s="56" t="n">
        <v>1900</v>
      </c>
      <c r="I730" s="34" t="n"/>
      <c r="J730" s="34" t="n"/>
      <c r="K730" s="34" t="n"/>
      <c r="L730" s="34" t="inlineStr">
        <is>
          <t>甘财扶贫〔2021〕26号</t>
        </is>
      </c>
      <c r="M730" s="140" t="inlineStr">
        <is>
          <t>解决脱贫户发展生产资金短缺问题，促进农民稳定增收。</t>
        </is>
      </c>
      <c r="N730" s="140" t="inlineStr">
        <is>
          <t>持续解决脱贫户发展生产“融资难、融资贵、资金短缺”问题，促进农户稳定增收。</t>
        </is>
      </c>
      <c r="O730" s="56" t="n">
        <v>112</v>
      </c>
      <c r="P730" s="34" t="n">
        <v>36</v>
      </c>
      <c r="Q730" s="56">
        <f>R730+S730</f>
        <v/>
      </c>
      <c r="R730" s="56" t="n">
        <v>0.8517</v>
      </c>
      <c r="S730" s="34" t="n"/>
      <c r="T730" s="56">
        <f>U730+V730</f>
        <v/>
      </c>
      <c r="U730" s="56" t="n">
        <v>2.5551</v>
      </c>
      <c r="V730" s="34" t="n"/>
      <c r="W730" s="56" t="inlineStr">
        <is>
          <t>财政综合事务中心</t>
        </is>
      </c>
      <c r="X730" s="85" t="inlineStr">
        <is>
          <t>孙海东</t>
        </is>
      </c>
      <c r="Y730" s="85" t="inlineStr">
        <is>
          <t>各乡镇</t>
        </is>
      </c>
      <c r="Z730" s="85" t="n"/>
      <c r="AA730" s="58" t="inlineStr">
        <is>
          <t>环农领办发〔2022〕3号</t>
        </is>
      </c>
      <c r="AB730" s="34" t="inlineStr">
        <is>
          <t>中提前批</t>
        </is>
      </c>
    </row>
    <row r="731" ht="60" customHeight="1" s="295">
      <c r="A731" s="56" t="n"/>
      <c r="B731" s="56" t="inlineStr">
        <is>
          <t>精准扶贫专项贷款贴息</t>
        </is>
      </c>
      <c r="C731" s="56" t="inlineStr">
        <is>
          <t>续建</t>
        </is>
      </c>
      <c r="D731" s="34" t="inlineStr">
        <is>
          <t>2021.01-2022.12</t>
        </is>
      </c>
      <c r="E731" s="56" t="inlineStr">
        <is>
          <t>全县20个乡镇</t>
        </is>
      </c>
      <c r="F731" s="140" t="inlineStr">
        <is>
          <t>全县20个乡镇13781户贫困户投放精准扶贫专项贷款2.35亿元，贴息585万元。</t>
        </is>
      </c>
      <c r="G731" s="56" t="n">
        <v>585</v>
      </c>
      <c r="H731" s="56" t="n">
        <v>585</v>
      </c>
      <c r="I731" s="34" t="n"/>
      <c r="J731" s="34" t="n"/>
      <c r="K731" s="34" t="n"/>
      <c r="L731" s="34" t="inlineStr">
        <is>
          <t>甘财扶贫〔2021〕26号</t>
        </is>
      </c>
      <c r="M731" s="140" t="inlineStr">
        <is>
          <t>解决脱贫户发展生产资金短缺问题，促进农民稳定增收。</t>
        </is>
      </c>
      <c r="N731" s="140" t="inlineStr">
        <is>
          <t>解决脱贫户发展生产资金短缺问题，促进农户稳定增收。</t>
        </is>
      </c>
      <c r="O731" s="56" t="n">
        <v>200</v>
      </c>
      <c r="P731" s="34" t="n">
        <v>36</v>
      </c>
      <c r="Q731" s="56">
        <f>R731+S731</f>
        <v/>
      </c>
      <c r="R731" s="56" t="n">
        <v>1.3781</v>
      </c>
      <c r="S731" s="34" t="n"/>
      <c r="T731" s="56">
        <f>U731+V731</f>
        <v/>
      </c>
      <c r="U731" s="56" t="n">
        <v>4.1343</v>
      </c>
      <c r="V731" s="34" t="n"/>
      <c r="W731" s="56" t="inlineStr">
        <is>
          <t>财政综合事务中心</t>
        </is>
      </c>
      <c r="X731" s="85" t="inlineStr">
        <is>
          <t>孙海东</t>
        </is>
      </c>
      <c r="Y731" s="85" t="inlineStr">
        <is>
          <t>各乡镇</t>
        </is>
      </c>
      <c r="Z731" s="85" t="n"/>
      <c r="AA731" s="58" t="inlineStr">
        <is>
          <t>环农领办发〔2022〕3号</t>
        </is>
      </c>
      <c r="AB731" s="34" t="inlineStr">
        <is>
          <t>中提前批</t>
        </is>
      </c>
    </row>
    <row r="732" ht="60" customHeight="1" s="295">
      <c r="A732" s="56" t="n"/>
      <c r="B732" s="56" t="inlineStr">
        <is>
          <t>其他产业贷款贴息</t>
        </is>
      </c>
      <c r="C732" s="56" t="inlineStr">
        <is>
          <t>续建</t>
        </is>
      </c>
      <c r="D732" s="34" t="inlineStr">
        <is>
          <t>2021.01-2022.12</t>
        </is>
      </c>
      <c r="E732" s="56" t="inlineStr">
        <is>
          <t>全县20个乡镇</t>
        </is>
      </c>
      <c r="F732" s="140" t="inlineStr">
        <is>
          <t>全县10个乡镇126户农户投放331+湖羊养殖贷款贴息及特色产业贷款504万元，贴息23万元。</t>
        </is>
      </c>
      <c r="G732" s="56" t="n">
        <v>23</v>
      </c>
      <c r="H732" s="56" t="n">
        <v>23</v>
      </c>
      <c r="I732" s="34" t="n"/>
      <c r="J732" s="34" t="n"/>
      <c r="K732" s="34" t="n"/>
      <c r="L732" s="34" t="inlineStr">
        <is>
          <t>甘财扶贫〔2021〕26号</t>
        </is>
      </c>
      <c r="M732" s="140" t="inlineStr">
        <is>
          <t>解决脱贫户发展生产资金短缺问题，促进农民稳定增收。</t>
        </is>
      </c>
      <c r="N732" s="140" t="inlineStr">
        <is>
          <t>解决脱贫户发展生产资金短缺问题，促进农户稳定增收。</t>
        </is>
      </c>
      <c r="O732" s="56" t="n">
        <v>37</v>
      </c>
      <c r="P732" s="34" t="n">
        <v>7</v>
      </c>
      <c r="Q732" s="56">
        <f>R732+S732</f>
        <v/>
      </c>
      <c r="R732" s="56" t="n">
        <v>0.0126</v>
      </c>
      <c r="S732" s="34" t="n"/>
      <c r="T732" s="56">
        <f>U732+V732</f>
        <v/>
      </c>
      <c r="U732" s="56" t="n">
        <v>0.0378</v>
      </c>
      <c r="V732" s="34" t="n"/>
      <c r="W732" s="56" t="inlineStr">
        <is>
          <t>财政综合事务中心</t>
        </is>
      </c>
      <c r="X732" s="85" t="inlineStr">
        <is>
          <t>孙海东</t>
        </is>
      </c>
      <c r="Y732" s="85" t="inlineStr">
        <is>
          <t>各乡镇</t>
        </is>
      </c>
      <c r="Z732" s="85" t="n"/>
      <c r="AA732" s="58" t="inlineStr">
        <is>
          <t>环农领办发〔2022〕3号</t>
        </is>
      </c>
      <c r="AB732" s="34" t="inlineStr">
        <is>
          <t>中提前批</t>
        </is>
      </c>
    </row>
    <row r="733" ht="51" customFormat="1" customHeight="1" s="5">
      <c r="A733" s="56" t="n"/>
      <c r="B733" s="56" t="inlineStr">
        <is>
          <t>脱贫人口小额扶贫贷款贴息</t>
        </is>
      </c>
      <c r="C733" s="56" t="inlineStr">
        <is>
          <t>续建</t>
        </is>
      </c>
      <c r="D733" s="56" t="inlineStr">
        <is>
          <t>2021.01-2022.12</t>
        </is>
      </c>
      <c r="E733" s="56" t="inlineStr">
        <is>
          <t>全县</t>
        </is>
      </c>
      <c r="F733" s="69" t="inlineStr">
        <is>
          <t>全县20个乡镇1700户脱贫户投放脱贫人口小额贷款5000万元，贴息120万元</t>
        </is>
      </c>
      <c r="G733" s="56" t="n">
        <v>120</v>
      </c>
      <c r="H733" s="56" t="n"/>
      <c r="I733" s="56" t="n"/>
      <c r="J733" s="56" t="n"/>
      <c r="K733" s="56" t="n">
        <v>120</v>
      </c>
      <c r="L733" s="56" t="inlineStr">
        <is>
          <t>环财农[2022]41号</t>
        </is>
      </c>
      <c r="M733" s="140" t="inlineStr">
        <is>
          <t>解决脱贫户发展生产资金短缺问题，促进农民稳定增收。</t>
        </is>
      </c>
      <c r="N733" s="69" t="inlineStr">
        <is>
          <t>持续解决脱贫户发展生产“融资难、融资贵、资金短缺”问题，促进农户稳定增收。</t>
        </is>
      </c>
      <c r="O733" s="56" t="n">
        <v>148</v>
      </c>
      <c r="P733" s="56" t="n"/>
      <c r="Q733" s="56" t="n">
        <v>0.8517</v>
      </c>
      <c r="R733" s="56" t="n">
        <v>0.8517</v>
      </c>
      <c r="S733" s="56" t="n"/>
      <c r="T733" s="56" t="n">
        <v>2.5551</v>
      </c>
      <c r="U733" s="56" t="n">
        <v>2.5551</v>
      </c>
      <c r="V733" s="56" t="n"/>
      <c r="W733" s="56" t="inlineStr">
        <is>
          <t>财政综合事务中心</t>
        </is>
      </c>
      <c r="X733" s="85" t="inlineStr">
        <is>
          <t>孙海东</t>
        </is>
      </c>
      <c r="Y733" s="85" t="inlineStr">
        <is>
          <t>财政综合事务中心</t>
        </is>
      </c>
      <c r="Z733" s="85" t="inlineStr">
        <is>
          <t>孙海东</t>
        </is>
      </c>
      <c r="AA733" s="56" t="inlineStr">
        <is>
          <t>环农领办发〔2022〕33号</t>
        </is>
      </c>
      <c r="AB733" s="34" t="inlineStr">
        <is>
          <t>县级资金</t>
        </is>
      </c>
    </row>
    <row r="734" ht="51" customFormat="1" customHeight="1" s="5">
      <c r="A734" s="56" t="n"/>
      <c r="B734" s="56" t="inlineStr">
        <is>
          <t>金羊供应链贷款贴息</t>
        </is>
      </c>
      <c r="C734" s="56" t="inlineStr">
        <is>
          <t>新建</t>
        </is>
      </c>
      <c r="D734" s="56" t="inlineStr">
        <is>
          <t>2022.01-2025.12</t>
        </is>
      </c>
      <c r="E734" s="56" t="inlineStr">
        <is>
          <t>全县</t>
        </is>
      </c>
      <c r="F734" s="69" t="inlineStr">
        <is>
          <t>县域内带动力强、经营效益好的合作社及养殖大户、育肥场投放“金羊供应链贷”贷款2亿元，贴息680万元</t>
        </is>
      </c>
      <c r="G734" s="56" t="n">
        <v>680</v>
      </c>
      <c r="H734" s="56" t="n"/>
      <c r="I734" s="56" t="n"/>
      <c r="J734" s="56" t="n"/>
      <c r="K734" s="56" t="n">
        <v>680</v>
      </c>
      <c r="L734" s="56" t="inlineStr">
        <is>
          <t>环财农[2022]41号</t>
        </is>
      </c>
      <c r="M734" s="140" t="inlineStr">
        <is>
          <t>解决脱贫户发展生产资金短缺问题，促进农民稳定增收。</t>
        </is>
      </c>
      <c r="N734" s="69" t="inlineStr">
        <is>
          <t>持续解决脱贫户发展生产“融资难、融资贵、资金短缺”问题，促进农户稳定增收。</t>
        </is>
      </c>
      <c r="O734" s="56" t="n">
        <v>215</v>
      </c>
      <c r="P734" s="56" t="n">
        <v>36</v>
      </c>
      <c r="Q734" s="56" t="n">
        <v>0.2501</v>
      </c>
      <c r="R734" s="56" t="n">
        <v>0.2501</v>
      </c>
      <c r="S734" s="56" t="n"/>
      <c r="T734" s="56" t="n">
        <v>1.1248</v>
      </c>
      <c r="U734" s="56" t="n">
        <v>1.1248</v>
      </c>
      <c r="V734" s="56" t="n"/>
      <c r="W734" s="56" t="inlineStr">
        <is>
          <t>财政综合事务中心</t>
        </is>
      </c>
      <c r="X734" s="85" t="inlineStr">
        <is>
          <t>孙海东</t>
        </is>
      </c>
      <c r="Y734" s="85" t="inlineStr">
        <is>
          <t>财政综合事务中心</t>
        </is>
      </c>
      <c r="Z734" s="85" t="inlineStr">
        <is>
          <t>孙海东</t>
        </is>
      </c>
      <c r="AA734" s="56" t="inlineStr">
        <is>
          <t>环农领办发〔2022〕33号</t>
        </is>
      </c>
      <c r="AB734" s="34" t="inlineStr">
        <is>
          <t>县级资金</t>
        </is>
      </c>
    </row>
    <row r="735" ht="50" customFormat="1" customHeight="1" s="6">
      <c r="A735" s="56" t="n"/>
      <c r="B735" s="297" t="inlineStr">
        <is>
          <t>（四）经营主体贷款贴息</t>
        </is>
      </c>
      <c r="C735" s="290" t="n"/>
      <c r="D735" s="290" t="n"/>
      <c r="E735" s="291" t="n"/>
      <c r="F735" s="140" t="n"/>
      <c r="G735" s="243">
        <f>G736</f>
        <v/>
      </c>
      <c r="H735" s="243">
        <f>H736</f>
        <v/>
      </c>
      <c r="I735" s="243">
        <f>I736</f>
        <v/>
      </c>
      <c r="J735" s="243">
        <f>J736</f>
        <v/>
      </c>
      <c r="K735" s="243">
        <f>K736</f>
        <v/>
      </c>
      <c r="L735" s="34" t="n"/>
      <c r="M735" s="140" t="n"/>
      <c r="N735" s="140" t="n"/>
      <c r="O735" s="56" t="n"/>
      <c r="P735" s="34" t="n"/>
      <c r="Q735" s="56" t="n"/>
      <c r="R735" s="56" t="n"/>
      <c r="S735" s="34" t="n"/>
      <c r="T735" s="56" t="n"/>
      <c r="U735" s="56" t="n"/>
      <c r="V735" s="34" t="n"/>
      <c r="W735" s="56" t="n"/>
      <c r="X735" s="85" t="n"/>
      <c r="Y735" s="85" t="n"/>
      <c r="Z735" s="85" t="n"/>
      <c r="AA735" s="34" t="n"/>
      <c r="AB735" s="34" t="n"/>
    </row>
    <row r="736" ht="60" customHeight="1" s="295">
      <c r="A736" s="56" t="n"/>
      <c r="B736" s="85" t="inlineStr">
        <is>
          <t>企业贷款贴息</t>
        </is>
      </c>
      <c r="C736" s="85" t="inlineStr">
        <is>
          <t>新建</t>
        </is>
      </c>
      <c r="D736" s="34" t="inlineStr">
        <is>
          <t>2021.01-2022.12</t>
        </is>
      </c>
      <c r="E736" s="136" t="inlineStr">
        <is>
          <t>荟荣草业有限公司</t>
        </is>
      </c>
      <c r="F736" s="140" t="inlineStr">
        <is>
          <t>2022年牧草收贮加工贷款4700万元，年利息298万元，贴息208万元。</t>
        </is>
      </c>
      <c r="G736" s="56" t="n">
        <v>208</v>
      </c>
      <c r="H736" s="56" t="n">
        <v>208</v>
      </c>
      <c r="I736" s="34" t="n"/>
      <c r="J736" s="34" t="n"/>
      <c r="K736" s="34" t="n"/>
      <c r="L736" s="34" t="inlineStr">
        <is>
          <t>甘财振兴[2022]9号</t>
        </is>
      </c>
      <c r="M736" s="140" t="inlineStr">
        <is>
          <t>支持龙头企业发展壮大，辐射带动农户发展草产业，增加周围农户收入。</t>
        </is>
      </c>
      <c r="N736" s="313" t="inlineStr">
        <is>
          <t>支持龙头企业发展壮大，辐射带动农户发展草产业，增加周围农户收入。</t>
        </is>
      </c>
      <c r="O736" s="85" t="n">
        <v>215</v>
      </c>
      <c r="P736" s="34" t="n">
        <v>36</v>
      </c>
      <c r="Q736" s="56" t="n">
        <v>1.5123</v>
      </c>
      <c r="R736" s="56" t="n">
        <v>1.5123</v>
      </c>
      <c r="S736" s="34" t="n"/>
      <c r="T736" s="56" t="n">
        <v>6.22</v>
      </c>
      <c r="U736" s="56" t="n">
        <v>6.22</v>
      </c>
      <c r="V736" s="34" t="n"/>
      <c r="W736" s="56" t="inlineStr">
        <is>
          <t>畜牧局</t>
        </is>
      </c>
      <c r="X736" s="85" t="inlineStr">
        <is>
          <t>曹志鹏</t>
        </is>
      </c>
      <c r="Y736" s="85" t="inlineStr">
        <is>
          <t>荟荣草业公司</t>
        </is>
      </c>
      <c r="Z736" s="85" t="inlineStr">
        <is>
          <t>公司负责人</t>
        </is>
      </c>
      <c r="AA736" s="58" t="inlineStr">
        <is>
          <t>环农领办发〔2022〕20号</t>
        </is>
      </c>
      <c r="AB736" s="34" t="inlineStr">
        <is>
          <t>中央二批</t>
        </is>
      </c>
    </row>
    <row r="737" ht="50" customFormat="1" customHeight="1" s="6">
      <c r="A737" s="56" t="n"/>
      <c r="B737" s="297" t="inlineStr">
        <is>
          <t>（五）其他产业配套设施项目</t>
        </is>
      </c>
      <c r="C737" s="290" t="n"/>
      <c r="D737" s="290" t="n"/>
      <c r="E737" s="291" t="n"/>
      <c r="F737" s="140" t="n"/>
      <c r="G737" s="243">
        <f>SUM(G738:G743)</f>
        <v/>
      </c>
      <c r="H737" s="243">
        <f>SUM(H738:H743)</f>
        <v/>
      </c>
      <c r="I737" s="243">
        <f>SUM(I738:I743)</f>
        <v/>
      </c>
      <c r="J737" s="243">
        <f>SUM(J738:J743)</f>
        <v/>
      </c>
      <c r="K737" s="243">
        <f>SUM(K738:K743)</f>
        <v/>
      </c>
      <c r="L737" s="34" t="n"/>
      <c r="M737" s="140" t="n"/>
      <c r="N737" s="313" t="n"/>
      <c r="O737" s="85" t="n"/>
      <c r="P737" s="34" t="n"/>
      <c r="Q737" s="56" t="n"/>
      <c r="R737" s="56" t="n"/>
      <c r="S737" s="34" t="n"/>
      <c r="T737" s="56" t="n"/>
      <c r="U737" s="56" t="n"/>
      <c r="V737" s="34" t="n"/>
      <c r="W737" s="56" t="n"/>
      <c r="X737" s="85" t="n"/>
      <c r="Y737" s="85" t="n"/>
      <c r="Z737" s="85" t="n"/>
      <c r="AA737" s="34" t="n"/>
      <c r="AB737" s="34" t="n"/>
    </row>
    <row r="738" ht="75" customFormat="1" customHeight="1" s="9">
      <c r="A738" s="56" t="n"/>
      <c r="B738" s="56" t="inlineStr">
        <is>
          <t>环县秦团庄乡新集子易地扶贫搬迁安置点中药材种植建设项目二期</t>
        </is>
      </c>
      <c r="C738" s="34" t="inlineStr">
        <is>
          <t>新建</t>
        </is>
      </c>
      <c r="D738" s="34" t="inlineStr">
        <is>
          <t>2021.01-2022.12</t>
        </is>
      </c>
      <c r="E738" s="307" t="inlineStr">
        <is>
          <t>秦团庄乡新集子</t>
        </is>
      </c>
      <c r="F738" s="140" t="inlineStr">
        <is>
          <t>新修混凝土道路1788.7平方米，平整土地152.4亩。</t>
        </is>
      </c>
      <c r="G738" s="56" t="n">
        <v>41</v>
      </c>
      <c r="H738" s="56" t="n"/>
      <c r="I738" s="56" t="n"/>
      <c r="J738" s="56" t="n">
        <v>41</v>
      </c>
      <c r="K738" s="56" t="n"/>
      <c r="L738" s="85" t="inlineStr">
        <is>
          <t>庆市财农[2022]130号</t>
        </is>
      </c>
      <c r="M738" s="316" t="inlineStr">
        <is>
          <t>持续培育后续产业，带动安置点搬迁群众增收。</t>
        </is>
      </c>
      <c r="N738" s="316" t="inlineStr">
        <is>
          <t>持续培育后续产业，带动安置点搬迁群众增收。</t>
        </is>
      </c>
      <c r="O738" s="315" t="n">
        <v>1</v>
      </c>
      <c r="P738" s="315" t="n"/>
      <c r="Q738" s="56" t="n">
        <v>0.0094</v>
      </c>
      <c r="R738" s="56" t="n">
        <v>0.0042</v>
      </c>
      <c r="S738" s="56">
        <f>Q738-R738</f>
        <v/>
      </c>
      <c r="T738" s="56" t="n">
        <v>0.1261</v>
      </c>
      <c r="U738" s="56">
        <f>R738*4</f>
        <v/>
      </c>
      <c r="V738" s="56">
        <f>T738-U738</f>
        <v/>
      </c>
      <c r="W738" s="156" t="inlineStr">
        <is>
          <t>发改局</t>
        </is>
      </c>
      <c r="X738" s="85" t="inlineStr">
        <is>
          <t>白兴时</t>
        </is>
      </c>
      <c r="Y738" s="60" t="inlineStr">
        <is>
          <t>秦团庄乡</t>
        </is>
      </c>
      <c r="Z738" s="58" t="inlineStr">
        <is>
          <t>张浩洲</t>
        </is>
      </c>
      <c r="AA738" s="85" t="inlineStr">
        <is>
          <t>环农领办发〔2022〕32号</t>
        </is>
      </c>
      <c r="AB738" s="166" t="inlineStr">
        <is>
          <t>市级资金</t>
        </is>
      </c>
    </row>
    <row r="739" ht="66" customFormat="1" customHeight="1" s="9">
      <c r="A739" s="56" t="n"/>
      <c r="B739" s="56" t="inlineStr">
        <is>
          <t>环县合道镇陶洼子村易地扶贫搬迁安置点产业发展项目</t>
        </is>
      </c>
      <c r="C739" s="34" t="inlineStr">
        <is>
          <t>新建</t>
        </is>
      </c>
      <c r="D739" s="34" t="inlineStr">
        <is>
          <t>2021.01-2022.12</t>
        </is>
      </c>
      <c r="E739" s="307" t="inlineStr">
        <is>
          <t>合道镇陶洼子村</t>
        </is>
      </c>
      <c r="F739" s="140" t="inlineStr">
        <is>
          <t>新建农贸市场摊位钢架罩棚2个1100平方米，设置摊位60个，配套实施院内混凝土道路硬化、公厕、砖围墙等基础设施。项目形成固定资产归村集体所有，搬迁户通过租赁方式使用摊位，摊位租金由村委会与搬迁户协商确定，租金收益归村集体所有，其他收益归租户所有。</t>
        </is>
      </c>
      <c r="G739" s="56" t="n">
        <v>110</v>
      </c>
      <c r="H739" s="56" t="n"/>
      <c r="I739" s="56" t="n"/>
      <c r="J739" s="56" t="n">
        <v>110</v>
      </c>
      <c r="K739" s="56" t="n"/>
      <c r="L739" s="85" t="inlineStr">
        <is>
          <t>庆市财农[2022]130号</t>
        </is>
      </c>
      <c r="M739" s="316" t="inlineStr">
        <is>
          <t>解决群众瓜果蔬菜、农副产品交易无市场、无摊位问题，规范村级市场、物流网点及快递公司，进一步带动搬迁群众增收。</t>
        </is>
      </c>
      <c r="N739" s="316" t="inlineStr">
        <is>
          <t>解决群众瓜果蔬菜、农副产品交易无市场、无摊位问题，规范村级市场、物流网点及快递公司，进一步带动搬迁群众增收。</t>
        </is>
      </c>
      <c r="O739" s="315" t="n">
        <v>1</v>
      </c>
      <c r="P739" s="315" t="n"/>
      <c r="Q739" s="56" t="n">
        <v>0.0053</v>
      </c>
      <c r="R739" s="56" t="n">
        <v>0.0026</v>
      </c>
      <c r="S739" s="56">
        <f>Q739-R739</f>
        <v/>
      </c>
      <c r="T739" s="56" t="n">
        <v>0.0264</v>
      </c>
      <c r="U739" s="56">
        <f>R739*4</f>
        <v/>
      </c>
      <c r="V739" s="56">
        <f>T739-U739</f>
        <v/>
      </c>
      <c r="W739" s="156" t="inlineStr">
        <is>
          <t>发改局</t>
        </is>
      </c>
      <c r="X739" s="56" t="inlineStr">
        <is>
          <t>白兴时</t>
        </is>
      </c>
      <c r="Y739" s="60" t="inlineStr">
        <is>
          <t>合道镇</t>
        </is>
      </c>
      <c r="Z739" s="58" t="inlineStr">
        <is>
          <t>王宝明</t>
        </is>
      </c>
      <c r="AA739" s="85" t="inlineStr">
        <is>
          <t>环农领办发〔2022〕32号</t>
        </is>
      </c>
      <c r="AB739" s="166" t="inlineStr">
        <is>
          <t>市级资金</t>
        </is>
      </c>
    </row>
    <row r="740" ht="66" customFormat="1" customHeight="1" s="9">
      <c r="A740" s="56" t="n"/>
      <c r="B740" s="187" t="inlineStr">
        <is>
          <t>环县合道镇陶洼子村钻洞子组易地扶贫搬迁安置点产业发展项目</t>
        </is>
      </c>
      <c r="C740" s="34" t="inlineStr">
        <is>
          <t>新建</t>
        </is>
      </c>
      <c r="D740" s="34" t="inlineStr">
        <is>
          <t>2021.01-2022.12</t>
        </is>
      </c>
      <c r="E740" s="325" t="inlineStr">
        <is>
          <t>合道镇陶洼子村钻洞子组</t>
        </is>
      </c>
      <c r="F740" s="188" t="inlineStr">
        <is>
          <t>新打产业用水机井1眼，硬化道路400米，配套完善产业发展基础设施。</t>
        </is>
      </c>
      <c r="G740" s="187" t="n">
        <v>35</v>
      </c>
      <c r="H740" s="187" t="n"/>
      <c r="I740" s="187" t="n"/>
      <c r="J740" s="187" t="n">
        <v>35</v>
      </c>
      <c r="K740" s="187" t="n"/>
      <c r="L740" s="85" t="inlineStr">
        <is>
          <t>庆市财农[2022]130号</t>
        </is>
      </c>
      <c r="M740" s="326" t="inlineStr">
        <is>
          <t>持续培育后续产业，方便群众生产生活用水，带动搬迁群众增收。</t>
        </is>
      </c>
      <c r="N740" s="326" t="inlineStr">
        <is>
          <t>持续培育后续产业，方便群众生产生活用水，带动搬迁群众增收。</t>
        </is>
      </c>
      <c r="O740" s="327" t="n">
        <v>1</v>
      </c>
      <c r="P740" s="327" t="n"/>
      <c r="Q740" s="187" t="n">
        <v>0.0016</v>
      </c>
      <c r="R740" s="56" t="n">
        <v>0.0008</v>
      </c>
      <c r="S740" s="56">
        <f>Q740-R740</f>
        <v/>
      </c>
      <c r="T740" s="187" t="n">
        <v>0.008</v>
      </c>
      <c r="U740" s="56">
        <f>R740*4</f>
        <v/>
      </c>
      <c r="V740" s="56">
        <f>T740-U740</f>
        <v/>
      </c>
      <c r="W740" s="156" t="inlineStr">
        <is>
          <t>发改局</t>
        </is>
      </c>
      <c r="X740" s="56" t="inlineStr">
        <is>
          <t>白兴时</t>
        </is>
      </c>
      <c r="Y740" s="60" t="inlineStr">
        <is>
          <t>合道镇</t>
        </is>
      </c>
      <c r="Z740" s="58" t="inlineStr">
        <is>
          <t>王宝明</t>
        </is>
      </c>
      <c r="AA740" s="85" t="inlineStr">
        <is>
          <t>环农领办发〔2022〕32号</t>
        </is>
      </c>
      <c r="AB740" s="166" t="inlineStr">
        <is>
          <t>市级资金</t>
        </is>
      </c>
    </row>
    <row r="741" ht="55" customFormat="1" customHeight="1" s="5">
      <c r="A741" s="187" t="n"/>
      <c r="B741" s="187" t="inlineStr">
        <is>
          <t>沈家岭村草畜产业扶持项目</t>
        </is>
      </c>
      <c r="C741" s="187" t="inlineStr">
        <is>
          <t>新建</t>
        </is>
      </c>
      <c r="D741" s="34" t="inlineStr">
        <is>
          <t>2021.01-2022.12</t>
        </is>
      </c>
      <c r="E741" s="187" t="inlineStr">
        <is>
          <t>沈家岭村</t>
        </is>
      </c>
      <c r="F741" s="188" t="inlineStr">
        <is>
          <t>购置苜蓿收割机1台、翻晒机1台、打捆机1台、玉米青贮机1台，资产确权到建设村。</t>
        </is>
      </c>
      <c r="G741" s="187" t="n">
        <v>59</v>
      </c>
      <c r="H741" s="187" t="n"/>
      <c r="I741" s="187" t="n"/>
      <c r="J741" s="187" t="n">
        <v>59</v>
      </c>
      <c r="K741" s="187" t="n"/>
      <c r="L741" s="85" t="inlineStr">
        <is>
          <t>庆市财农[2022]130号</t>
        </is>
      </c>
      <c r="M741" s="188" t="inlineStr">
        <is>
          <t>提升苜蓿、玉米等农业初加工水平，减少群众劳动轻度，提升生产发展效率，增加农民收入。</t>
        </is>
      </c>
      <c r="N741" s="188" t="inlineStr">
        <is>
          <t>提升苜蓿、玉米等农业初加工水平，减少群众劳动轻度，提升生产发展效率，增加农民收入。</t>
        </is>
      </c>
      <c r="O741" s="187" t="n">
        <v>1</v>
      </c>
      <c r="P741" s="187" t="n"/>
      <c r="Q741" s="187" t="n">
        <v>0.0304</v>
      </c>
      <c r="R741" s="56" t="n">
        <v>0.0152</v>
      </c>
      <c r="S741" s="56">
        <f>Q741-R741</f>
        <v/>
      </c>
      <c r="T741" s="328" t="n">
        <v>0.1269</v>
      </c>
      <c r="U741" s="56">
        <f>R741*4</f>
        <v/>
      </c>
      <c r="V741" s="56">
        <f>T741-U741</f>
        <v/>
      </c>
      <c r="W741" s="56" t="inlineStr">
        <is>
          <t>畜牧局</t>
        </is>
      </c>
      <c r="X741" s="56" t="inlineStr">
        <is>
          <t>曹志鹏</t>
        </is>
      </c>
      <c r="Y741" s="60" t="inlineStr">
        <is>
          <t>合道镇</t>
        </is>
      </c>
      <c r="Z741" s="58" t="inlineStr">
        <is>
          <t>王宝明</t>
        </is>
      </c>
      <c r="AA741" s="85" t="inlineStr">
        <is>
          <t>环农领办发〔2022〕32号</t>
        </is>
      </c>
      <c r="AB741" s="166" t="inlineStr">
        <is>
          <t>市级资金</t>
        </is>
      </c>
    </row>
    <row r="742" ht="78" customFormat="1" customHeight="1" s="5">
      <c r="A742" s="56" t="n"/>
      <c r="B742" s="56" t="inlineStr">
        <is>
          <t>曲子镇宋家塬村建办草业种植专业合作社</t>
        </is>
      </c>
      <c r="C742" s="56" t="inlineStr">
        <is>
          <t>新建</t>
        </is>
      </c>
      <c r="D742" s="34" t="inlineStr">
        <is>
          <t>2021.01-2022.12</t>
        </is>
      </c>
      <c r="E742" s="56" t="inlineStr">
        <is>
          <t>宋家塬村</t>
        </is>
      </c>
      <c r="F742" s="69" t="inlineStr">
        <is>
          <t>在环县曲子镇宋家塬村建设草业种植专业合作社1个。包括：新建草棚1座8100m³、土方1000m³，院坪硬化5000㎡，排水200m等附属设施。资产确权到建设村。</t>
        </is>
      </c>
      <c r="G742" s="56" t="n">
        <v>80</v>
      </c>
      <c r="H742" s="56" t="n"/>
      <c r="I742" s="56" t="n"/>
      <c r="J742" s="56" t="n">
        <v>80</v>
      </c>
      <c r="K742" s="56" t="n"/>
      <c r="L742" s="85" t="inlineStr">
        <is>
          <t>庆市财农[2022]130号</t>
        </is>
      </c>
      <c r="M742" s="140" t="inlineStr">
        <is>
          <t>建办草产业种植专业合作社，收购曲子镇宋家塬村附近7村种草户饲草，服务全镇养殖户，增加农户收入。</t>
        </is>
      </c>
      <c r="N742" s="140" t="inlineStr">
        <is>
          <t>建办草产业种植专业合作社，收购曲子镇宋家塬村附近7村种草户饲草，服务全镇养殖户，增加农户收入。</t>
        </is>
      </c>
      <c r="O742" s="56" t="n">
        <v>7</v>
      </c>
      <c r="P742" s="56" t="n"/>
      <c r="Q742" s="56" t="n">
        <v>0.3</v>
      </c>
      <c r="R742" s="56" t="n">
        <v>0.1213</v>
      </c>
      <c r="S742" s="56">
        <f>Q742-R742</f>
        <v/>
      </c>
      <c r="T742" s="187" t="n">
        <v>1.2</v>
      </c>
      <c r="U742" s="56">
        <f>R742*4</f>
        <v/>
      </c>
      <c r="V742" s="56">
        <f>T742-U742</f>
        <v/>
      </c>
      <c r="W742" s="56" t="inlineStr">
        <is>
          <t>畜牧局</t>
        </is>
      </c>
      <c r="X742" s="85" t="inlineStr">
        <is>
          <t>曹志鹏</t>
        </is>
      </c>
      <c r="Y742" s="85" t="inlineStr">
        <is>
          <t>曲子镇宋家塬村</t>
        </is>
      </c>
      <c r="Z742" s="67" t="inlineStr">
        <is>
          <t>黄国锋</t>
        </is>
      </c>
      <c r="AA742" s="85" t="inlineStr">
        <is>
          <t>环农领办发〔2022〕32号</t>
        </is>
      </c>
      <c r="AB742" s="166" t="inlineStr">
        <is>
          <t>市级资金</t>
        </is>
      </c>
    </row>
    <row r="743" ht="78" customFormat="1" customHeight="1" s="5">
      <c r="A743" s="293" t="n"/>
      <c r="B743" s="293" t="n"/>
      <c r="C743" s="293" t="n"/>
      <c r="D743" s="293" t="n"/>
      <c r="E743" s="293" t="n"/>
      <c r="F743" s="293" t="n"/>
      <c r="G743" s="56" t="n">
        <v>65</v>
      </c>
      <c r="H743" s="56" t="n"/>
      <c r="I743" s="56" t="n"/>
      <c r="J743" s="56" t="n">
        <v>65</v>
      </c>
      <c r="K743" s="56" t="n"/>
      <c r="L743" s="56" t="inlineStr">
        <is>
          <t>庆市财农[2022]151号</t>
        </is>
      </c>
      <c r="M743" s="293" t="n"/>
      <c r="N743" s="293" t="n"/>
      <c r="O743" s="293" t="n"/>
      <c r="P743" s="293" t="n"/>
      <c r="Q743" s="293" t="n"/>
      <c r="R743" s="293" t="n"/>
      <c r="S743" s="293" t="n"/>
      <c r="T743" s="292" t="n"/>
      <c r="U743" s="293" t="n"/>
      <c r="V743" s="293" t="n"/>
      <c r="W743" s="293" t="n"/>
      <c r="X743" s="293" t="n"/>
      <c r="Y743" s="293" t="n"/>
      <c r="Z743" s="293" t="n"/>
      <c r="AA743" s="85" t="inlineStr">
        <is>
          <t>环农领办发〔2022〕39号</t>
        </is>
      </c>
      <c r="AB743" s="166" t="inlineStr">
        <is>
          <t>二批市级</t>
        </is>
      </c>
    </row>
    <row r="744" ht="39" customHeight="1" s="295">
      <c r="A744" s="56" t="inlineStr">
        <is>
          <t>二</t>
        </is>
      </c>
      <c r="B744" s="296" t="inlineStr">
        <is>
          <t>农村基础设施建设方面</t>
        </is>
      </c>
      <c r="C744" s="290" t="n"/>
      <c r="D744" s="290" t="n"/>
      <c r="E744" s="291" t="n"/>
      <c r="F744" s="84" t="n"/>
      <c r="G744" s="46">
        <f>G745+G808+G842+G845+G876+G849+G981+G1001+G921</f>
        <v/>
      </c>
      <c r="H744" s="46">
        <f>H745+H808+H842+H845+H876+H849+H981+H1001+H921</f>
        <v/>
      </c>
      <c r="I744" s="46">
        <f>I745+I808+I842+I845+I876+I849+I981+I1001+I921</f>
        <v/>
      </c>
      <c r="J744" s="46">
        <f>J745+J808+J842+J845+J876+J849+J981+J1001+J921</f>
        <v/>
      </c>
      <c r="K744" s="46">
        <f>K745+K808+K842+K845+K876+K849+K981+K1001+K921</f>
        <v/>
      </c>
      <c r="L744" s="67" t="n"/>
      <c r="M744" s="67" t="n"/>
      <c r="N744" s="67" t="n"/>
      <c r="O744" s="67" t="n"/>
      <c r="P744" s="67" t="n"/>
      <c r="Q744" s="67" t="n"/>
      <c r="R744" s="67" t="n"/>
      <c r="S744" s="67" t="n"/>
      <c r="T744" s="67" t="n"/>
      <c r="U744" s="67" t="n"/>
      <c r="V744" s="67" t="n"/>
      <c r="W744" s="79" t="n"/>
      <c r="X744" s="85" t="n"/>
      <c r="Y744" s="85" t="n"/>
      <c r="Z744" s="85" t="n"/>
      <c r="AA744" s="79" t="n"/>
      <c r="AB744" s="79" t="n"/>
    </row>
    <row r="745" ht="39" customHeight="1" s="295">
      <c r="A745" s="56" t="n"/>
      <c r="B745" s="297" t="inlineStr">
        <is>
          <t>（一）农村公路</t>
        </is>
      </c>
      <c r="C745" s="290" t="n"/>
      <c r="D745" s="290" t="n"/>
      <c r="E745" s="291" t="n"/>
      <c r="F745" s="71" t="n"/>
      <c r="G745" s="72">
        <f>G746+G804+G805+G806+G807</f>
        <v/>
      </c>
      <c r="H745" s="72">
        <f>H746+H804+H805+H806+H807</f>
        <v/>
      </c>
      <c r="I745" s="72">
        <f>I746+I804+I805+I806+I807</f>
        <v/>
      </c>
      <c r="J745" s="72">
        <f>J746+J804+J805+J806+J807</f>
        <v/>
      </c>
      <c r="K745" s="72">
        <f>K746+K804+K805+K806+K807</f>
        <v/>
      </c>
      <c r="L745" s="79" t="n"/>
      <c r="M745" s="87" t="n"/>
      <c r="N745" s="87" t="n"/>
      <c r="O745" s="79" t="n"/>
      <c r="P745" s="79" t="n"/>
      <c r="Q745" s="79" t="n"/>
      <c r="R745" s="79" t="n"/>
      <c r="S745" s="79" t="n"/>
      <c r="T745" s="79" t="n"/>
      <c r="U745" s="79" t="n"/>
      <c r="V745" s="79" t="n"/>
      <c r="W745" s="90" t="n"/>
      <c r="X745" s="85" t="n"/>
      <c r="Y745" s="85" t="n"/>
      <c r="Z745" s="85" t="n"/>
      <c r="AA745" s="79" t="n"/>
      <c r="AB745" s="79" t="n"/>
    </row>
    <row r="746" ht="48" customHeight="1" s="295">
      <c r="A746" s="56" t="n"/>
      <c r="B746" s="56" t="inlineStr">
        <is>
          <t>村组道路建设合计</t>
        </is>
      </c>
      <c r="C746" s="56" t="inlineStr">
        <is>
          <t>新建</t>
        </is>
      </c>
      <c r="D746" s="34" t="inlineStr">
        <is>
          <t>2022.01-2022.12</t>
        </is>
      </c>
      <c r="E746" s="56" t="inlineStr">
        <is>
          <t>各乡镇</t>
        </is>
      </c>
      <c r="F746" s="69" t="inlineStr">
        <is>
          <t>新建村组道路39条250公里，漫水桥1座，过水路面1座，村道生命安全防护隐患里程59公里。</t>
        </is>
      </c>
      <c r="G746" s="56">
        <f>SUM(G747:G803)</f>
        <v/>
      </c>
      <c r="H746" s="56">
        <f>SUM(H747:H803)</f>
        <v/>
      </c>
      <c r="I746" s="56">
        <f>SUM(I747:I803)</f>
        <v/>
      </c>
      <c r="J746" s="56">
        <f>SUM(J747:J803)</f>
        <v/>
      </c>
      <c r="K746" s="56">
        <f>SUM(K747:K803)</f>
        <v/>
      </c>
      <c r="L746" s="34" t="n"/>
      <c r="M746" s="140" t="inlineStr">
        <is>
          <t>解决群众出行及运输困难的问题。</t>
        </is>
      </c>
      <c r="N746" s="140" t="inlineStr">
        <is>
          <t>改善乡村基础设条件，建设美丽村庄。方便群众出行，促进经济发展。</t>
        </is>
      </c>
      <c r="O746" s="56">
        <f>SUM(O747:O803)</f>
        <v/>
      </c>
      <c r="P746" s="56">
        <f>SUM(P747:P803)</f>
        <v/>
      </c>
      <c r="Q746" s="56" t="n"/>
      <c r="R746" s="56" t="n"/>
      <c r="S746" s="56" t="n"/>
      <c r="T746" s="56" t="n"/>
      <c r="U746" s="56" t="n"/>
      <c r="V746" s="56" t="n"/>
      <c r="W746" s="56" t="inlineStr">
        <is>
          <t>交运局</t>
        </is>
      </c>
      <c r="X746" s="85" t="inlineStr">
        <is>
          <t>解欣骅</t>
        </is>
      </c>
      <c r="Y746" s="85" t="inlineStr">
        <is>
          <t>公路局</t>
        </is>
      </c>
      <c r="Z746" s="85" t="inlineStr">
        <is>
          <t>黄志鹏</t>
        </is>
      </c>
      <c r="AA746" s="34" t="n"/>
      <c r="AB746" s="34" t="n"/>
    </row>
    <row r="747" ht="51" customHeight="1" s="295">
      <c r="A747" s="56" t="n">
        <v>1</v>
      </c>
      <c r="B747" s="167" t="inlineStr">
        <is>
          <t>耿家沟村耿塬组至耿家沟组油路</t>
        </is>
      </c>
      <c r="C747" s="60" t="inlineStr">
        <is>
          <t>新建</t>
        </is>
      </c>
      <c r="D747" s="58" t="inlineStr">
        <is>
          <t>2022.01-2022.12</t>
        </is>
      </c>
      <c r="E747" s="167" t="inlineStr">
        <is>
          <t>环城</t>
        </is>
      </c>
      <c r="F747" s="214" t="inlineStr">
        <is>
          <t>新建油路2.98公里。（总投资238万元，本次安排120万元）</t>
        </is>
      </c>
      <c r="G747" s="60" t="n">
        <v>120</v>
      </c>
      <c r="H747" s="60" t="n">
        <v>120</v>
      </c>
      <c r="I747" s="58" t="n"/>
      <c r="J747" s="58" t="n"/>
      <c r="K747" s="58" t="n"/>
      <c r="L747" s="58" t="inlineStr">
        <is>
          <t>甘财扶贫〔2021〕26号</t>
        </is>
      </c>
      <c r="M747" s="70" t="inlineStr">
        <is>
          <t>解决群众出行及运输困难的问题。</t>
        </is>
      </c>
      <c r="N747" s="70" t="inlineStr">
        <is>
          <t>改善乡村基础设条件，建设美丽村庄。方便群众出行，促进经济发展。</t>
        </is>
      </c>
      <c r="O747" s="169" t="n">
        <v>1</v>
      </c>
      <c r="P747" s="58" t="n"/>
      <c r="Q747" s="60">
        <f>R747+S747</f>
        <v/>
      </c>
      <c r="R747" s="60" t="n">
        <v>0.0229</v>
      </c>
      <c r="S747" s="58" t="n">
        <v>0.0057</v>
      </c>
      <c r="T747" s="60">
        <f>U747+V747</f>
        <v/>
      </c>
      <c r="U747" s="60" t="n">
        <v>0.09229999999999999</v>
      </c>
      <c r="V747" s="58" t="n">
        <v>0.023</v>
      </c>
      <c r="W747" s="60" t="inlineStr">
        <is>
          <t>交运局</t>
        </is>
      </c>
      <c r="X747" s="85" t="inlineStr">
        <is>
          <t>解欣骅</t>
        </is>
      </c>
      <c r="Y747" s="85" t="inlineStr">
        <is>
          <t>公路局</t>
        </is>
      </c>
      <c r="Z747" s="85" t="inlineStr">
        <is>
          <t>黄志鹏</t>
        </is>
      </c>
      <c r="AA747" s="58" t="inlineStr">
        <is>
          <t>环农领办发〔2022〕3号</t>
        </is>
      </c>
      <c r="AB747" s="58" t="inlineStr">
        <is>
          <t>中提前批</t>
        </is>
      </c>
    </row>
    <row r="748" ht="51" customHeight="1" s="295">
      <c r="A748" s="56" t="n"/>
      <c r="B748" s="167" t="inlineStr">
        <is>
          <t>曹李川村至吴家岔组至李家畔组至峁旦组油路</t>
        </is>
      </c>
      <c r="C748" s="169" t="inlineStr">
        <is>
          <t>新建</t>
        </is>
      </c>
      <c r="D748" s="58" t="inlineStr">
        <is>
          <t>2022.01-2022.12</t>
        </is>
      </c>
      <c r="E748" s="167" t="inlineStr">
        <is>
          <t>天池</t>
        </is>
      </c>
      <c r="F748" s="214" t="inlineStr">
        <is>
          <t>新建油路8.472公里。（总投资677万元，本次安排330万元）</t>
        </is>
      </c>
      <c r="G748" s="60" t="n">
        <v>330</v>
      </c>
      <c r="H748" s="60" t="n">
        <v>330</v>
      </c>
      <c r="I748" s="58" t="n"/>
      <c r="J748" s="58" t="n"/>
      <c r="K748" s="58" t="n"/>
      <c r="L748" s="58" t="inlineStr">
        <is>
          <t>甘财扶贫〔2021〕26号</t>
        </is>
      </c>
      <c r="M748" s="70" t="inlineStr">
        <is>
          <t>解决群众出行及运输困难的问题。</t>
        </is>
      </c>
      <c r="N748" s="70" t="inlineStr">
        <is>
          <t>改善乡村基础设条件，建设美丽村庄。方便群众出行，促进经济发展。</t>
        </is>
      </c>
      <c r="O748" s="169" t="n">
        <v>1</v>
      </c>
      <c r="P748" s="58" t="n"/>
      <c r="Q748" s="60">
        <f>R748+S748</f>
        <v/>
      </c>
      <c r="R748" s="60" t="n">
        <v>0.0164</v>
      </c>
      <c r="S748" s="58" t="n">
        <v>0.0041</v>
      </c>
      <c r="T748" s="60">
        <f>U748+V748</f>
        <v/>
      </c>
      <c r="U748" s="60" t="n">
        <v>0.0687</v>
      </c>
      <c r="V748" s="58" t="n">
        <v>0.0171</v>
      </c>
      <c r="W748" s="60" t="inlineStr">
        <is>
          <t>交运局</t>
        </is>
      </c>
      <c r="X748" s="85" t="inlineStr">
        <is>
          <t>解欣骅</t>
        </is>
      </c>
      <c r="Y748" s="85" t="inlineStr">
        <is>
          <t>公路局</t>
        </is>
      </c>
      <c r="Z748" s="85" t="inlineStr">
        <is>
          <t>黄志鹏</t>
        </is>
      </c>
      <c r="AA748" s="58" t="inlineStr">
        <is>
          <t>环农领办发〔2022〕3号</t>
        </is>
      </c>
      <c r="AB748" s="58" t="inlineStr">
        <is>
          <t>中提前批</t>
        </is>
      </c>
    </row>
    <row r="749" ht="51" customHeight="1" s="295">
      <c r="A749" s="56" t="n"/>
      <c r="B749" s="167" t="inlineStr">
        <is>
          <t>曹李川村至林井庄组油路</t>
        </is>
      </c>
      <c r="C749" s="169" t="inlineStr">
        <is>
          <t>新建</t>
        </is>
      </c>
      <c r="D749" s="58" t="inlineStr">
        <is>
          <t>2022.01-2022.12</t>
        </is>
      </c>
      <c r="E749" s="167" t="inlineStr">
        <is>
          <t>天池</t>
        </is>
      </c>
      <c r="F749" s="214" t="inlineStr">
        <is>
          <t>新建油路3.346公里。（总投资267万元，本次安排140万元）</t>
        </is>
      </c>
      <c r="G749" s="60" t="n">
        <v>140</v>
      </c>
      <c r="H749" s="60" t="n">
        <v>140</v>
      </c>
      <c r="I749" s="58" t="n"/>
      <c r="J749" s="58" t="n"/>
      <c r="K749" s="58" t="n"/>
      <c r="L749" s="58" t="inlineStr">
        <is>
          <t>甘财扶贫〔2021〕26号</t>
        </is>
      </c>
      <c r="M749" s="70" t="inlineStr">
        <is>
          <t>解决群众出行及运输困难的问题。</t>
        </is>
      </c>
      <c r="N749" s="70" t="inlineStr">
        <is>
          <t>改善乡村基础设条件，建设美丽村庄。方便群众出行，促进经济发展。</t>
        </is>
      </c>
      <c r="O749" s="169" t="n">
        <v>1</v>
      </c>
      <c r="P749" s="58" t="n"/>
      <c r="Q749" s="60">
        <f>R749+S749</f>
        <v/>
      </c>
      <c r="R749" s="60" t="n">
        <v>0.0032</v>
      </c>
      <c r="S749" s="58" t="n">
        <v>0.0008</v>
      </c>
      <c r="T749" s="60">
        <f>U749+V749</f>
        <v/>
      </c>
      <c r="U749" s="60" t="n">
        <v>0.0133</v>
      </c>
      <c r="V749" s="58" t="n">
        <v>0.0033</v>
      </c>
      <c r="W749" s="60" t="inlineStr">
        <is>
          <t>交运局</t>
        </is>
      </c>
      <c r="X749" s="85" t="inlineStr">
        <is>
          <t>解欣骅</t>
        </is>
      </c>
      <c r="Y749" s="85" t="inlineStr">
        <is>
          <t>公路局</t>
        </is>
      </c>
      <c r="Z749" s="85" t="inlineStr">
        <is>
          <t>黄志鹏</t>
        </is>
      </c>
      <c r="AA749" s="58" t="inlineStr">
        <is>
          <t>环农领办发〔2022〕3号</t>
        </is>
      </c>
      <c r="AB749" s="58" t="inlineStr">
        <is>
          <t>中提前批</t>
        </is>
      </c>
    </row>
    <row r="750" ht="51" customHeight="1" s="295">
      <c r="A750" s="56" t="n"/>
      <c r="B750" s="167" t="inlineStr">
        <is>
          <t>曹李川村至曹坪组油路</t>
        </is>
      </c>
      <c r="C750" s="169" t="inlineStr">
        <is>
          <t>新建</t>
        </is>
      </c>
      <c r="D750" s="58" t="inlineStr">
        <is>
          <t>2022.01-2022.12</t>
        </is>
      </c>
      <c r="E750" s="167" t="inlineStr">
        <is>
          <t>天池</t>
        </is>
      </c>
      <c r="F750" s="214" t="inlineStr">
        <is>
          <t>新建油路5.584公里。（总投资446万元）</t>
        </is>
      </c>
      <c r="G750" s="60" t="n">
        <v>220</v>
      </c>
      <c r="H750" s="60" t="n">
        <v>220</v>
      </c>
      <c r="I750" s="58" t="n"/>
      <c r="J750" s="58" t="n"/>
      <c r="K750" s="58" t="n"/>
      <c r="L750" s="58" t="inlineStr">
        <is>
          <t>甘财扶贫〔2021〕26号</t>
        </is>
      </c>
      <c r="M750" s="142" t="inlineStr">
        <is>
          <t>解决群众出行及运输困难的问题。</t>
        </is>
      </c>
      <c r="N750" s="142" t="inlineStr">
        <is>
          <t>改善乡村基础设条件，建设美丽村庄。方便群众出行，促进经济发展。</t>
        </is>
      </c>
      <c r="O750" s="169" t="n">
        <v>1</v>
      </c>
      <c r="P750" s="58" t="n"/>
      <c r="Q750" s="60">
        <f>R750+S750</f>
        <v/>
      </c>
      <c r="R750" s="60" t="n">
        <v>0.0048</v>
      </c>
      <c r="S750" s="58" t="n">
        <v>0.0012</v>
      </c>
      <c r="T750" s="60">
        <f>U750+V750</f>
        <v/>
      </c>
      <c r="U750" s="60" t="n">
        <v>0.0259</v>
      </c>
      <c r="V750" s="58" t="n">
        <v>0.0064</v>
      </c>
      <c r="W750" s="60" t="inlineStr">
        <is>
          <t>交运局</t>
        </is>
      </c>
      <c r="X750" s="85" t="inlineStr">
        <is>
          <t>解欣骅</t>
        </is>
      </c>
      <c r="Y750" s="85" t="inlineStr">
        <is>
          <t>公路局</t>
        </is>
      </c>
      <c r="Z750" s="85" t="inlineStr">
        <is>
          <t>黄志鹏</t>
        </is>
      </c>
      <c r="AA750" s="58" t="inlineStr">
        <is>
          <t>环农领办发〔2022〕3号</t>
        </is>
      </c>
      <c r="AB750" s="58" t="inlineStr">
        <is>
          <t>中提前批</t>
        </is>
      </c>
    </row>
    <row r="751" ht="51" customHeight="1" s="295">
      <c r="A751" s="56" t="n"/>
      <c r="B751" s="293" t="n"/>
      <c r="C751" s="293" t="n"/>
      <c r="D751" s="293" t="n"/>
      <c r="E751" s="293" t="n"/>
      <c r="F751" s="293" t="n"/>
      <c r="G751" s="60" t="n">
        <v>100</v>
      </c>
      <c r="H751" s="60" t="n">
        <v>100</v>
      </c>
      <c r="I751" s="58" t="n"/>
      <c r="J751" s="58" t="n"/>
      <c r="K751" s="58" t="n"/>
      <c r="L751" s="58" t="inlineStr">
        <is>
          <t xml:space="preserve">甘财综[2022]28号                  </t>
        </is>
      </c>
      <c r="M751" s="293" t="n"/>
      <c r="N751" s="293" t="n"/>
      <c r="O751" s="293" t="n"/>
      <c r="P751" s="293" t="n"/>
      <c r="Q751" s="293" t="n"/>
      <c r="R751" s="293" t="n"/>
      <c r="S751" s="293" t="n"/>
      <c r="T751" s="293" t="n"/>
      <c r="U751" s="293" t="n"/>
      <c r="V751" s="293" t="n"/>
      <c r="W751" s="293" t="n"/>
      <c r="X751" s="293" t="n"/>
      <c r="Y751" s="293" t="n"/>
      <c r="Z751" s="293" t="n"/>
      <c r="AA751" s="58" t="inlineStr">
        <is>
          <t>环农领办发〔2022〕36号</t>
        </is>
      </c>
      <c r="AB751" s="58" t="inlineStr">
        <is>
          <t>五批整合</t>
        </is>
      </c>
    </row>
    <row r="752" ht="51" customHeight="1" s="295">
      <c r="A752" s="56" t="n"/>
      <c r="B752" s="167" t="inlineStr">
        <is>
          <t>河连湾村至玄城沟组油路</t>
        </is>
      </c>
      <c r="C752" s="169" t="inlineStr">
        <is>
          <t>新建</t>
        </is>
      </c>
      <c r="D752" s="58" t="inlineStr">
        <is>
          <t>2022.01-2022.12</t>
        </is>
      </c>
      <c r="E752" s="60" t="inlineStr">
        <is>
          <t>洪德</t>
        </is>
      </c>
      <c r="F752" s="214" t="inlineStr">
        <is>
          <t>新建油路2.175公里。（总投资174万元）</t>
        </is>
      </c>
      <c r="G752" s="60" t="n">
        <v>90</v>
      </c>
      <c r="H752" s="60" t="n">
        <v>90</v>
      </c>
      <c r="I752" s="58" t="n"/>
      <c r="J752" s="58" t="n"/>
      <c r="K752" s="58" t="n"/>
      <c r="L752" s="58" t="inlineStr">
        <is>
          <t>甘财扶贫〔2021〕26号</t>
        </is>
      </c>
      <c r="M752" s="70" t="inlineStr">
        <is>
          <t>解决群众出行及运输困难的问题。</t>
        </is>
      </c>
      <c r="N752" s="70" t="inlineStr">
        <is>
          <t>改善乡村基础设条件，建设美丽村庄。方便群众出行，促进经济发展。</t>
        </is>
      </c>
      <c r="O752" s="169" t="n">
        <v>1</v>
      </c>
      <c r="P752" s="58" t="n"/>
      <c r="Q752" s="60">
        <f>R752+S752</f>
        <v/>
      </c>
      <c r="R752" s="60" t="n">
        <v>0.0065</v>
      </c>
      <c r="S752" s="58" t="n">
        <v>0.0016</v>
      </c>
      <c r="T752" s="60">
        <f>U752+V752</f>
        <v/>
      </c>
      <c r="U752" s="60" t="n">
        <v>0.0289</v>
      </c>
      <c r="V752" s="58" t="n">
        <v>0.0072</v>
      </c>
      <c r="W752" s="60" t="inlineStr">
        <is>
          <t>交运局</t>
        </is>
      </c>
      <c r="X752" s="85" t="inlineStr">
        <is>
          <t>解欣骅</t>
        </is>
      </c>
      <c r="Y752" s="85" t="inlineStr">
        <is>
          <t>公路局</t>
        </is>
      </c>
      <c r="Z752" s="85" t="inlineStr">
        <is>
          <t>黄志鹏</t>
        </is>
      </c>
      <c r="AA752" s="58" t="inlineStr">
        <is>
          <t>环农领办发〔2022〕3号</t>
        </is>
      </c>
      <c r="AB752" s="58" t="inlineStr">
        <is>
          <t>中提前批</t>
        </is>
      </c>
    </row>
    <row r="753" ht="51" customHeight="1" s="295">
      <c r="A753" s="56" t="n"/>
      <c r="B753" s="293" t="n"/>
      <c r="C753" s="293" t="n"/>
      <c r="D753" s="293" t="n"/>
      <c r="E753" s="293" t="n"/>
      <c r="F753" s="293" t="n"/>
      <c r="G753" s="60" t="n">
        <v>30</v>
      </c>
      <c r="H753" s="60" t="n">
        <v>30</v>
      </c>
      <c r="I753" s="58" t="n"/>
      <c r="J753" s="58" t="n"/>
      <c r="K753" s="58" t="n"/>
      <c r="L753" s="58" t="inlineStr">
        <is>
          <t xml:space="preserve">甘财综[2022]28号                  </t>
        </is>
      </c>
      <c r="M753" s="293" t="n"/>
      <c r="N753" s="293" t="n"/>
      <c r="O753" s="293" t="n"/>
      <c r="P753" s="293" t="n"/>
      <c r="Q753" s="293" t="n"/>
      <c r="R753" s="293" t="n"/>
      <c r="S753" s="293" t="n"/>
      <c r="T753" s="293" t="n"/>
      <c r="U753" s="293" t="n"/>
      <c r="V753" s="293" t="n"/>
      <c r="W753" s="293" t="n"/>
      <c r="X753" s="293" t="n"/>
      <c r="Y753" s="293" t="n"/>
      <c r="Z753" s="293" t="n"/>
      <c r="AA753" s="58" t="inlineStr">
        <is>
          <t>环农领办发〔2022〕36号</t>
        </is>
      </c>
      <c r="AB753" s="58" t="inlineStr">
        <is>
          <t>五批整合</t>
        </is>
      </c>
    </row>
    <row r="754" ht="51" customHeight="1" s="295">
      <c r="A754" s="56" t="n"/>
      <c r="B754" s="167" t="inlineStr">
        <is>
          <t>山城堡冯岔沟至冯家沟李山油路</t>
        </is>
      </c>
      <c r="C754" s="169" t="inlineStr">
        <is>
          <t>新建</t>
        </is>
      </c>
      <c r="D754" s="58" t="inlineStr">
        <is>
          <t>2022.01-2022.12</t>
        </is>
      </c>
      <c r="E754" s="167" t="inlineStr">
        <is>
          <t>山城</t>
        </is>
      </c>
      <c r="F754" s="214" t="inlineStr">
        <is>
          <t>新建油路20.945公里。（总投资1675万元，本次安排790万元）</t>
        </is>
      </c>
      <c r="G754" s="60" t="n">
        <v>790</v>
      </c>
      <c r="H754" s="60" t="n">
        <v>790</v>
      </c>
      <c r="I754" s="58" t="n"/>
      <c r="J754" s="58" t="n"/>
      <c r="K754" s="58" t="n"/>
      <c r="L754" s="58" t="inlineStr">
        <is>
          <t>甘财扶贫〔2021〕26号</t>
        </is>
      </c>
      <c r="M754" s="70" t="inlineStr">
        <is>
          <t>解决群众出行及运输困难的问题。</t>
        </is>
      </c>
      <c r="N754" s="70" t="inlineStr">
        <is>
          <t>改善乡村基础设条件，建设美丽村庄。方便群众出行，促进经济发展。</t>
        </is>
      </c>
      <c r="O754" s="169" t="n">
        <v>4</v>
      </c>
      <c r="P754" s="58" t="n"/>
      <c r="Q754" s="60">
        <f>R754+S754</f>
        <v/>
      </c>
      <c r="R754" s="60" t="n">
        <v>0.0241</v>
      </c>
      <c r="S754" s="58" t="n">
        <v>0.006</v>
      </c>
      <c r="T754" s="60">
        <f>U754+V754</f>
        <v/>
      </c>
      <c r="U754" s="60" t="n">
        <v>0.0888</v>
      </c>
      <c r="V754" s="58" t="n">
        <v>0.0222</v>
      </c>
      <c r="W754" s="60" t="inlineStr">
        <is>
          <t>交运局</t>
        </is>
      </c>
      <c r="X754" s="85" t="inlineStr">
        <is>
          <t>解欣骅</t>
        </is>
      </c>
      <c r="Y754" s="85" t="inlineStr">
        <is>
          <t>公路局</t>
        </is>
      </c>
      <c r="Z754" s="85" t="inlineStr">
        <is>
          <t>黄志鹏</t>
        </is>
      </c>
      <c r="AA754" s="58" t="inlineStr">
        <is>
          <t>环农领办发〔2022〕3号</t>
        </is>
      </c>
      <c r="AB754" s="58" t="inlineStr">
        <is>
          <t>中提前批</t>
        </is>
      </c>
    </row>
    <row r="755" ht="51" customHeight="1" s="295">
      <c r="A755" s="56" t="n"/>
      <c r="B755" s="167" t="inlineStr">
        <is>
          <t>张铁村至何口子组至刘后山油路</t>
        </is>
      </c>
      <c r="C755" s="60" t="inlineStr">
        <is>
          <t>新建</t>
        </is>
      </c>
      <c r="D755" s="58" t="inlineStr">
        <is>
          <t>2022.01-2022.12</t>
        </is>
      </c>
      <c r="E755" s="167" t="inlineStr">
        <is>
          <t>甜水</t>
        </is>
      </c>
      <c r="F755" s="214" t="inlineStr">
        <is>
          <t>新建油路5.96公里。（总投资476万元，本次安排240万元）</t>
        </is>
      </c>
      <c r="G755" s="60" t="n">
        <v>240</v>
      </c>
      <c r="H755" s="60" t="n">
        <v>240</v>
      </c>
      <c r="I755" s="58" t="n"/>
      <c r="J755" s="58" t="n"/>
      <c r="K755" s="58" t="n"/>
      <c r="L755" s="58" t="inlineStr">
        <is>
          <t>甘财扶贫〔2021〕26号</t>
        </is>
      </c>
      <c r="M755" s="70" t="inlineStr">
        <is>
          <t>解决群众出行及运输困难的问题。</t>
        </is>
      </c>
      <c r="N755" s="70" t="inlineStr">
        <is>
          <t>改善乡村基础设条件，建设美丽村庄。方便群众出行，促进经济发展。</t>
        </is>
      </c>
      <c r="O755" s="169" t="n">
        <v>1</v>
      </c>
      <c r="P755" s="58" t="n"/>
      <c r="Q755" s="60">
        <f>R755+S755</f>
        <v/>
      </c>
      <c r="R755" s="60" t="n">
        <v>0.0064</v>
      </c>
      <c r="S755" s="58" t="n">
        <v>0.0016</v>
      </c>
      <c r="T755" s="60">
        <f>U755+V755</f>
        <v/>
      </c>
      <c r="U755" s="60" t="n">
        <v>0.0263</v>
      </c>
      <c r="V755" s="58" t="n">
        <v>0.0065</v>
      </c>
      <c r="W755" s="60" t="inlineStr">
        <is>
          <t>交运局</t>
        </is>
      </c>
      <c r="X755" s="85" t="inlineStr">
        <is>
          <t>解欣骅</t>
        </is>
      </c>
      <c r="Y755" s="85" t="inlineStr">
        <is>
          <t>公路局</t>
        </is>
      </c>
      <c r="Z755" s="85" t="inlineStr">
        <is>
          <t>黄志鹏</t>
        </is>
      </c>
      <c r="AA755" s="58" t="inlineStr">
        <is>
          <t>环农领办发〔2022〕3号</t>
        </is>
      </c>
      <c r="AB755" s="58" t="inlineStr">
        <is>
          <t>中提前批</t>
        </is>
      </c>
    </row>
    <row r="756" ht="51" customHeight="1" s="295">
      <c r="A756" s="56" t="n"/>
      <c r="B756" s="167" t="inlineStr">
        <is>
          <t>宋家塬村四咀子组至青杨树崾岘油路</t>
        </is>
      </c>
      <c r="C756" s="60" t="inlineStr">
        <is>
          <t>新建</t>
        </is>
      </c>
      <c r="D756" s="58" t="inlineStr">
        <is>
          <t>2022.01-2022.12</t>
        </is>
      </c>
      <c r="E756" s="167" t="inlineStr">
        <is>
          <t>曲子</t>
        </is>
      </c>
      <c r="F756" s="214" t="inlineStr">
        <is>
          <t>新建油路3.638公里。（总投资291万元，本次安排150万元）</t>
        </is>
      </c>
      <c r="G756" s="60" t="n">
        <v>150</v>
      </c>
      <c r="H756" s="60" t="n">
        <v>150</v>
      </c>
      <c r="I756" s="58" t="n"/>
      <c r="J756" s="58" t="n"/>
      <c r="K756" s="58" t="n"/>
      <c r="L756" s="58" t="inlineStr">
        <is>
          <t>甘财扶贫〔2021〕26号</t>
        </is>
      </c>
      <c r="M756" s="70" t="inlineStr">
        <is>
          <t>解决群众出行及运输困难的问题。</t>
        </is>
      </c>
      <c r="N756" s="70" t="inlineStr">
        <is>
          <t>改善乡村基础设条件，建设美丽村庄。方便群众出行，促进经济发展。</t>
        </is>
      </c>
      <c r="O756" s="169" t="n">
        <v>1</v>
      </c>
      <c r="P756" s="58" t="n"/>
      <c r="Q756" s="60">
        <f>R756+S756</f>
        <v/>
      </c>
      <c r="R756" s="60" t="n">
        <v>0.0072</v>
      </c>
      <c r="S756" s="58" t="n">
        <v>0.0018</v>
      </c>
      <c r="T756" s="60">
        <f>U756+V756</f>
        <v/>
      </c>
      <c r="U756" s="60" t="n">
        <v>0.0266</v>
      </c>
      <c r="V756" s="58" t="n">
        <v>0.0066</v>
      </c>
      <c r="W756" s="60" t="inlineStr">
        <is>
          <t>交运局</t>
        </is>
      </c>
      <c r="X756" s="85" t="inlineStr">
        <is>
          <t>解欣骅</t>
        </is>
      </c>
      <c r="Y756" s="85" t="inlineStr">
        <is>
          <t>公路局</t>
        </is>
      </c>
      <c r="Z756" s="85" t="inlineStr">
        <is>
          <t>黄志鹏</t>
        </is>
      </c>
      <c r="AA756" s="58" t="inlineStr">
        <is>
          <t>环农领办发〔2022〕3号</t>
        </is>
      </c>
      <c r="AB756" s="58" t="inlineStr">
        <is>
          <t>中提前批</t>
        </is>
      </c>
    </row>
    <row r="757" ht="51" customHeight="1" s="295">
      <c r="A757" s="56" t="n"/>
      <c r="B757" s="167" t="inlineStr">
        <is>
          <t>新集子村箍窑子路口至魏台组油路</t>
        </is>
      </c>
      <c r="C757" s="169" t="inlineStr">
        <is>
          <t>新建</t>
        </is>
      </c>
      <c r="D757" s="58" t="inlineStr">
        <is>
          <t>2022.01-2022.12</t>
        </is>
      </c>
      <c r="E757" s="167" t="inlineStr">
        <is>
          <t>秦团庄</t>
        </is>
      </c>
      <c r="F757" s="214" t="inlineStr">
        <is>
          <t>新建油路5.438公里。（总投资435万元，本次安排200万元）</t>
        </is>
      </c>
      <c r="G757" s="60" t="n">
        <v>200</v>
      </c>
      <c r="H757" s="60" t="n">
        <v>200</v>
      </c>
      <c r="I757" s="58" t="n"/>
      <c r="J757" s="58" t="n"/>
      <c r="K757" s="58" t="n"/>
      <c r="L757" s="58" t="inlineStr">
        <is>
          <t>甘财扶贫〔2021〕26号</t>
        </is>
      </c>
      <c r="M757" s="70" t="inlineStr">
        <is>
          <t>解决群众出行及运输困难的问题。</t>
        </is>
      </c>
      <c r="N757" s="70" t="inlineStr">
        <is>
          <t>改善乡村基础设条件，建设美丽村庄。方便群众出行，促进经济发展。</t>
        </is>
      </c>
      <c r="O757" s="169" t="n">
        <v>1</v>
      </c>
      <c r="P757" s="58" t="n"/>
      <c r="Q757" s="60">
        <f>R757+S757</f>
        <v/>
      </c>
      <c r="R757" s="60" t="n">
        <v>0.106</v>
      </c>
      <c r="S757" s="58" t="n">
        <v>0.0265</v>
      </c>
      <c r="T757" s="60">
        <f>U757+V757</f>
        <v/>
      </c>
      <c r="U757" s="60" t="n">
        <v>0.0394</v>
      </c>
      <c r="V757" s="58" t="n">
        <v>0.0098</v>
      </c>
      <c r="W757" s="60" t="inlineStr">
        <is>
          <t>交运局</t>
        </is>
      </c>
      <c r="X757" s="85" t="inlineStr">
        <is>
          <t>解欣骅</t>
        </is>
      </c>
      <c r="Y757" s="85" t="inlineStr">
        <is>
          <t>公路局</t>
        </is>
      </c>
      <c r="Z757" s="85" t="inlineStr">
        <is>
          <t>黄志鹏</t>
        </is>
      </c>
      <c r="AA757" s="58" t="inlineStr">
        <is>
          <t>环农领办发〔2022〕3号</t>
        </is>
      </c>
      <c r="AB757" s="58" t="inlineStr">
        <is>
          <t>中提前批</t>
        </is>
      </c>
    </row>
    <row r="758" ht="51" customHeight="1" s="295">
      <c r="A758" s="56" t="n"/>
      <c r="B758" s="60" t="inlineStr">
        <is>
          <t>安掌村至刘吊掌至窦城子组油路</t>
        </is>
      </c>
      <c r="C758" s="169" t="inlineStr">
        <is>
          <t>新建</t>
        </is>
      </c>
      <c r="D758" s="58" t="inlineStr">
        <is>
          <t>2022.01-2022.12</t>
        </is>
      </c>
      <c r="E758" s="167" t="inlineStr">
        <is>
          <t>车道</t>
        </is>
      </c>
      <c r="F758" s="214" t="inlineStr">
        <is>
          <t>新建油路15.336公里。（总投资1226万元）</t>
        </is>
      </c>
      <c r="G758" s="60" t="n">
        <v>550</v>
      </c>
      <c r="H758" s="60" t="n">
        <v>550</v>
      </c>
      <c r="I758" s="58" t="n"/>
      <c r="J758" s="58" t="n"/>
      <c r="K758" s="58" t="n"/>
      <c r="L758" s="58" t="inlineStr">
        <is>
          <t>甘财扶贫〔2021〕26号</t>
        </is>
      </c>
      <c r="M758" s="70" t="inlineStr">
        <is>
          <t>解决群众出行及运输困难的问题。</t>
        </is>
      </c>
      <c r="N758" s="70" t="inlineStr">
        <is>
          <t>改善乡村基础设条件，建设美丽村庄。方便群众出行，促进经济发展。</t>
        </is>
      </c>
      <c r="O758" s="169" t="n">
        <v>1</v>
      </c>
      <c r="P758" s="58" t="n"/>
      <c r="Q758" s="60">
        <f>R758+S758</f>
        <v/>
      </c>
      <c r="R758" s="60" t="n">
        <v>0.0187</v>
      </c>
      <c r="S758" s="58" t="n">
        <v>0.0046</v>
      </c>
      <c r="T758" s="60">
        <f>U758+V758</f>
        <v/>
      </c>
      <c r="U758" s="60" t="n">
        <v>0.07480000000000001</v>
      </c>
      <c r="V758" s="58" t="n">
        <v>0.0187</v>
      </c>
      <c r="W758" s="60" t="inlineStr">
        <is>
          <t>交运局</t>
        </is>
      </c>
      <c r="X758" s="85" t="inlineStr">
        <is>
          <t>解欣骅</t>
        </is>
      </c>
      <c r="Y758" s="85" t="inlineStr">
        <is>
          <t>公路局</t>
        </is>
      </c>
      <c r="Z758" s="85" t="inlineStr">
        <is>
          <t>黄志鹏</t>
        </is>
      </c>
      <c r="AA758" s="58" t="inlineStr">
        <is>
          <t>环农领办发〔2022〕3号</t>
        </is>
      </c>
      <c r="AB758" s="58" t="inlineStr">
        <is>
          <t>中提前批</t>
        </is>
      </c>
    </row>
    <row r="759" ht="51" customHeight="1" s="295">
      <c r="A759" s="293" t="n"/>
      <c r="B759" s="293" t="n"/>
      <c r="C759" s="293" t="n"/>
      <c r="D759" s="293" t="n"/>
      <c r="E759" s="293" t="n"/>
      <c r="F759" s="293" t="n"/>
      <c r="G759" s="60" t="n">
        <v>30</v>
      </c>
      <c r="H759" s="60" t="n">
        <v>30</v>
      </c>
      <c r="I759" s="58" t="n"/>
      <c r="J759" s="58" t="n"/>
      <c r="K759" s="58" t="n"/>
      <c r="L759" s="58" t="inlineStr">
        <is>
          <t xml:space="preserve">甘财综[2022]28号                  </t>
        </is>
      </c>
      <c r="M759" s="293" t="n"/>
      <c r="N759" s="293" t="n"/>
      <c r="O759" s="293" t="n"/>
      <c r="P759" s="293" t="n"/>
      <c r="Q759" s="293" t="n"/>
      <c r="R759" s="293" t="n"/>
      <c r="S759" s="293" t="n"/>
      <c r="T759" s="293" t="n"/>
      <c r="U759" s="293" t="n"/>
      <c r="V759" s="293" t="n"/>
      <c r="W759" s="293" t="n"/>
      <c r="X759" s="293" t="n"/>
      <c r="Y759" s="293" t="n"/>
      <c r="Z759" s="293" t="n"/>
      <c r="AA759" s="58" t="inlineStr">
        <is>
          <t>环农领办发〔2022〕36号</t>
        </is>
      </c>
      <c r="AB759" s="58" t="inlineStr">
        <is>
          <t>五批整合</t>
        </is>
      </c>
    </row>
    <row r="760" ht="51" customHeight="1" s="295">
      <c r="A760" s="56" t="n"/>
      <c r="B760" s="60" t="inlineStr">
        <is>
          <t>毛井镇高家洼村至高家洼组油路</t>
        </is>
      </c>
      <c r="C760" s="169" t="inlineStr">
        <is>
          <t>新建</t>
        </is>
      </c>
      <c r="D760" s="58" t="inlineStr">
        <is>
          <t>2022.01-2022.12</t>
        </is>
      </c>
      <c r="E760" s="167" t="inlineStr">
        <is>
          <t>毛井</t>
        </is>
      </c>
      <c r="F760" s="214" t="inlineStr">
        <is>
          <t>新建油路1.889公里。（总投资151万元，本次安排80万元）</t>
        </is>
      </c>
      <c r="G760" s="60" t="n">
        <v>80</v>
      </c>
      <c r="H760" s="60" t="n">
        <v>80</v>
      </c>
      <c r="I760" s="58" t="n"/>
      <c r="J760" s="58" t="n"/>
      <c r="K760" s="58" t="n"/>
      <c r="L760" s="58" t="inlineStr">
        <is>
          <t>甘财扶贫〔2021〕26号</t>
        </is>
      </c>
      <c r="M760" s="70" t="inlineStr">
        <is>
          <t>解决群众出行及运输困难的问题。</t>
        </is>
      </c>
      <c r="N760" s="70" t="inlineStr">
        <is>
          <t>改善乡村基础设条件，建设美丽村庄。方便群众出行，促进经济发展。</t>
        </is>
      </c>
      <c r="O760" s="169" t="n">
        <v>1</v>
      </c>
      <c r="P760" s="58" t="n"/>
      <c r="Q760" s="60">
        <f>R760+S760</f>
        <v/>
      </c>
      <c r="R760" s="60" t="n">
        <v>0.0046</v>
      </c>
      <c r="S760" s="58" t="n">
        <v>0.0011</v>
      </c>
      <c r="T760" s="60">
        <f>U760+V760</f>
        <v/>
      </c>
      <c r="U760" s="60" t="n">
        <v>0.014</v>
      </c>
      <c r="V760" s="58" t="n">
        <v>0.0035</v>
      </c>
      <c r="W760" s="60" t="inlineStr">
        <is>
          <t>交运局</t>
        </is>
      </c>
      <c r="X760" s="85" t="inlineStr">
        <is>
          <t>解欣骅</t>
        </is>
      </c>
      <c r="Y760" s="85" t="inlineStr">
        <is>
          <t>公路局</t>
        </is>
      </c>
      <c r="Z760" s="85" t="inlineStr">
        <is>
          <t>黄志鹏</t>
        </is>
      </c>
      <c r="AA760" s="58" t="inlineStr">
        <is>
          <t>环农领办发〔2022〕3号</t>
        </is>
      </c>
      <c r="AB760" s="58" t="inlineStr">
        <is>
          <t>中提前批</t>
        </is>
      </c>
    </row>
    <row r="761" ht="51" customHeight="1" s="295">
      <c r="A761" s="56" t="n"/>
      <c r="B761" s="167" t="inlineStr">
        <is>
          <t>环城镇耿家沟村至赵掌组油路</t>
        </is>
      </c>
      <c r="C761" s="169" t="inlineStr">
        <is>
          <t>新建</t>
        </is>
      </c>
      <c r="D761" s="58" t="inlineStr">
        <is>
          <t>2022.01-2022.12</t>
        </is>
      </c>
      <c r="E761" s="167" t="inlineStr">
        <is>
          <t>环城</t>
        </is>
      </c>
      <c r="F761" s="214" t="inlineStr">
        <is>
          <t>新建油路2.46公里。（总投资196万元）</t>
        </is>
      </c>
      <c r="G761" s="60" t="n">
        <v>100</v>
      </c>
      <c r="H761" s="60" t="n">
        <v>100</v>
      </c>
      <c r="I761" s="58" t="n"/>
      <c r="J761" s="58" t="n"/>
      <c r="K761" s="58" t="n"/>
      <c r="L761" s="58" t="inlineStr">
        <is>
          <t>甘财扶贫〔2021〕26号</t>
        </is>
      </c>
      <c r="M761" s="70" t="inlineStr">
        <is>
          <t>解决群众出行及运输困难的问题。</t>
        </is>
      </c>
      <c r="N761" s="70" t="inlineStr">
        <is>
          <t>改善乡村基础设条件，建设美丽村庄。方便群众出行，促进经济发展。</t>
        </is>
      </c>
      <c r="O761" s="169" t="n">
        <v>1</v>
      </c>
      <c r="P761" s="58" t="n"/>
      <c r="Q761" s="60">
        <f>R761+S761</f>
        <v/>
      </c>
      <c r="R761" s="60" t="n">
        <v>0.0229</v>
      </c>
      <c r="S761" s="58" t="n">
        <v>0.0057</v>
      </c>
      <c r="T761" s="60">
        <f>U761+V761</f>
        <v/>
      </c>
      <c r="U761" s="60" t="n">
        <v>0.0173</v>
      </c>
      <c r="V761" s="58" t="n">
        <v>0.0043</v>
      </c>
      <c r="W761" s="60" t="inlineStr">
        <is>
          <t>交运局</t>
        </is>
      </c>
      <c r="X761" s="85" t="inlineStr">
        <is>
          <t>解欣骅</t>
        </is>
      </c>
      <c r="Y761" s="85" t="inlineStr">
        <is>
          <t>公路局</t>
        </is>
      </c>
      <c r="Z761" s="85" t="inlineStr">
        <is>
          <t>黄志鹏</t>
        </is>
      </c>
      <c r="AA761" s="58" t="inlineStr">
        <is>
          <t>环农领办发〔2022〕3号</t>
        </is>
      </c>
      <c r="AB761" s="58" t="inlineStr">
        <is>
          <t>中提前批</t>
        </is>
      </c>
    </row>
    <row r="762" ht="82" customHeight="1" s="295">
      <c r="A762" s="293" t="n"/>
      <c r="B762" s="293" t="n"/>
      <c r="C762" s="293" t="n"/>
      <c r="D762" s="293" t="n"/>
      <c r="E762" s="293" t="n"/>
      <c r="F762" s="293" t="n"/>
      <c r="G762" s="60" t="n">
        <v>90</v>
      </c>
      <c r="H762" s="60" t="n">
        <v>90</v>
      </c>
      <c r="I762" s="58" t="n"/>
      <c r="J762" s="58" t="n"/>
      <c r="K762" s="58" t="n"/>
      <c r="L762" s="58" t="inlineStr">
        <is>
          <t xml:space="preserve">甘财综[2022]28号      甘财农[2022]44号                 </t>
        </is>
      </c>
      <c r="M762" s="293" t="n"/>
      <c r="N762" s="293" t="n"/>
      <c r="O762" s="293" t="n"/>
      <c r="P762" s="293" t="n"/>
      <c r="Q762" s="293" t="n"/>
      <c r="R762" s="293" t="n"/>
      <c r="S762" s="293" t="n"/>
      <c r="T762" s="293" t="n"/>
      <c r="U762" s="293" t="n"/>
      <c r="V762" s="293" t="n"/>
      <c r="W762" s="293" t="n"/>
      <c r="X762" s="293" t="n"/>
      <c r="Y762" s="293" t="n"/>
      <c r="Z762" s="293" t="n"/>
      <c r="AA762" s="58" t="inlineStr">
        <is>
          <t>环农领办发〔2022〕36号</t>
        </is>
      </c>
      <c r="AB762" s="58" t="inlineStr">
        <is>
          <t>五批整合</t>
        </is>
      </c>
    </row>
    <row r="763" ht="51" customHeight="1" s="295">
      <c r="A763" s="56" t="n"/>
      <c r="B763" s="167" t="inlineStr">
        <is>
          <t>虎洞镇贾驿村至城儿沟组油路</t>
        </is>
      </c>
      <c r="C763" s="169" t="inlineStr">
        <is>
          <t>新建</t>
        </is>
      </c>
      <c r="D763" s="58" t="inlineStr">
        <is>
          <t>2022.01-2022.12</t>
        </is>
      </c>
      <c r="E763" s="167" t="inlineStr">
        <is>
          <t>虎洞</t>
        </is>
      </c>
      <c r="F763" s="214" t="inlineStr">
        <is>
          <t>新建油路8.802公里。（总投资704万元，本次安排350万元）</t>
        </is>
      </c>
      <c r="G763" s="60" t="n">
        <v>350</v>
      </c>
      <c r="H763" s="60" t="n">
        <v>350</v>
      </c>
      <c r="I763" s="58" t="n"/>
      <c r="J763" s="58" t="n"/>
      <c r="K763" s="58" t="n"/>
      <c r="L763" s="58" t="inlineStr">
        <is>
          <t>甘财扶贫〔2021〕26号</t>
        </is>
      </c>
      <c r="M763" s="70" t="inlineStr">
        <is>
          <t>解决群众出行及运输困难的问题。</t>
        </is>
      </c>
      <c r="N763" s="70" t="inlineStr">
        <is>
          <t>改善乡村基础设条件，建设美丽村庄。方便群众出行，促进经济发展。</t>
        </is>
      </c>
      <c r="O763" s="167" t="n">
        <v>2</v>
      </c>
      <c r="P763" s="58" t="n"/>
      <c r="Q763" s="60">
        <f>R763+S763</f>
        <v/>
      </c>
      <c r="R763" s="60" t="n">
        <v>0.012</v>
      </c>
      <c r="S763" s="58" t="n">
        <v>0.003</v>
      </c>
      <c r="T763" s="60">
        <f>U763+V763</f>
        <v/>
      </c>
      <c r="U763" s="60" t="n">
        <v>0.058</v>
      </c>
      <c r="V763" s="58" t="n">
        <v>0.0145</v>
      </c>
      <c r="W763" s="60" t="inlineStr">
        <is>
          <t>交运局</t>
        </is>
      </c>
      <c r="X763" s="85" t="inlineStr">
        <is>
          <t>解欣骅</t>
        </is>
      </c>
      <c r="Y763" s="85" t="inlineStr">
        <is>
          <t>公路局</t>
        </is>
      </c>
      <c r="Z763" s="85" t="inlineStr">
        <is>
          <t>黄志鹏</t>
        </is>
      </c>
      <c r="AA763" s="58" t="inlineStr">
        <is>
          <t>环农领办发〔2022〕3号</t>
        </is>
      </c>
      <c r="AB763" s="58" t="inlineStr">
        <is>
          <t>中提前批</t>
        </is>
      </c>
    </row>
    <row r="764" ht="51" customHeight="1" s="295">
      <c r="A764" s="56" t="n"/>
      <c r="B764" s="167" t="inlineStr">
        <is>
          <t>曹李川村至曹掌组油路</t>
        </is>
      </c>
      <c r="C764" s="169" t="inlineStr">
        <is>
          <t>新建</t>
        </is>
      </c>
      <c r="D764" s="58" t="inlineStr">
        <is>
          <t>2022.01-2022.12</t>
        </is>
      </c>
      <c r="E764" s="167" t="inlineStr">
        <is>
          <t>天池</t>
        </is>
      </c>
      <c r="F764" s="214" t="inlineStr">
        <is>
          <t>新建油路8.934公里。（总投资714万元，本次安排350万元）</t>
        </is>
      </c>
      <c r="G764" s="60" t="n">
        <v>350</v>
      </c>
      <c r="H764" s="60" t="n">
        <v>350</v>
      </c>
      <c r="I764" s="58" t="n"/>
      <c r="J764" s="58" t="n"/>
      <c r="K764" s="58" t="n"/>
      <c r="L764" s="58" t="inlineStr">
        <is>
          <t>甘财扶贫〔2021〕26号</t>
        </is>
      </c>
      <c r="M764" s="70" t="inlineStr">
        <is>
          <t>解决群众出行及运输困难的问题。</t>
        </is>
      </c>
      <c r="N764" s="70" t="inlineStr">
        <is>
          <t>改善乡村基础设条件，建设美丽村庄。方便群众出行，促进经济发展。</t>
        </is>
      </c>
      <c r="O764" s="169" t="n">
        <v>1</v>
      </c>
      <c r="P764" s="58" t="n"/>
      <c r="Q764" s="60">
        <f>R764+S764</f>
        <v/>
      </c>
      <c r="R764" s="60" t="n">
        <v>0.0052</v>
      </c>
      <c r="S764" s="58" t="n">
        <v>0.0013</v>
      </c>
      <c r="T764" s="60">
        <f>U764+V764</f>
        <v/>
      </c>
      <c r="U764" s="60" t="n">
        <v>0.0149</v>
      </c>
      <c r="V764" s="58" t="n">
        <v>0.0037</v>
      </c>
      <c r="W764" s="60" t="inlineStr">
        <is>
          <t>交运局</t>
        </is>
      </c>
      <c r="X764" s="85" t="inlineStr">
        <is>
          <t>解欣骅</t>
        </is>
      </c>
      <c r="Y764" s="85" t="inlineStr">
        <is>
          <t>公路局</t>
        </is>
      </c>
      <c r="Z764" s="85" t="inlineStr">
        <is>
          <t>黄志鹏</t>
        </is>
      </c>
      <c r="AA764" s="58" t="inlineStr">
        <is>
          <t>环农领办发〔2022〕3号</t>
        </is>
      </c>
      <c r="AB764" s="58" t="inlineStr">
        <is>
          <t>中提前批</t>
        </is>
      </c>
    </row>
    <row r="765" ht="51" customHeight="1" s="295">
      <c r="A765" s="56" t="n"/>
      <c r="B765" s="60" t="inlineStr">
        <is>
          <t>王团庄村转台组至耿湾乡郜庄组油路工程</t>
        </is>
      </c>
      <c r="C765" s="60" t="inlineStr">
        <is>
          <t>新建</t>
        </is>
      </c>
      <c r="D765" s="58" t="inlineStr">
        <is>
          <t>2022.01-2022.12</t>
        </is>
      </c>
      <c r="E765" s="60" t="inlineStr">
        <is>
          <t>秦团庄</t>
        </is>
      </c>
      <c r="F765" s="142" t="inlineStr">
        <is>
          <t>建设油路工程6.938公里。（总投资537.8725万元）</t>
        </is>
      </c>
      <c r="G765" s="60" t="n">
        <v>168</v>
      </c>
      <c r="H765" s="60" t="n">
        <v>168</v>
      </c>
      <c r="I765" s="58" t="n"/>
      <c r="J765" s="58" t="n"/>
      <c r="K765" s="58" t="n"/>
      <c r="L765" s="58" t="inlineStr">
        <is>
          <t>甘财扶贫〔2021〕26号</t>
        </is>
      </c>
      <c r="M765" s="70" t="inlineStr">
        <is>
          <t>解决群众出行及运输困难的问题。</t>
        </is>
      </c>
      <c r="N765" s="70" t="inlineStr">
        <is>
          <t>改善乡村基础设条件，建设美丽村庄。方便群众出行，促进经济发展。</t>
        </is>
      </c>
      <c r="O765" s="169" t="n">
        <v>2</v>
      </c>
      <c r="P765" s="58" t="n"/>
      <c r="Q765" s="60">
        <f>R765+S765</f>
        <v/>
      </c>
      <c r="R765" s="60" t="n">
        <v>0.0069</v>
      </c>
      <c r="S765" s="58" t="n">
        <v>0.0017</v>
      </c>
      <c r="T765" s="60">
        <f>U765+V765</f>
        <v/>
      </c>
      <c r="U765" s="60" t="n">
        <v>0.0282</v>
      </c>
      <c r="V765" s="58" t="n">
        <v>0.007</v>
      </c>
      <c r="W765" s="60" t="inlineStr">
        <is>
          <t>交运局</t>
        </is>
      </c>
      <c r="X765" s="85" t="inlineStr">
        <is>
          <t>解欣骅</t>
        </is>
      </c>
      <c r="Y765" s="85" t="inlineStr">
        <is>
          <t>公路局</t>
        </is>
      </c>
      <c r="Z765" s="85" t="inlineStr">
        <is>
          <t>黄志鹏</t>
        </is>
      </c>
      <c r="AA765" s="58" t="inlineStr">
        <is>
          <t>环农领办发〔2022〕3号</t>
        </is>
      </c>
      <c r="AB765" s="58" t="inlineStr">
        <is>
          <t>中提前批</t>
        </is>
      </c>
    </row>
    <row r="766" ht="51" customHeight="1" s="295">
      <c r="A766" s="293" t="n"/>
      <c r="B766" s="293" t="n"/>
      <c r="C766" s="293" t="n"/>
      <c r="D766" s="293" t="n"/>
      <c r="E766" s="293" t="n"/>
      <c r="F766" s="293" t="n"/>
      <c r="G766" s="60" t="n">
        <v>40</v>
      </c>
      <c r="H766" s="60" t="n">
        <v>40</v>
      </c>
      <c r="I766" s="58" t="n"/>
      <c r="J766" s="58" t="n"/>
      <c r="K766" s="58" t="n"/>
      <c r="L766" s="58" t="inlineStr">
        <is>
          <t xml:space="preserve">甘财农[2022]44号 </t>
        </is>
      </c>
      <c r="M766" s="293" t="n"/>
      <c r="N766" s="293" t="n"/>
      <c r="O766" s="293" t="n"/>
      <c r="P766" s="293" t="n"/>
      <c r="Q766" s="293" t="n"/>
      <c r="R766" s="293" t="n"/>
      <c r="S766" s="293" t="n"/>
      <c r="T766" s="293" t="n"/>
      <c r="U766" s="293" t="n"/>
      <c r="V766" s="293" t="n"/>
      <c r="W766" s="293" t="n"/>
      <c r="X766" s="293" t="n"/>
      <c r="Y766" s="293" t="n"/>
      <c r="Z766" s="293" t="n"/>
      <c r="AA766" s="58" t="inlineStr">
        <is>
          <t>环农领办发〔2022〕36号</t>
        </is>
      </c>
      <c r="AB766" s="58" t="inlineStr">
        <is>
          <t>五批整合</t>
        </is>
      </c>
    </row>
    <row r="767" ht="51" customHeight="1" s="295">
      <c r="A767" s="56" t="n"/>
      <c r="B767" s="60" t="inlineStr">
        <is>
          <t>辛坪村李家山至敬家山油路工程</t>
        </is>
      </c>
      <c r="C767" s="60" t="inlineStr">
        <is>
          <t>新建</t>
        </is>
      </c>
      <c r="D767" s="58" t="inlineStr">
        <is>
          <t>2022.01-2022.12</t>
        </is>
      </c>
      <c r="E767" s="60" t="inlineStr">
        <is>
          <t>合道</t>
        </is>
      </c>
      <c r="F767" s="142" t="inlineStr">
        <is>
          <t>建设油路工程5.662公里。（总投资607.99万元）</t>
        </is>
      </c>
      <c r="G767" s="60" t="n">
        <v>180</v>
      </c>
      <c r="H767" s="60" t="n">
        <v>180</v>
      </c>
      <c r="I767" s="58" t="n"/>
      <c r="J767" s="58" t="n"/>
      <c r="K767" s="58" t="n"/>
      <c r="L767" s="58" t="inlineStr">
        <is>
          <t>甘财扶贫〔2021〕26号</t>
        </is>
      </c>
      <c r="M767" s="70" t="inlineStr">
        <is>
          <t>解决群众出行及运输困难的问题。</t>
        </is>
      </c>
      <c r="N767" s="70" t="inlineStr">
        <is>
          <t>改善乡村基础设条件，建设美丽村庄。方便群众出行，促进经济发展。</t>
        </is>
      </c>
      <c r="O767" s="169" t="n">
        <v>1</v>
      </c>
      <c r="P767" s="58" t="n"/>
      <c r="Q767" s="60">
        <f>R767+S767</f>
        <v/>
      </c>
      <c r="R767" s="60" t="n">
        <v>0.0065</v>
      </c>
      <c r="S767" s="58" t="n">
        <v>0.0016</v>
      </c>
      <c r="T767" s="60">
        <f>U767+V767</f>
        <v/>
      </c>
      <c r="U767" s="60" t="n">
        <v>0.033</v>
      </c>
      <c r="V767" s="58" t="n">
        <v>0.008200000000000001</v>
      </c>
      <c r="W767" s="60" t="inlineStr">
        <is>
          <t>交运局</t>
        </is>
      </c>
      <c r="X767" s="85" t="inlineStr">
        <is>
          <t>解欣骅</t>
        </is>
      </c>
      <c r="Y767" s="85" t="inlineStr">
        <is>
          <t>公路局</t>
        </is>
      </c>
      <c r="Z767" s="85" t="inlineStr">
        <is>
          <t>黄志鹏</t>
        </is>
      </c>
      <c r="AA767" s="58" t="inlineStr">
        <is>
          <t>环农领办发〔2022〕3号</t>
        </is>
      </c>
      <c r="AB767" s="58" t="inlineStr">
        <is>
          <t>中提前批</t>
        </is>
      </c>
    </row>
    <row r="768" ht="51" customHeight="1" s="295">
      <c r="A768" s="293" t="n"/>
      <c r="B768" s="293" t="n"/>
      <c r="C768" s="293" t="n"/>
      <c r="D768" s="293" t="n"/>
      <c r="E768" s="293" t="n"/>
      <c r="F768" s="293" t="n"/>
      <c r="G768" s="60" t="n">
        <v>40</v>
      </c>
      <c r="H768" s="60" t="n">
        <v>40</v>
      </c>
      <c r="I768" s="58" t="n"/>
      <c r="J768" s="58" t="n"/>
      <c r="K768" s="58" t="n"/>
      <c r="L768" s="58" t="inlineStr">
        <is>
          <t xml:space="preserve">甘财农[2022]44号 </t>
        </is>
      </c>
      <c r="M768" s="293" t="n"/>
      <c r="N768" s="293" t="n"/>
      <c r="O768" s="293" t="n"/>
      <c r="P768" s="293" t="n"/>
      <c r="Q768" s="293" t="n"/>
      <c r="R768" s="293" t="n"/>
      <c r="S768" s="293" t="n"/>
      <c r="T768" s="293" t="n"/>
      <c r="U768" s="293" t="n"/>
      <c r="V768" s="293" t="n"/>
      <c r="W768" s="293" t="n"/>
      <c r="X768" s="293" t="n"/>
      <c r="Y768" s="293" t="n"/>
      <c r="Z768" s="293" t="n"/>
      <c r="AA768" s="58" t="inlineStr">
        <is>
          <t>环农领办发〔2022〕36号</t>
        </is>
      </c>
      <c r="AB768" s="58" t="inlineStr">
        <is>
          <t>五批整合</t>
        </is>
      </c>
    </row>
    <row r="769" ht="51" customHeight="1" s="295">
      <c r="A769" s="56" t="n"/>
      <c r="B769" s="60" t="inlineStr">
        <is>
          <t>寨子坪柳洼组至路坪瓦厂油路工程</t>
        </is>
      </c>
      <c r="C769" s="60" t="inlineStr">
        <is>
          <t>新建</t>
        </is>
      </c>
      <c r="D769" s="58" t="inlineStr">
        <is>
          <t>2022.01-2022.12</t>
        </is>
      </c>
      <c r="E769" s="60" t="inlineStr">
        <is>
          <t>合道</t>
        </is>
      </c>
      <c r="F769" s="142" t="inlineStr">
        <is>
          <t>建设油路工程4.778公里。（总投资183.3633万元）</t>
        </is>
      </c>
      <c r="G769" s="60" t="n">
        <v>55</v>
      </c>
      <c r="H769" s="60" t="n">
        <v>55</v>
      </c>
      <c r="I769" s="58" t="n"/>
      <c r="J769" s="58" t="n"/>
      <c r="K769" s="58" t="n"/>
      <c r="L769" s="58" t="inlineStr">
        <is>
          <t>甘财扶贫〔2021〕26号</t>
        </is>
      </c>
      <c r="M769" s="70" t="inlineStr">
        <is>
          <t>解决群众出行及运输困难的问题。</t>
        </is>
      </c>
      <c r="N769" s="70" t="inlineStr">
        <is>
          <t>改善乡村基础设条件，建设美丽村庄。方便群众出行，促进经济发展。</t>
        </is>
      </c>
      <c r="O769" s="169" t="n">
        <v>1</v>
      </c>
      <c r="P769" s="58" t="n"/>
      <c r="Q769" s="60">
        <f>R769+S769</f>
        <v/>
      </c>
      <c r="R769" s="60" t="n">
        <v>0.0064</v>
      </c>
      <c r="S769" s="58" t="n">
        <v>0.0016</v>
      </c>
      <c r="T769" s="60">
        <f>U769+V769</f>
        <v/>
      </c>
      <c r="U769" s="60" t="n">
        <v>0.0283</v>
      </c>
      <c r="V769" s="58" t="n">
        <v>0.007</v>
      </c>
      <c r="W769" s="60" t="inlineStr">
        <is>
          <t>交运局</t>
        </is>
      </c>
      <c r="X769" s="85" t="inlineStr">
        <is>
          <t>解欣骅</t>
        </is>
      </c>
      <c r="Y769" s="85" t="inlineStr">
        <is>
          <t>公路局</t>
        </is>
      </c>
      <c r="Z769" s="85" t="inlineStr">
        <is>
          <t>黄志鹏</t>
        </is>
      </c>
      <c r="AA769" s="58" t="inlineStr">
        <is>
          <t>环农领办发〔2022〕3号</t>
        </is>
      </c>
      <c r="AB769" s="58" t="inlineStr">
        <is>
          <t>中提前批</t>
        </is>
      </c>
    </row>
    <row r="770" ht="51" customHeight="1" s="295">
      <c r="A770" s="293" t="n"/>
      <c r="B770" s="293" t="n"/>
      <c r="C770" s="293" t="n"/>
      <c r="D770" s="293" t="n"/>
      <c r="E770" s="293" t="n"/>
      <c r="F770" s="293" t="n"/>
      <c r="G770" s="60" t="n">
        <v>20</v>
      </c>
      <c r="H770" s="60" t="n">
        <v>20</v>
      </c>
      <c r="I770" s="58" t="n"/>
      <c r="J770" s="58" t="n"/>
      <c r="K770" s="58" t="n"/>
      <c r="L770" s="58" t="inlineStr">
        <is>
          <t xml:space="preserve">甘财农[2022]44号 </t>
        </is>
      </c>
      <c r="M770" s="293" t="n"/>
      <c r="N770" s="293" t="n"/>
      <c r="O770" s="293" t="n"/>
      <c r="P770" s="293" t="n"/>
      <c r="Q770" s="293" t="n"/>
      <c r="R770" s="293" t="n"/>
      <c r="S770" s="293" t="n"/>
      <c r="T770" s="293" t="n"/>
      <c r="U770" s="293" t="n"/>
      <c r="V770" s="293" t="n"/>
      <c r="W770" s="293" t="n"/>
      <c r="X770" s="293" t="n"/>
      <c r="Y770" s="293" t="n"/>
      <c r="Z770" s="293" t="n"/>
      <c r="AA770" s="58" t="inlineStr">
        <is>
          <t>环农领办发〔2022〕36号</t>
        </is>
      </c>
      <c r="AB770" s="58" t="inlineStr">
        <is>
          <t>五批整合</t>
        </is>
      </c>
    </row>
    <row r="771" ht="51" customHeight="1" s="295">
      <c r="A771" s="56" t="n"/>
      <c r="B771" s="60" t="inlineStr">
        <is>
          <t>许掌村部至柳沟沿油路工程</t>
        </is>
      </c>
      <c r="C771" s="60" t="inlineStr">
        <is>
          <t>新建</t>
        </is>
      </c>
      <c r="D771" s="58" t="inlineStr">
        <is>
          <t>2022.01-2022.12</t>
        </is>
      </c>
      <c r="E771" s="167" t="inlineStr">
        <is>
          <t>小南沟</t>
        </is>
      </c>
      <c r="F771" s="142" t="inlineStr">
        <is>
          <t>建设油路工程1.405公里。（总投资491.1838万元）</t>
        </is>
      </c>
      <c r="G771" s="60" t="n">
        <v>100</v>
      </c>
      <c r="H771" s="60" t="n">
        <v>100</v>
      </c>
      <c r="I771" s="58" t="n"/>
      <c r="J771" s="58" t="n"/>
      <c r="K771" s="58" t="n"/>
      <c r="L771" s="58" t="inlineStr">
        <is>
          <t>甘财扶贫〔2021〕26号</t>
        </is>
      </c>
      <c r="M771" s="70" t="inlineStr">
        <is>
          <t>解决群众出行及运输困难的问题。</t>
        </is>
      </c>
      <c r="N771" s="70" t="inlineStr">
        <is>
          <t>改善乡村基础设条件，建设美丽村庄。方便群众出行，促进经济发展。</t>
        </is>
      </c>
      <c r="O771" s="169" t="n">
        <v>1</v>
      </c>
      <c r="P771" s="58" t="n"/>
      <c r="Q771" s="60">
        <f>R771+S771</f>
        <v/>
      </c>
      <c r="R771" s="60" t="n">
        <v>0.0032</v>
      </c>
      <c r="S771" s="58" t="n">
        <v>0.0008</v>
      </c>
      <c r="T771" s="60">
        <f>U771+V771</f>
        <v/>
      </c>
      <c r="U771" s="60" t="n">
        <v>0.0122</v>
      </c>
      <c r="V771" s="58" t="n">
        <v>0.003</v>
      </c>
      <c r="W771" s="60" t="inlineStr">
        <is>
          <t>交运局</t>
        </is>
      </c>
      <c r="X771" s="85" t="inlineStr">
        <is>
          <t>解欣骅</t>
        </is>
      </c>
      <c r="Y771" s="85" t="inlineStr">
        <is>
          <t>公路局</t>
        </is>
      </c>
      <c r="Z771" s="85" t="inlineStr">
        <is>
          <t>黄志鹏</t>
        </is>
      </c>
      <c r="AA771" s="58" t="inlineStr">
        <is>
          <t>环农领办发〔2022〕3号</t>
        </is>
      </c>
      <c r="AB771" s="58" t="inlineStr">
        <is>
          <t>中提前批</t>
        </is>
      </c>
    </row>
    <row r="772" ht="51" customHeight="1" s="295">
      <c r="A772" s="293" t="n"/>
      <c r="B772" s="293" t="n"/>
      <c r="C772" s="293" t="n"/>
      <c r="D772" s="293" t="n"/>
      <c r="E772" s="293" t="n"/>
      <c r="F772" s="293" t="n"/>
      <c r="G772" s="60" t="n">
        <v>80</v>
      </c>
      <c r="H772" s="60" t="n">
        <v>80</v>
      </c>
      <c r="I772" s="58" t="n"/>
      <c r="J772" s="58" t="n"/>
      <c r="K772" s="58" t="n"/>
      <c r="L772" s="58" t="inlineStr">
        <is>
          <t xml:space="preserve">甘财农[2022]44号 </t>
        </is>
      </c>
      <c r="M772" s="293" t="n"/>
      <c r="N772" s="293" t="n"/>
      <c r="O772" s="293" t="n"/>
      <c r="P772" s="293" t="n"/>
      <c r="Q772" s="293" t="n"/>
      <c r="R772" s="293" t="n"/>
      <c r="S772" s="293" t="n"/>
      <c r="T772" s="293" t="n"/>
      <c r="U772" s="293" t="n"/>
      <c r="V772" s="293" t="n"/>
      <c r="W772" s="293" t="n"/>
      <c r="X772" s="293" t="n"/>
      <c r="Y772" s="293" t="n"/>
      <c r="Z772" s="293" t="n"/>
      <c r="AA772" s="58" t="inlineStr">
        <is>
          <t>环农领办发〔2022〕36号</t>
        </is>
      </c>
      <c r="AB772" s="58" t="inlineStr">
        <is>
          <t>五批整合</t>
        </is>
      </c>
    </row>
    <row r="773" ht="51" customHeight="1" s="295">
      <c r="A773" s="56" t="n"/>
      <c r="B773" s="167" t="inlineStr">
        <is>
          <t>刘旗村至新庄组至刘阳洼油路</t>
        </is>
      </c>
      <c r="C773" s="60" t="inlineStr">
        <is>
          <t>新建</t>
        </is>
      </c>
      <c r="D773" s="58" t="inlineStr">
        <is>
          <t>2022.01-2022.12</t>
        </is>
      </c>
      <c r="E773" s="167" t="inlineStr">
        <is>
          <t>曲子</t>
        </is>
      </c>
      <c r="F773" s="214" t="inlineStr">
        <is>
          <t>新建油路3.803公里。（总投资304万元）</t>
        </is>
      </c>
      <c r="G773" s="60" t="n">
        <v>65</v>
      </c>
      <c r="H773" s="60" t="n">
        <v>65</v>
      </c>
      <c r="I773" s="58" t="n"/>
      <c r="J773" s="58" t="n"/>
      <c r="K773" s="58" t="n"/>
      <c r="L773" s="58" t="inlineStr">
        <is>
          <t>甘财扶贫〔2021〕26号</t>
        </is>
      </c>
      <c r="M773" s="70" t="inlineStr">
        <is>
          <t>解决群众出行及运输困难的问题。</t>
        </is>
      </c>
      <c r="N773" s="70" t="inlineStr">
        <is>
          <t>改善乡村基础设条件，建设美丽村庄。方便群众出行，促进经济发展。</t>
        </is>
      </c>
      <c r="O773" s="169" t="n">
        <v>0</v>
      </c>
      <c r="P773" s="58" t="n">
        <v>1</v>
      </c>
      <c r="Q773" s="60">
        <f>R773+S773</f>
        <v/>
      </c>
      <c r="R773" s="60" t="n">
        <v>0.0143</v>
      </c>
      <c r="S773" s="58" t="n">
        <v>0.0035</v>
      </c>
      <c r="T773" s="60">
        <f>U773+V773</f>
        <v/>
      </c>
      <c r="U773" s="60" t="n">
        <v>0.0546</v>
      </c>
      <c r="V773" s="58" t="n">
        <v>0.0136</v>
      </c>
      <c r="W773" s="60" t="inlineStr">
        <is>
          <t>交运局</t>
        </is>
      </c>
      <c r="X773" s="85" t="inlineStr">
        <is>
          <t>解欣骅</t>
        </is>
      </c>
      <c r="Y773" s="85" t="inlineStr">
        <is>
          <t>公路局</t>
        </is>
      </c>
      <c r="Z773" s="85" t="inlineStr">
        <is>
          <t>黄志鹏</t>
        </is>
      </c>
      <c r="AA773" s="58" t="inlineStr">
        <is>
          <t>环农领办发〔2022〕3号</t>
        </is>
      </c>
      <c r="AB773" s="58" t="inlineStr">
        <is>
          <t>中提前批</t>
        </is>
      </c>
    </row>
    <row r="774" ht="51" customHeight="1" s="295">
      <c r="A774" s="293" t="n"/>
      <c r="B774" s="293" t="n"/>
      <c r="C774" s="293" t="n"/>
      <c r="D774" s="293" t="n"/>
      <c r="E774" s="293" t="n"/>
      <c r="F774" s="293" t="n"/>
      <c r="G774" s="60" t="n">
        <v>172.37</v>
      </c>
      <c r="H774" s="60" t="n">
        <v>172.37</v>
      </c>
      <c r="I774" s="58" t="n"/>
      <c r="J774" s="58" t="n"/>
      <c r="K774" s="58" t="n"/>
      <c r="L774" s="58" t="inlineStr">
        <is>
          <t xml:space="preserve">甘财农[2022]44号 </t>
        </is>
      </c>
      <c r="M774" s="293" t="n"/>
      <c r="N774" s="293" t="n"/>
      <c r="O774" s="293" t="n"/>
      <c r="P774" s="293" t="n"/>
      <c r="Q774" s="293" t="n"/>
      <c r="R774" s="293" t="n"/>
      <c r="S774" s="293" t="n"/>
      <c r="T774" s="293" t="n"/>
      <c r="U774" s="293" t="n"/>
      <c r="V774" s="293" t="n"/>
      <c r="W774" s="293" t="n"/>
      <c r="X774" s="293" t="n"/>
      <c r="Y774" s="293" t="n"/>
      <c r="Z774" s="293" t="n"/>
      <c r="AA774" s="58" t="inlineStr">
        <is>
          <t>环农领办发〔2022〕36号</t>
        </is>
      </c>
      <c r="AB774" s="58" t="inlineStr">
        <is>
          <t>五批整合</t>
        </is>
      </c>
    </row>
    <row r="775" ht="51" customHeight="1" s="295">
      <c r="A775" s="56" t="n"/>
      <c r="B775" s="167" t="inlineStr">
        <is>
          <t>甜水街村至水沟沿组油路</t>
        </is>
      </c>
      <c r="C775" s="60" t="inlineStr">
        <is>
          <t>新建</t>
        </is>
      </c>
      <c r="D775" s="58" t="inlineStr">
        <is>
          <t>2022.01-2022.12</t>
        </is>
      </c>
      <c r="E775" s="167" t="inlineStr">
        <is>
          <t>甜水</t>
        </is>
      </c>
      <c r="F775" s="214" t="inlineStr">
        <is>
          <t>新建油路6.096公里。（总投资487万元，本次安排100万元）</t>
        </is>
      </c>
      <c r="G775" s="60" t="n">
        <v>100</v>
      </c>
      <c r="H775" s="60" t="n">
        <v>100</v>
      </c>
      <c r="I775" s="58" t="n"/>
      <c r="J775" s="58" t="n"/>
      <c r="K775" s="58" t="n"/>
      <c r="L775" s="58" t="inlineStr">
        <is>
          <t>甘财扶贫〔2021〕26号</t>
        </is>
      </c>
      <c r="M775" s="70" t="inlineStr">
        <is>
          <t>解决群众出行及运输困难的问题。</t>
        </is>
      </c>
      <c r="N775" s="70" t="inlineStr">
        <is>
          <t>改善乡村基础设条件，建设美丽村庄。方便群众出行，促进经济发展。</t>
        </is>
      </c>
      <c r="O775" s="169" t="n">
        <v>1</v>
      </c>
      <c r="P775" s="58" t="n"/>
      <c r="Q775" s="60">
        <f>R775+S775</f>
        <v/>
      </c>
      <c r="R775" s="60" t="n">
        <v>0.0136</v>
      </c>
      <c r="S775" s="58" t="n">
        <v>0.0034</v>
      </c>
      <c r="T775" s="60">
        <f>U775+V775</f>
        <v/>
      </c>
      <c r="U775" s="60" t="n">
        <v>0.0584</v>
      </c>
      <c r="V775" s="58" t="n">
        <v>0.0146</v>
      </c>
      <c r="W775" s="60" t="inlineStr">
        <is>
          <t>交运局</t>
        </is>
      </c>
      <c r="X775" s="85" t="inlineStr">
        <is>
          <t>解欣骅</t>
        </is>
      </c>
      <c r="Y775" s="85" t="inlineStr">
        <is>
          <t>公路局</t>
        </is>
      </c>
      <c r="Z775" s="85" t="inlineStr">
        <is>
          <t>黄志鹏</t>
        </is>
      </c>
      <c r="AA775" s="58" t="inlineStr">
        <is>
          <t>环农领办发〔2022〕3号</t>
        </is>
      </c>
      <c r="AB775" s="58" t="inlineStr">
        <is>
          <t>中提前批</t>
        </is>
      </c>
    </row>
    <row r="776" ht="51" customHeight="1" s="295">
      <c r="A776" s="56" t="n"/>
      <c r="B776" s="167" t="inlineStr">
        <is>
          <t>赵小掌村许钻洞组至许东塬组油路</t>
        </is>
      </c>
      <c r="C776" s="169" t="inlineStr">
        <is>
          <t>新建</t>
        </is>
      </c>
      <c r="D776" s="58" t="inlineStr">
        <is>
          <t>2022.01-2022.12</t>
        </is>
      </c>
      <c r="E776" s="167" t="inlineStr">
        <is>
          <t>环城</t>
        </is>
      </c>
      <c r="F776" s="214" t="inlineStr">
        <is>
          <t>新建油路10.343公里。（总投资827万元，本次安排170万元）</t>
        </is>
      </c>
      <c r="G776" s="60" t="n">
        <v>170</v>
      </c>
      <c r="H776" s="60" t="n">
        <v>170</v>
      </c>
      <c r="I776" s="58" t="n"/>
      <c r="J776" s="58" t="n"/>
      <c r="K776" s="58" t="n"/>
      <c r="L776" s="58" t="inlineStr">
        <is>
          <t>甘财扶贫〔2021〕26号</t>
        </is>
      </c>
      <c r="M776" s="70" t="inlineStr">
        <is>
          <t>解决群众出行及运输困难的问题。</t>
        </is>
      </c>
      <c r="N776" s="70" t="inlineStr">
        <is>
          <t>改善乡村基础设条件，建设美丽村庄。方便群众出行，促进经济发展。</t>
        </is>
      </c>
      <c r="O776" s="169" t="n">
        <v>1</v>
      </c>
      <c r="P776" s="58" t="n"/>
      <c r="Q776" s="60">
        <f>R776+S776</f>
        <v/>
      </c>
      <c r="R776" s="60" t="n">
        <v>0.005</v>
      </c>
      <c r="S776" s="58" t="n">
        <v>0.0012</v>
      </c>
      <c r="T776" s="60">
        <f>U776+V776</f>
        <v/>
      </c>
      <c r="U776" s="60" t="n">
        <v>0.0151</v>
      </c>
      <c r="V776" s="58" t="n">
        <v>0.0037</v>
      </c>
      <c r="W776" s="60" t="inlineStr">
        <is>
          <t>交运局</t>
        </is>
      </c>
      <c r="X776" s="85" t="inlineStr">
        <is>
          <t>解欣骅</t>
        </is>
      </c>
      <c r="Y776" s="85" t="inlineStr">
        <is>
          <t>公路局</t>
        </is>
      </c>
      <c r="Z776" s="85" t="inlineStr">
        <is>
          <t>黄志鹏</t>
        </is>
      </c>
      <c r="AA776" s="58" t="inlineStr">
        <is>
          <t>环农领办发〔2022〕3号</t>
        </is>
      </c>
      <c r="AB776" s="58" t="inlineStr">
        <is>
          <t>中提前批</t>
        </is>
      </c>
    </row>
    <row r="777" ht="51" customHeight="1" s="295">
      <c r="A777" s="56" t="n"/>
      <c r="B777" s="167" t="inlineStr">
        <is>
          <t>曹旗村至曹塬油路</t>
        </is>
      </c>
      <c r="C777" s="60" t="inlineStr">
        <is>
          <t>新建</t>
        </is>
      </c>
      <c r="D777" s="58" t="inlineStr">
        <is>
          <t>2022.01-2022.12</t>
        </is>
      </c>
      <c r="E777" s="167" t="inlineStr">
        <is>
          <t>木钵</t>
        </is>
      </c>
      <c r="F777" s="214" t="inlineStr">
        <is>
          <t>新建油路8.705公里。（总投资696万元，本次安排140万元）</t>
        </is>
      </c>
      <c r="G777" s="60" t="n">
        <v>140</v>
      </c>
      <c r="H777" s="60" t="n">
        <v>140</v>
      </c>
      <c r="I777" s="58" t="n"/>
      <c r="J777" s="58" t="n"/>
      <c r="K777" s="58" t="n"/>
      <c r="L777" s="58" t="inlineStr">
        <is>
          <t>甘财扶贫〔2021〕26号</t>
        </is>
      </c>
      <c r="M777" s="70" t="inlineStr">
        <is>
          <t>解决群众出行及运输困难的问题。</t>
        </is>
      </c>
      <c r="N777" s="70" t="inlineStr">
        <is>
          <t>改善乡村基础设条件，建设美丽村庄。方便群众出行，促进经济发展。</t>
        </is>
      </c>
      <c r="O777" s="169" t="n">
        <v>1</v>
      </c>
      <c r="P777" s="58" t="n"/>
      <c r="Q777" s="60">
        <f>R777+S777</f>
        <v/>
      </c>
      <c r="R777" s="60" t="n">
        <v>0.0104</v>
      </c>
      <c r="S777" s="58" t="n">
        <v>0.0026</v>
      </c>
      <c r="T777" s="60">
        <f>U777+V777</f>
        <v/>
      </c>
      <c r="U777" s="60" t="n">
        <v>0.0425</v>
      </c>
      <c r="V777" s="58" t="n">
        <v>0.0106</v>
      </c>
      <c r="W777" s="60" t="inlineStr">
        <is>
          <t>交运局</t>
        </is>
      </c>
      <c r="X777" s="85" t="inlineStr">
        <is>
          <t>解欣骅</t>
        </is>
      </c>
      <c r="Y777" s="85" t="inlineStr">
        <is>
          <t>公路局</t>
        </is>
      </c>
      <c r="Z777" s="85" t="inlineStr">
        <is>
          <t>黄志鹏</t>
        </is>
      </c>
      <c r="AA777" s="58" t="inlineStr">
        <is>
          <t>环农领办发〔2022〕3号</t>
        </is>
      </c>
      <c r="AB777" s="58" t="inlineStr">
        <is>
          <t>中提前批</t>
        </is>
      </c>
    </row>
    <row r="778" ht="51" customHeight="1" s="295">
      <c r="A778" s="56" t="n"/>
      <c r="B778" s="167" t="inlineStr">
        <is>
          <t>佛岔村至梁山组油路</t>
        </is>
      </c>
      <c r="C778" s="169" t="inlineStr">
        <is>
          <t>新建</t>
        </is>
      </c>
      <c r="D778" s="58" t="inlineStr">
        <is>
          <t>2022.01-2022.12</t>
        </is>
      </c>
      <c r="E778" s="167" t="inlineStr">
        <is>
          <t>演武</t>
        </is>
      </c>
      <c r="F778" s="214" t="inlineStr">
        <is>
          <t>新建油路4.951公里。（总投资396万元）</t>
        </is>
      </c>
      <c r="G778" s="60" t="n">
        <v>80</v>
      </c>
      <c r="H778" s="60" t="n">
        <v>80</v>
      </c>
      <c r="I778" s="58" t="n"/>
      <c r="J778" s="58" t="n"/>
      <c r="K778" s="58" t="n"/>
      <c r="L778" s="58" t="inlineStr">
        <is>
          <t>甘财扶贫〔2021〕26号</t>
        </is>
      </c>
      <c r="M778" s="70" t="inlineStr">
        <is>
          <t>解决群众出行及运输困难的问题。</t>
        </is>
      </c>
      <c r="N778" s="70" t="inlineStr">
        <is>
          <t>改善乡村基础设条件，建设美丽村庄。方便群众出行，促进经济发展。</t>
        </is>
      </c>
      <c r="O778" s="169" t="n">
        <v>2</v>
      </c>
      <c r="P778" s="58" t="n"/>
      <c r="Q778" s="60">
        <f>R778+S778</f>
        <v/>
      </c>
      <c r="R778" s="60" t="n">
        <v>0.0118</v>
      </c>
      <c r="S778" s="58" t="n">
        <v>0.0029</v>
      </c>
      <c r="T778" s="60">
        <f>U778+V778</f>
        <v/>
      </c>
      <c r="U778" s="60" t="n">
        <v>0.0531</v>
      </c>
      <c r="V778" s="58" t="n">
        <v>0.0132</v>
      </c>
      <c r="W778" s="60" t="inlineStr">
        <is>
          <t>交运局</t>
        </is>
      </c>
      <c r="X778" s="85" t="inlineStr">
        <is>
          <t>解欣骅</t>
        </is>
      </c>
      <c r="Y778" s="85" t="inlineStr">
        <is>
          <t>公路局</t>
        </is>
      </c>
      <c r="Z778" s="85" t="inlineStr">
        <is>
          <t>黄志鹏</t>
        </is>
      </c>
      <c r="AA778" s="58" t="inlineStr">
        <is>
          <t>环农领办发〔2022〕3号</t>
        </is>
      </c>
      <c r="AB778" s="58" t="inlineStr">
        <is>
          <t>中提前批</t>
        </is>
      </c>
    </row>
    <row r="779" ht="51" customHeight="1" s="295">
      <c r="A779" s="293" t="n"/>
      <c r="B779" s="293" t="n"/>
      <c r="C779" s="293" t="n"/>
      <c r="D779" s="293" t="n"/>
      <c r="E779" s="293" t="n"/>
      <c r="F779" s="293" t="n"/>
      <c r="G779" s="60" t="n">
        <v>30</v>
      </c>
      <c r="H779" s="60" t="n">
        <v>30</v>
      </c>
      <c r="I779" s="58" t="n"/>
      <c r="J779" s="58" t="n"/>
      <c r="K779" s="58" t="n"/>
      <c r="L779" s="58" t="inlineStr">
        <is>
          <t xml:space="preserve">甘财农[2022]44号 </t>
        </is>
      </c>
      <c r="M779" s="293" t="n"/>
      <c r="N779" s="293" t="n"/>
      <c r="O779" s="293" t="n"/>
      <c r="P779" s="293" t="n"/>
      <c r="Q779" s="293" t="n"/>
      <c r="R779" s="293" t="n"/>
      <c r="S779" s="293" t="n"/>
      <c r="T779" s="293" t="n"/>
      <c r="U779" s="293" t="n"/>
      <c r="V779" s="293" t="n"/>
      <c r="W779" s="293" t="n"/>
      <c r="X779" s="293" t="n"/>
      <c r="Y779" s="293" t="n"/>
      <c r="Z779" s="293" t="n"/>
      <c r="AA779" s="58" t="inlineStr">
        <is>
          <t>环农领办发〔2022〕36号</t>
        </is>
      </c>
      <c r="AB779" s="58" t="inlineStr">
        <is>
          <t>五批整合</t>
        </is>
      </c>
    </row>
    <row r="780" ht="51" customHeight="1" s="295">
      <c r="A780" s="56" t="n"/>
      <c r="B780" s="167" t="inlineStr">
        <is>
          <t>黒泉河村至黄山村谢河组至曳郭咀油路</t>
        </is>
      </c>
      <c r="C780" s="169" t="inlineStr">
        <is>
          <t>新建</t>
        </is>
      </c>
      <c r="D780" s="58" t="inlineStr">
        <is>
          <t>2022.01-2022.12</t>
        </is>
      </c>
      <c r="E780" s="167" t="inlineStr">
        <is>
          <t>演武</t>
        </is>
      </c>
      <c r="F780" s="214" t="inlineStr">
        <is>
          <t>新建油路11.474公里。（总投资917万元，本次安排190万元）</t>
        </is>
      </c>
      <c r="G780" s="60" t="n">
        <v>190</v>
      </c>
      <c r="H780" s="60" t="n">
        <v>190</v>
      </c>
      <c r="I780" s="58" t="n"/>
      <c r="J780" s="58" t="n"/>
      <c r="K780" s="58" t="n"/>
      <c r="L780" s="58" t="inlineStr">
        <is>
          <t>甘财扶贫〔2021〕26号</t>
        </is>
      </c>
      <c r="M780" s="70" t="inlineStr">
        <is>
          <t>解决群众出行及运输困难的问题。</t>
        </is>
      </c>
      <c r="N780" s="70" t="inlineStr">
        <is>
          <t>改善乡村基础设条件，建设美丽村庄。方便群众出行，促进经济发展。</t>
        </is>
      </c>
      <c r="O780" s="169" t="n">
        <v>4</v>
      </c>
      <c r="P780" s="58" t="n"/>
      <c r="Q780" s="60">
        <f>R780+S780</f>
        <v/>
      </c>
      <c r="R780" s="60" t="n">
        <v>0.1127</v>
      </c>
      <c r="S780" s="58" t="n">
        <v>0.0281</v>
      </c>
      <c r="T780" s="60">
        <f>U780+V780</f>
        <v/>
      </c>
      <c r="U780" s="60" t="n">
        <v>0.5105</v>
      </c>
      <c r="V780" s="58" t="n">
        <v>0.1276</v>
      </c>
      <c r="W780" s="60" t="inlineStr">
        <is>
          <t>交运局</t>
        </is>
      </c>
      <c r="X780" s="85" t="inlineStr">
        <is>
          <t>解欣骅</t>
        </is>
      </c>
      <c r="Y780" s="85" t="inlineStr">
        <is>
          <t>公路局</t>
        </is>
      </c>
      <c r="Z780" s="85" t="inlineStr">
        <is>
          <t>黄志鹏</t>
        </is>
      </c>
      <c r="AA780" s="58" t="inlineStr">
        <is>
          <t>环农领办发〔2022〕3号</t>
        </is>
      </c>
      <c r="AB780" s="58" t="inlineStr">
        <is>
          <t>中提前批</t>
        </is>
      </c>
    </row>
    <row r="781" ht="51" customHeight="1" s="295">
      <c r="A781" s="56" t="n"/>
      <c r="B781" s="167" t="inlineStr">
        <is>
          <t>樊家川村樊西塬组至沈塬油路</t>
        </is>
      </c>
      <c r="C781" s="169" t="inlineStr">
        <is>
          <t>新建</t>
        </is>
      </c>
      <c r="D781" s="58" t="inlineStr">
        <is>
          <t>2022.01-2022.12</t>
        </is>
      </c>
      <c r="E781" s="167" t="inlineStr">
        <is>
          <t>樊家川</t>
        </is>
      </c>
      <c r="F781" s="214" t="inlineStr">
        <is>
          <t>新建油路4.452公里。（总投资356万元）</t>
        </is>
      </c>
      <c r="G781" s="60" t="n">
        <v>80</v>
      </c>
      <c r="H781" s="60" t="n">
        <v>80</v>
      </c>
      <c r="I781" s="58" t="n"/>
      <c r="J781" s="58" t="n"/>
      <c r="K781" s="58" t="n"/>
      <c r="L781" s="58" t="inlineStr">
        <is>
          <t>甘财扶贫〔2021〕26号</t>
        </is>
      </c>
      <c r="M781" s="70" t="inlineStr">
        <is>
          <t>解决群众出行及运输困难的问题。</t>
        </is>
      </c>
      <c r="N781" s="70" t="inlineStr">
        <is>
          <t>改善乡村基础设条件，建设美丽村庄。方便群众出行，促进经济发展。</t>
        </is>
      </c>
      <c r="O781" s="169" t="n">
        <v>1</v>
      </c>
      <c r="P781" s="58" t="n"/>
      <c r="Q781" s="60">
        <f>R781+S781</f>
        <v/>
      </c>
      <c r="R781" s="60" t="n">
        <v>0.0047</v>
      </c>
      <c r="S781" s="58" t="n">
        <v>0.0011</v>
      </c>
      <c r="T781" s="60">
        <f>U781+V781</f>
        <v/>
      </c>
      <c r="U781" s="60" t="n">
        <v>0.0176</v>
      </c>
      <c r="V781" s="58" t="n">
        <v>0.0044</v>
      </c>
      <c r="W781" s="60" t="inlineStr">
        <is>
          <t>交运局</t>
        </is>
      </c>
      <c r="X781" s="85" t="inlineStr">
        <is>
          <t>解欣骅</t>
        </is>
      </c>
      <c r="Y781" s="85" t="inlineStr">
        <is>
          <t>公路局</t>
        </is>
      </c>
      <c r="Z781" s="85" t="inlineStr">
        <is>
          <t>黄志鹏</t>
        </is>
      </c>
      <c r="AA781" s="58" t="inlineStr">
        <is>
          <t>环农领办发〔2022〕3号</t>
        </is>
      </c>
      <c r="AB781" s="58" t="inlineStr">
        <is>
          <t>中提前批</t>
        </is>
      </c>
    </row>
    <row r="782" ht="51" customHeight="1" s="295">
      <c r="A782" s="293" t="n"/>
      <c r="B782" s="293" t="n"/>
      <c r="C782" s="293" t="n"/>
      <c r="D782" s="293" t="n"/>
      <c r="E782" s="293" t="n"/>
      <c r="F782" s="293" t="n"/>
      <c r="G782" s="60" t="n">
        <v>60</v>
      </c>
      <c r="H782" s="60" t="n">
        <v>60</v>
      </c>
      <c r="I782" s="58" t="n"/>
      <c r="J782" s="58" t="n"/>
      <c r="K782" s="58" t="n"/>
      <c r="L782" s="58" t="inlineStr">
        <is>
          <t xml:space="preserve">甘财农[2022]44号 </t>
        </is>
      </c>
      <c r="M782" s="293" t="n"/>
      <c r="N782" s="293" t="n"/>
      <c r="O782" s="293" t="n"/>
      <c r="P782" s="293" t="n"/>
      <c r="Q782" s="293" t="n"/>
      <c r="R782" s="293" t="n"/>
      <c r="S782" s="293" t="n"/>
      <c r="T782" s="293" t="n"/>
      <c r="U782" s="293" t="n"/>
      <c r="V782" s="293" t="n"/>
      <c r="W782" s="293" t="n"/>
      <c r="X782" s="293" t="n"/>
      <c r="Y782" s="293" t="n"/>
      <c r="Z782" s="293" t="n"/>
      <c r="AA782" s="58" t="inlineStr">
        <is>
          <t>环农领办发〔2022〕36号</t>
        </is>
      </c>
      <c r="AB782" s="58" t="inlineStr">
        <is>
          <t>五批整合</t>
        </is>
      </c>
    </row>
    <row r="783" ht="51" customHeight="1" s="295">
      <c r="A783" s="56" t="n"/>
      <c r="B783" s="167" t="inlineStr">
        <is>
          <t>慕家河村至木钵镇邓寨子油路</t>
        </is>
      </c>
      <c r="C783" s="169" t="inlineStr">
        <is>
          <t>新建</t>
        </is>
      </c>
      <c r="D783" s="58" t="inlineStr">
        <is>
          <t>2022.01-2022.12</t>
        </is>
      </c>
      <c r="E783" s="167" t="inlineStr">
        <is>
          <t>樊家川</t>
        </is>
      </c>
      <c r="F783" s="214" t="inlineStr">
        <is>
          <t>新建油路7.157公里。（总投资572万元，本次安排120万元）</t>
        </is>
      </c>
      <c r="G783" s="60" t="n">
        <v>120</v>
      </c>
      <c r="H783" s="60" t="n">
        <v>120</v>
      </c>
      <c r="I783" s="58" t="n"/>
      <c r="J783" s="58" t="n"/>
      <c r="K783" s="58" t="n"/>
      <c r="L783" s="58" t="inlineStr">
        <is>
          <t>甘财扶贫〔2021〕26号</t>
        </is>
      </c>
      <c r="M783" s="70" t="inlineStr">
        <is>
          <t>解决群众出行及运输困难的问题。</t>
        </is>
      </c>
      <c r="N783" s="70" t="inlineStr">
        <is>
          <t>改善乡村基础设条件，建设美丽村庄。方便群众出行，促进经济发展。</t>
        </is>
      </c>
      <c r="O783" s="169" t="n">
        <v>1</v>
      </c>
      <c r="P783" s="58" t="n"/>
      <c r="Q783" s="60">
        <f>R783+S783</f>
        <v/>
      </c>
      <c r="R783" s="60" t="n">
        <v>0.0153</v>
      </c>
      <c r="S783" s="58" t="n">
        <v>0.0038</v>
      </c>
      <c r="T783" s="60">
        <f>U783+V783</f>
        <v/>
      </c>
      <c r="U783" s="60" t="n">
        <v>0.065</v>
      </c>
      <c r="V783" s="58" t="n">
        <v>0.0162</v>
      </c>
      <c r="W783" s="60" t="inlineStr">
        <is>
          <t>交运局</t>
        </is>
      </c>
      <c r="X783" s="85" t="inlineStr">
        <is>
          <t>解欣骅</t>
        </is>
      </c>
      <c r="Y783" s="85" t="inlineStr">
        <is>
          <t>公路局</t>
        </is>
      </c>
      <c r="Z783" s="85" t="inlineStr">
        <is>
          <t>黄志鹏</t>
        </is>
      </c>
      <c r="AA783" s="58" t="inlineStr">
        <is>
          <t>环农领办发〔2022〕3号</t>
        </is>
      </c>
      <c r="AB783" s="58" t="inlineStr">
        <is>
          <t>中提前批</t>
        </is>
      </c>
    </row>
    <row r="784" ht="51" customHeight="1" s="295">
      <c r="A784" s="56" t="n"/>
      <c r="B784" s="167" t="inlineStr">
        <is>
          <t>湫坝沟村丁原组油路</t>
        </is>
      </c>
      <c r="C784" s="169" t="inlineStr">
        <is>
          <t>新建</t>
        </is>
      </c>
      <c r="D784" s="58" t="inlineStr">
        <is>
          <t>2022.01-2022.12</t>
        </is>
      </c>
      <c r="E784" s="167" t="inlineStr">
        <is>
          <t>八珠</t>
        </is>
      </c>
      <c r="F784" s="214" t="inlineStr">
        <is>
          <t>新建油路10.237公里。（总投资818万元，本次安排170万元）</t>
        </is>
      </c>
      <c r="G784" s="60" t="n">
        <v>170</v>
      </c>
      <c r="H784" s="60" t="n">
        <v>170</v>
      </c>
      <c r="I784" s="58" t="n"/>
      <c r="J784" s="58" t="n"/>
      <c r="K784" s="58" t="n"/>
      <c r="L784" s="58" t="inlineStr">
        <is>
          <t>甘财扶贫〔2021〕26号</t>
        </is>
      </c>
      <c r="M784" s="70" t="inlineStr">
        <is>
          <t>解决群众出行及运输困难的问题。</t>
        </is>
      </c>
      <c r="N784" s="70" t="inlineStr">
        <is>
          <t>改善乡村基础设条件，建设美丽村庄。方便群众出行，促进经济发展。</t>
        </is>
      </c>
      <c r="O784" s="169" t="n">
        <v>1</v>
      </c>
      <c r="P784" s="58" t="n"/>
      <c r="Q784" s="60">
        <f>R784+S784</f>
        <v/>
      </c>
      <c r="R784" s="60" t="n">
        <v>0.0113</v>
      </c>
      <c r="S784" s="58" t="n">
        <v>0.0028</v>
      </c>
      <c r="T784" s="60">
        <f>U784+V784</f>
        <v/>
      </c>
      <c r="U784" s="60" t="n">
        <v>0.0452</v>
      </c>
      <c r="V784" s="58" t="n">
        <v>0.0113</v>
      </c>
      <c r="W784" s="60" t="inlineStr">
        <is>
          <t>交运局</t>
        </is>
      </c>
      <c r="X784" s="85" t="inlineStr">
        <is>
          <t>解欣骅</t>
        </is>
      </c>
      <c r="Y784" s="85" t="inlineStr">
        <is>
          <t>公路局</t>
        </is>
      </c>
      <c r="Z784" s="85" t="inlineStr">
        <is>
          <t>黄志鹏</t>
        </is>
      </c>
      <c r="AA784" s="58" t="inlineStr">
        <is>
          <t>环农领办发〔2022〕3号</t>
        </is>
      </c>
      <c r="AB784" s="58" t="inlineStr">
        <is>
          <t>中提前批</t>
        </is>
      </c>
    </row>
    <row r="785" ht="51" customHeight="1" s="295">
      <c r="A785" s="56" t="n"/>
      <c r="B785" s="167" t="inlineStr">
        <is>
          <t>赵洼村赵洼组至罗山光明油路</t>
        </is>
      </c>
      <c r="C785" s="169" t="inlineStr">
        <is>
          <t>新建</t>
        </is>
      </c>
      <c r="D785" s="58" t="inlineStr">
        <is>
          <t>2022.01-2022.12</t>
        </is>
      </c>
      <c r="E785" s="60" t="inlineStr">
        <is>
          <t>洪德</t>
        </is>
      </c>
      <c r="F785" s="214" t="inlineStr">
        <is>
          <t>新建油路0.785公里。（总投资62万元）</t>
        </is>
      </c>
      <c r="G785" s="60" t="n">
        <v>20</v>
      </c>
      <c r="H785" s="60" t="n">
        <v>20</v>
      </c>
      <c r="I785" s="58" t="n"/>
      <c r="J785" s="58" t="n"/>
      <c r="K785" s="58" t="n"/>
      <c r="L785" s="58" t="inlineStr">
        <is>
          <t>甘财扶贫〔2021〕26号</t>
        </is>
      </c>
      <c r="M785" s="70" t="inlineStr">
        <is>
          <t>解决群众出行及运输困难的问题。</t>
        </is>
      </c>
      <c r="N785" s="70" t="inlineStr">
        <is>
          <t>改善乡村基础设条件，建设美丽村庄。方便群众出行，促进经济发展。</t>
        </is>
      </c>
      <c r="O785" s="169" t="n">
        <v>1</v>
      </c>
      <c r="P785" s="58" t="n"/>
      <c r="Q785" s="60">
        <f>R785+S785</f>
        <v/>
      </c>
      <c r="R785" s="60" t="n">
        <v>0.0051</v>
      </c>
      <c r="S785" s="58" t="n">
        <v>0.0012</v>
      </c>
      <c r="T785" s="60">
        <f>U785+V785</f>
        <v/>
      </c>
      <c r="U785" s="60" t="n">
        <v>0.023</v>
      </c>
      <c r="V785" s="58" t="n">
        <v>0.0057</v>
      </c>
      <c r="W785" s="60" t="inlineStr">
        <is>
          <t>交运局</t>
        </is>
      </c>
      <c r="X785" s="85" t="inlineStr">
        <is>
          <t>解欣骅</t>
        </is>
      </c>
      <c r="Y785" s="85" t="inlineStr">
        <is>
          <t>公路局</t>
        </is>
      </c>
      <c r="Z785" s="85" t="inlineStr">
        <is>
          <t>黄志鹏</t>
        </is>
      </c>
      <c r="AA785" s="58" t="inlineStr">
        <is>
          <t>环农领办发〔2022〕3号</t>
        </is>
      </c>
      <c r="AB785" s="58" t="inlineStr">
        <is>
          <t>中提前批</t>
        </is>
      </c>
    </row>
    <row r="786" ht="51" customHeight="1" s="295">
      <c r="A786" s="293" t="n"/>
      <c r="B786" s="293" t="n"/>
      <c r="C786" s="293" t="n"/>
      <c r="D786" s="293" t="n"/>
      <c r="E786" s="293" t="n"/>
      <c r="F786" s="293" t="n"/>
      <c r="G786" s="60" t="n">
        <v>120</v>
      </c>
      <c r="H786" s="60" t="n">
        <v>120</v>
      </c>
      <c r="I786" s="58" t="n"/>
      <c r="J786" s="58" t="n"/>
      <c r="K786" s="58" t="n"/>
      <c r="L786" s="58" t="inlineStr">
        <is>
          <t xml:space="preserve">甘财农[2022]44号 </t>
        </is>
      </c>
      <c r="M786" s="293" t="n"/>
      <c r="N786" s="293" t="n"/>
      <c r="O786" s="293" t="n"/>
      <c r="P786" s="293" t="n"/>
      <c r="Q786" s="293" t="n"/>
      <c r="R786" s="293" t="n"/>
      <c r="S786" s="293" t="n"/>
      <c r="T786" s="293" t="n"/>
      <c r="U786" s="293" t="n"/>
      <c r="V786" s="293" t="n"/>
      <c r="W786" s="293" t="n"/>
      <c r="X786" s="293" t="n"/>
      <c r="Y786" s="293" t="n"/>
      <c r="Z786" s="293" t="n"/>
      <c r="AA786" s="58" t="inlineStr">
        <is>
          <t>环农领办发〔2022〕36号</t>
        </is>
      </c>
      <c r="AB786" s="58" t="inlineStr">
        <is>
          <t>五批整合</t>
        </is>
      </c>
    </row>
    <row r="787" ht="51" customHeight="1" s="295">
      <c r="A787" s="56" t="n"/>
      <c r="B787" s="167" t="inlineStr">
        <is>
          <t>苇芝城村熊湾子至薛塬油路</t>
        </is>
      </c>
      <c r="C787" s="169" t="inlineStr">
        <is>
          <t>新建</t>
        </is>
      </c>
      <c r="D787" s="58" t="inlineStr">
        <is>
          <t>2022.01-2022.12</t>
        </is>
      </c>
      <c r="E787" s="167" t="inlineStr">
        <is>
          <t>罗山川</t>
        </is>
      </c>
      <c r="F787" s="214" t="inlineStr">
        <is>
          <t>新建油路7.92公里。（总投资633万元）</t>
        </is>
      </c>
      <c r="G787" s="60" t="n">
        <v>130</v>
      </c>
      <c r="H787" s="60" t="n">
        <v>130</v>
      </c>
      <c r="I787" s="58" t="n"/>
      <c r="J787" s="58" t="n"/>
      <c r="K787" s="58" t="n"/>
      <c r="L787" s="58" t="inlineStr">
        <is>
          <t>甘财扶贫〔2021〕26号</t>
        </is>
      </c>
      <c r="M787" s="70" t="inlineStr">
        <is>
          <t>解决群众出行及运输困难的问题。</t>
        </is>
      </c>
      <c r="N787" s="70" t="inlineStr">
        <is>
          <t>改善乡村基础设条件，建设美丽村庄。方便群众出行，促进经济发展。</t>
        </is>
      </c>
      <c r="O787" s="169" t="n">
        <v>1</v>
      </c>
      <c r="P787" s="58" t="n"/>
      <c r="Q787" s="60">
        <f>R787+S787</f>
        <v/>
      </c>
      <c r="R787" s="60" t="n">
        <v>0.0078</v>
      </c>
      <c r="S787" s="58" t="n">
        <v>0.0019</v>
      </c>
      <c r="T787" s="60">
        <f>U787+V787</f>
        <v/>
      </c>
      <c r="U787" s="60" t="n">
        <v>0.0029</v>
      </c>
      <c r="V787" s="58" t="n">
        <v>0.0007</v>
      </c>
      <c r="W787" s="60" t="inlineStr">
        <is>
          <t>交运局</t>
        </is>
      </c>
      <c r="X787" s="85" t="inlineStr">
        <is>
          <t>解欣骅</t>
        </is>
      </c>
      <c r="Y787" s="85" t="inlineStr">
        <is>
          <t>公路局</t>
        </is>
      </c>
      <c r="Z787" s="85" t="inlineStr">
        <is>
          <t>黄志鹏</t>
        </is>
      </c>
      <c r="AA787" s="58" t="inlineStr">
        <is>
          <t>环农领办发〔2022〕3号</t>
        </is>
      </c>
      <c r="AB787" s="58" t="inlineStr">
        <is>
          <t>中提前批</t>
        </is>
      </c>
    </row>
    <row r="788" ht="51" customHeight="1" s="295">
      <c r="A788" s="293" t="n"/>
      <c r="B788" s="293" t="n"/>
      <c r="C788" s="293" t="n"/>
      <c r="D788" s="293" t="n"/>
      <c r="E788" s="293" t="n"/>
      <c r="F788" s="293" t="n"/>
      <c r="G788" s="60" t="n">
        <v>180</v>
      </c>
      <c r="H788" s="60" t="n">
        <v>180</v>
      </c>
      <c r="I788" s="58" t="n"/>
      <c r="J788" s="58" t="n"/>
      <c r="K788" s="58" t="n"/>
      <c r="L788" s="58" t="inlineStr">
        <is>
          <t xml:space="preserve">甘财农[2022]44号 </t>
        </is>
      </c>
      <c r="M788" s="293" t="n"/>
      <c r="N788" s="293" t="n"/>
      <c r="O788" s="293" t="n"/>
      <c r="P788" s="293" t="n"/>
      <c r="Q788" s="293" t="n"/>
      <c r="R788" s="293" t="n"/>
      <c r="S788" s="293" t="n"/>
      <c r="T788" s="293" t="n"/>
      <c r="U788" s="293" t="n"/>
      <c r="V788" s="293" t="n"/>
      <c r="W788" s="293" t="n"/>
      <c r="X788" s="293" t="n"/>
      <c r="Y788" s="293" t="n"/>
      <c r="Z788" s="293" t="n"/>
      <c r="AA788" s="58" t="inlineStr">
        <is>
          <t>环农领办发〔2022〕36号</t>
        </is>
      </c>
      <c r="AB788" s="58" t="inlineStr">
        <is>
          <t>五批整合</t>
        </is>
      </c>
    </row>
    <row r="789" ht="51" customHeight="1" s="295">
      <c r="A789" s="56" t="n"/>
      <c r="B789" s="167" t="inlineStr">
        <is>
          <t>私盐路村至大台子组油路</t>
        </is>
      </c>
      <c r="C789" s="169" t="inlineStr">
        <is>
          <t>新建</t>
        </is>
      </c>
      <c r="D789" s="58" t="inlineStr">
        <is>
          <t>2022.01-2022.12</t>
        </is>
      </c>
      <c r="E789" s="60" t="inlineStr">
        <is>
          <t>洪德</t>
        </is>
      </c>
      <c r="F789" s="214" t="inlineStr">
        <is>
          <t>新建油路5.307公里。（总投资424万元，本次安排100万元）</t>
        </is>
      </c>
      <c r="G789" s="60" t="n">
        <v>100</v>
      </c>
      <c r="H789" s="60" t="n">
        <v>100</v>
      </c>
      <c r="I789" s="58" t="n"/>
      <c r="J789" s="58" t="n"/>
      <c r="K789" s="58" t="n"/>
      <c r="L789" s="58" t="inlineStr">
        <is>
          <t>甘财扶贫〔2021〕26号</t>
        </is>
      </c>
      <c r="M789" s="70" t="inlineStr">
        <is>
          <t>解决群众出行及运输困难的问题。</t>
        </is>
      </c>
      <c r="N789" s="70" t="inlineStr">
        <is>
          <t>改善乡村基础设条件，建设美丽村庄。方便群众出行，促进经济发展。</t>
        </is>
      </c>
      <c r="O789" s="169" t="n">
        <v>1</v>
      </c>
      <c r="P789" s="58" t="n"/>
      <c r="Q789" s="60">
        <f>R789+S789</f>
        <v/>
      </c>
      <c r="R789" s="60" t="n">
        <v>0.0044</v>
      </c>
      <c r="S789" s="58" t="n">
        <v>0.0011</v>
      </c>
      <c r="T789" s="60">
        <f>U789+V789</f>
        <v/>
      </c>
      <c r="U789" s="60" t="n">
        <v>0.0231</v>
      </c>
      <c r="V789" s="58" t="n">
        <v>0.0057</v>
      </c>
      <c r="W789" s="60" t="inlineStr">
        <is>
          <t>交运局</t>
        </is>
      </c>
      <c r="X789" s="85" t="inlineStr">
        <is>
          <t>解欣骅</t>
        </is>
      </c>
      <c r="Y789" s="85" t="inlineStr">
        <is>
          <t>公路局</t>
        </is>
      </c>
      <c r="Z789" s="85" t="inlineStr">
        <is>
          <t>黄志鹏</t>
        </is>
      </c>
      <c r="AA789" s="58" t="inlineStr">
        <is>
          <t>环农领办发〔2022〕3号</t>
        </is>
      </c>
      <c r="AB789" s="58" t="inlineStr">
        <is>
          <t>中提前批</t>
        </is>
      </c>
    </row>
    <row r="790" ht="51" customHeight="1" s="295">
      <c r="A790" s="56" t="n"/>
      <c r="B790" s="167" t="inlineStr">
        <is>
          <t>私盐路村大台子组至李塬村刘家湾组油路</t>
        </is>
      </c>
      <c r="C790" s="169" t="inlineStr">
        <is>
          <t>新建</t>
        </is>
      </c>
      <c r="D790" s="58" t="inlineStr">
        <is>
          <t>2022.01-2022.12</t>
        </is>
      </c>
      <c r="E790" s="167" t="inlineStr">
        <is>
          <t>小南沟</t>
        </is>
      </c>
      <c r="F790" s="214" t="inlineStr">
        <is>
          <t>新建油路4.327公里。（总投资346万元，本次安排70万元）</t>
        </is>
      </c>
      <c r="G790" s="60" t="n">
        <v>70</v>
      </c>
      <c r="H790" s="60" t="n">
        <v>70</v>
      </c>
      <c r="I790" s="58" t="n"/>
      <c r="J790" s="58" t="n"/>
      <c r="K790" s="58" t="n"/>
      <c r="L790" s="58" t="inlineStr">
        <is>
          <t>甘财扶贫〔2021〕26号</t>
        </is>
      </c>
      <c r="M790" s="70" t="inlineStr">
        <is>
          <t>解决群众出行及运输困难的问题。</t>
        </is>
      </c>
      <c r="N790" s="70" t="inlineStr">
        <is>
          <t>改善乡村基础设条件，建设美丽村庄。方便群众出行，促进经济发展。</t>
        </is>
      </c>
      <c r="O790" s="169" t="n">
        <v>2</v>
      </c>
      <c r="P790" s="58" t="n"/>
      <c r="Q790" s="60">
        <f>R790+S790</f>
        <v/>
      </c>
      <c r="R790" s="60" t="n">
        <v>0.0212</v>
      </c>
      <c r="S790" s="58" t="n">
        <v>0.0053</v>
      </c>
      <c r="T790" s="60">
        <f>U790+V790</f>
        <v/>
      </c>
      <c r="U790" s="60" t="n">
        <v>0.0906</v>
      </c>
      <c r="V790" s="58" t="n">
        <v>0.0226</v>
      </c>
      <c r="W790" s="60" t="inlineStr">
        <is>
          <t>交运局</t>
        </is>
      </c>
      <c r="X790" s="85" t="inlineStr">
        <is>
          <t>解欣骅</t>
        </is>
      </c>
      <c r="Y790" s="85" t="inlineStr">
        <is>
          <t>公路局</t>
        </is>
      </c>
      <c r="Z790" s="85" t="inlineStr">
        <is>
          <t>黄志鹏</t>
        </is>
      </c>
      <c r="AA790" s="58" t="inlineStr">
        <is>
          <t>环农领办发〔2022〕3号</t>
        </is>
      </c>
      <c r="AB790" s="58" t="inlineStr">
        <is>
          <t>中提前批</t>
        </is>
      </c>
    </row>
    <row r="791" ht="51" customHeight="1" s="295">
      <c r="A791" s="56" t="n"/>
      <c r="B791" s="167" t="inlineStr">
        <is>
          <t>砖城子村砖城子组至蓆芨滩组油路</t>
        </is>
      </c>
      <c r="C791" s="169" t="inlineStr">
        <is>
          <t>新建</t>
        </is>
      </c>
      <c r="D791" s="58" t="inlineStr">
        <is>
          <t>2022.01-2022.12</t>
        </is>
      </c>
      <c r="E791" s="167" t="inlineStr">
        <is>
          <t>毛井</t>
        </is>
      </c>
      <c r="F791" s="214" t="inlineStr">
        <is>
          <t>新建油路7.353公里。（总投资588万元）</t>
        </is>
      </c>
      <c r="G791" s="167" t="n">
        <v>120</v>
      </c>
      <c r="H791" s="167" t="n">
        <v>120</v>
      </c>
      <c r="I791" s="58" t="n"/>
      <c r="J791" s="58" t="n"/>
      <c r="K791" s="58" t="n"/>
      <c r="L791" s="58" t="inlineStr">
        <is>
          <t>甘财扶贫〔2021〕26号</t>
        </is>
      </c>
      <c r="M791" s="70" t="inlineStr">
        <is>
          <t>解决群众出行及运输困难的问题。</t>
        </is>
      </c>
      <c r="N791" s="70" t="inlineStr">
        <is>
          <t>改善乡村基础设条件，建设美丽村庄。方便群众出行，促进经济发展。</t>
        </is>
      </c>
      <c r="O791" s="169" t="n">
        <v>3</v>
      </c>
      <c r="P791" s="58" t="n"/>
      <c r="Q791" s="60">
        <f>R791+S791</f>
        <v/>
      </c>
      <c r="R791" s="60" t="n">
        <v>0.008399999999999999</v>
      </c>
      <c r="S791" s="58" t="n">
        <v>0.0021</v>
      </c>
      <c r="T791" s="60">
        <f>U791+V791</f>
        <v/>
      </c>
      <c r="U791" s="60" t="n">
        <v>0.0363</v>
      </c>
      <c r="V791" s="58" t="n">
        <v>0.008999999999999999</v>
      </c>
      <c r="W791" s="60" t="inlineStr">
        <is>
          <t>交运局</t>
        </is>
      </c>
      <c r="X791" s="85" t="inlineStr">
        <is>
          <t>解欣骅</t>
        </is>
      </c>
      <c r="Y791" s="85" t="inlineStr">
        <is>
          <t>公路局</t>
        </is>
      </c>
      <c r="Z791" s="85" t="inlineStr">
        <is>
          <t>黄志鹏</t>
        </is>
      </c>
      <c r="AA791" s="58" t="inlineStr">
        <is>
          <t>环农领办发〔2022〕3号</t>
        </is>
      </c>
      <c r="AB791" s="58" t="inlineStr">
        <is>
          <t>中提前批</t>
        </is>
      </c>
    </row>
    <row r="792" ht="51" customHeight="1" s="295">
      <c r="A792" s="292" t="n"/>
      <c r="B792" s="292" t="n"/>
      <c r="C792" s="292" t="n"/>
      <c r="D792" s="292" t="n"/>
      <c r="E792" s="292" t="n"/>
      <c r="F792" s="292" t="n"/>
      <c r="G792" s="167" t="n">
        <v>100</v>
      </c>
      <c r="H792" s="167" t="n">
        <v>100</v>
      </c>
      <c r="I792" s="58" t="n"/>
      <c r="J792" s="58" t="n"/>
      <c r="K792" s="58" t="n"/>
      <c r="L792" s="58" t="inlineStr">
        <is>
          <t>甘财农[2022]44号</t>
        </is>
      </c>
      <c r="M792" s="292" t="n"/>
      <c r="N792" s="292" t="n"/>
      <c r="O792" s="292" t="n"/>
      <c r="P792" s="292" t="n"/>
      <c r="Q792" s="292" t="n"/>
      <c r="R792" s="292" t="n"/>
      <c r="S792" s="292" t="n"/>
      <c r="T792" s="292" t="n"/>
      <c r="U792" s="292" t="n"/>
      <c r="V792" s="292" t="n"/>
      <c r="W792" s="292" t="n"/>
      <c r="X792" s="292" t="n"/>
      <c r="Y792" s="292" t="n"/>
      <c r="Z792" s="292" t="n"/>
      <c r="AA792" s="58" t="inlineStr">
        <is>
          <t>环农领办发〔2022〕36号</t>
        </is>
      </c>
      <c r="AB792" s="58" t="inlineStr">
        <is>
          <t>五批整合</t>
        </is>
      </c>
    </row>
    <row r="793" ht="51" customHeight="1" s="295">
      <c r="A793" s="293" t="n"/>
      <c r="B793" s="293" t="n"/>
      <c r="C793" s="293" t="n"/>
      <c r="D793" s="293" t="n"/>
      <c r="E793" s="293" t="n"/>
      <c r="F793" s="293" t="n"/>
      <c r="G793" s="167" t="n">
        <v>40</v>
      </c>
      <c r="H793" s="167" t="n"/>
      <c r="I793" s="58" t="n"/>
      <c r="J793" s="58" t="n"/>
      <c r="K793" s="58" t="n">
        <v>40</v>
      </c>
      <c r="L793" s="58" t="inlineStr">
        <is>
          <t>环财农[2022]41号</t>
        </is>
      </c>
      <c r="M793" s="293" t="n"/>
      <c r="N793" s="293" t="n"/>
      <c r="O793" s="293" t="n"/>
      <c r="P793" s="293" t="n"/>
      <c r="Q793" s="293" t="n"/>
      <c r="R793" s="293" t="n"/>
      <c r="S793" s="293" t="n"/>
      <c r="T793" s="293" t="n"/>
      <c r="U793" s="293" t="n"/>
      <c r="V793" s="293" t="n"/>
      <c r="W793" s="293" t="n"/>
      <c r="X793" s="293" t="n"/>
      <c r="Y793" s="293" t="n"/>
      <c r="Z793" s="293" t="n"/>
      <c r="AA793" s="58" t="inlineStr">
        <is>
          <t>环农领办发〔2022〕33号</t>
        </is>
      </c>
      <c r="AB793" s="58" t="inlineStr">
        <is>
          <t>县级资金</t>
        </is>
      </c>
    </row>
    <row r="794" ht="51" customHeight="1" s="295">
      <c r="A794" s="56" t="n"/>
      <c r="B794" s="167" t="inlineStr">
        <is>
          <t>杨兴庄村杨兴庄组至贺川组油路</t>
        </is>
      </c>
      <c r="C794" s="169" t="inlineStr">
        <is>
          <t>新建</t>
        </is>
      </c>
      <c r="D794" s="58" t="inlineStr">
        <is>
          <t>2022.01-2022.12</t>
        </is>
      </c>
      <c r="E794" s="167" t="inlineStr">
        <is>
          <t>芦家湾</t>
        </is>
      </c>
      <c r="F794" s="214" t="inlineStr">
        <is>
          <t>新建油路6.848公里。（总投资547万元，本次安排110万元）</t>
        </is>
      </c>
      <c r="G794" s="60" t="n">
        <v>110</v>
      </c>
      <c r="H794" s="60" t="n">
        <v>110</v>
      </c>
      <c r="I794" s="58" t="n"/>
      <c r="J794" s="58" t="n"/>
      <c r="K794" s="58" t="n"/>
      <c r="L794" s="58" t="inlineStr">
        <is>
          <t>甘财扶贫〔2021〕26号</t>
        </is>
      </c>
      <c r="M794" s="70" t="inlineStr">
        <is>
          <t>解决群众出行及运输困难的问题。</t>
        </is>
      </c>
      <c r="N794" s="70" t="inlineStr">
        <is>
          <t>改善乡村基础设条件，建设美丽村庄。方便群众出行，促进经济发展。</t>
        </is>
      </c>
      <c r="O794" s="169" t="n">
        <v>1</v>
      </c>
      <c r="P794" s="58" t="n"/>
      <c r="Q794" s="60">
        <f>R794+S794</f>
        <v/>
      </c>
      <c r="R794" s="60" t="n">
        <v>0.012</v>
      </c>
      <c r="S794" s="58" t="n">
        <v>0.003</v>
      </c>
      <c r="T794" s="60">
        <f>U794+V794</f>
        <v/>
      </c>
      <c r="U794" s="60" t="n">
        <v>0.0531</v>
      </c>
      <c r="V794" s="58" t="n">
        <v>0.0132</v>
      </c>
      <c r="W794" s="60" t="inlineStr">
        <is>
          <t>交运局</t>
        </is>
      </c>
      <c r="X794" s="85" t="inlineStr">
        <is>
          <t>解欣骅</t>
        </is>
      </c>
      <c r="Y794" s="85" t="inlineStr">
        <is>
          <t>公路局</t>
        </is>
      </c>
      <c r="Z794" s="85" t="inlineStr">
        <is>
          <t>黄志鹏</t>
        </is>
      </c>
      <c r="AA794" s="58" t="inlineStr">
        <is>
          <t>环农领办发〔2022〕3号</t>
        </is>
      </c>
      <c r="AB794" s="58" t="inlineStr">
        <is>
          <t>中提前批</t>
        </is>
      </c>
    </row>
    <row r="795" ht="49" customFormat="1" customHeight="1" s="7">
      <c r="A795" s="67" t="n"/>
      <c r="B795" s="67" t="inlineStr">
        <is>
          <t>木钵镇关营村村组道路建设</t>
        </is>
      </c>
      <c r="C795" s="212" t="inlineStr">
        <is>
          <t>新建</t>
        </is>
      </c>
      <c r="D795" s="58" t="inlineStr">
        <is>
          <t>2022.01-2022.12</t>
        </is>
      </c>
      <c r="E795" s="67" t="inlineStr">
        <is>
          <t>关营村</t>
        </is>
      </c>
      <c r="F795" s="130" t="inlineStr">
        <is>
          <t>硬化道路600米。</t>
        </is>
      </c>
      <c r="G795" s="67" t="n">
        <v>30</v>
      </c>
      <c r="H795" s="67" t="n"/>
      <c r="I795" s="67" t="n"/>
      <c r="J795" s="67" t="n">
        <v>30</v>
      </c>
      <c r="K795" s="67" t="n"/>
      <c r="L795" s="67" t="inlineStr">
        <is>
          <t>庆市财农[2022]130号</t>
        </is>
      </c>
      <c r="M795" s="70" t="inlineStr">
        <is>
          <t>解决群众出行及运输困难的问题。</t>
        </is>
      </c>
      <c r="N795" s="94" t="inlineStr">
        <is>
          <t>改善乡村基础设条件，建设美丽村庄。方便群众出行，促进经济发展。</t>
        </is>
      </c>
      <c r="O795" s="67" t="n">
        <v>1</v>
      </c>
      <c r="P795" s="67" t="n"/>
      <c r="Q795" s="67" t="n">
        <v>0.022</v>
      </c>
      <c r="R795" s="67" t="n">
        <v>0.0108</v>
      </c>
      <c r="S795" s="67">
        <f>Q795-R795</f>
        <v/>
      </c>
      <c r="T795" s="67" t="n">
        <v>0.0896</v>
      </c>
      <c r="U795" s="67">
        <f>S795*4</f>
        <v/>
      </c>
      <c r="V795" s="67">
        <f>T795-U795</f>
        <v/>
      </c>
      <c r="W795" s="67" t="inlineStr">
        <is>
          <t>交运局</t>
        </is>
      </c>
      <c r="X795" s="85" t="inlineStr">
        <is>
          <t>解欣骅</t>
        </is>
      </c>
      <c r="Y795" s="85" t="inlineStr">
        <is>
          <t>木钵镇</t>
        </is>
      </c>
      <c r="Z795" s="83" t="inlineStr">
        <is>
          <t>方显</t>
        </is>
      </c>
      <c r="AA795" s="67" t="inlineStr">
        <is>
          <t>环农领办发〔2022〕32号</t>
        </is>
      </c>
      <c r="AB795" s="211" t="inlineStr">
        <is>
          <t>市级资金</t>
        </is>
      </c>
    </row>
    <row r="796" ht="51" customFormat="1" customHeight="1" s="4">
      <c r="A796" s="60" t="n"/>
      <c r="B796" s="60" t="inlineStr">
        <is>
          <t>2022年村道安全生命防护
工程</t>
        </is>
      </c>
      <c r="C796" s="60" t="inlineStr">
        <is>
          <t>新建</t>
        </is>
      </c>
      <c r="D796" s="58" t="inlineStr">
        <is>
          <t>2022.01-2022.12</t>
        </is>
      </c>
      <c r="E796" s="221" t="inlineStr">
        <is>
          <t>有关
乡镇</t>
        </is>
      </c>
      <c r="F796" s="142" t="inlineStr">
        <is>
          <t>实施村道生命安全防护隐患里程59公里。</t>
        </is>
      </c>
      <c r="G796" s="60" t="n">
        <v>468.8</v>
      </c>
      <c r="H796" s="60" t="n">
        <v>468.8</v>
      </c>
      <c r="I796" s="58" t="n"/>
      <c r="J796" s="58" t="n"/>
      <c r="K796" s="58" t="n"/>
      <c r="L796" s="58" t="inlineStr">
        <is>
          <t>甘财振兴[2022]9号</t>
        </is>
      </c>
      <c r="M796" s="70" t="inlineStr">
        <is>
          <t>解决群众出行及运输困难的问题。</t>
        </is>
      </c>
      <c r="N796" s="94" t="inlineStr">
        <is>
          <t>改善乡村基础设条件，建设美丽村庄。方便群众出行，促进经济发展。</t>
        </is>
      </c>
      <c r="O796" s="169" t="n">
        <v>52</v>
      </c>
      <c r="P796" s="58" t="n"/>
      <c r="Q796" s="60" t="n">
        <v>1.1245</v>
      </c>
      <c r="R796" s="60" t="n">
        <v>0.5263</v>
      </c>
      <c r="S796" s="58">
        <f>Q796-R796</f>
        <v/>
      </c>
      <c r="T796" s="60" t="n">
        <v>4.5203</v>
      </c>
      <c r="U796" s="60">
        <f>R796*4</f>
        <v/>
      </c>
      <c r="V796" s="58">
        <f>T796-U796</f>
        <v/>
      </c>
      <c r="W796" s="60" t="inlineStr">
        <is>
          <t>交运局</t>
        </is>
      </c>
      <c r="X796" s="85" t="inlineStr">
        <is>
          <t>解欣骅</t>
        </is>
      </c>
      <c r="Y796" s="85" t="inlineStr">
        <is>
          <t>公路局</t>
        </is>
      </c>
      <c r="Z796" s="85" t="inlineStr">
        <is>
          <t>黄志鹏</t>
        </is>
      </c>
      <c r="AA796" s="58" t="inlineStr">
        <is>
          <t>环农领办发〔2022〕20号</t>
        </is>
      </c>
      <c r="AB796" s="58" t="inlineStr">
        <is>
          <t>中央二批</t>
        </is>
      </c>
    </row>
    <row r="797" ht="55" customFormat="1" customHeight="1" s="5">
      <c r="A797" s="60" t="n"/>
      <c r="B797" s="60" t="inlineStr">
        <is>
          <t>山城乡薛塬村至青明埫油路</t>
        </is>
      </c>
      <c r="C797" s="60" t="inlineStr">
        <is>
          <t>新建</t>
        </is>
      </c>
      <c r="D797" s="60" t="inlineStr">
        <is>
          <t>2022.01-2022.12</t>
        </is>
      </c>
      <c r="E797" s="60" t="inlineStr">
        <is>
          <t>山城乡</t>
        </is>
      </c>
      <c r="F797" s="70" t="inlineStr">
        <is>
          <t>新建油路1.123公里。</t>
        </is>
      </c>
      <c r="G797" s="60" t="n">
        <v>42</v>
      </c>
      <c r="H797" s="60" t="n"/>
      <c r="I797" s="60" t="n"/>
      <c r="J797" s="60" t="n"/>
      <c r="K797" s="60" t="n">
        <v>42</v>
      </c>
      <c r="L797" s="58" t="inlineStr">
        <is>
          <t>环财农[2022]41号</t>
        </is>
      </c>
      <c r="M797" s="142" t="inlineStr">
        <is>
          <t>解决群众出行及运输困难的问题。</t>
        </is>
      </c>
      <c r="N797" s="70" t="inlineStr">
        <is>
          <t>改善乡村基础设条件，建设美丽村庄。方便群众出行，促进经济发展。</t>
        </is>
      </c>
      <c r="O797" s="60" t="n">
        <v>1</v>
      </c>
      <c r="P797" s="60" t="n"/>
      <c r="Q797" s="60" t="n">
        <v>0.0042</v>
      </c>
      <c r="R797" s="60" t="n">
        <v>0.0042</v>
      </c>
      <c r="S797" s="60" t="n"/>
      <c r="T797" s="60" t="n">
        <v>0.0165</v>
      </c>
      <c r="U797" s="60" t="n">
        <v>0.0165</v>
      </c>
      <c r="V797" s="60" t="n"/>
      <c r="W797" s="60" t="inlineStr">
        <is>
          <t>交运局</t>
        </is>
      </c>
      <c r="X797" s="85" t="inlineStr">
        <is>
          <t>解欣骅</t>
        </is>
      </c>
      <c r="Y797" s="85" t="inlineStr">
        <is>
          <t>公路局</t>
        </is>
      </c>
      <c r="Z797" s="85" t="inlineStr">
        <is>
          <t>黄志鹏</t>
        </is>
      </c>
      <c r="AA797" s="60" t="inlineStr">
        <is>
          <t>示范村项目环农领办发〔2022〕33号</t>
        </is>
      </c>
      <c r="AB797" s="176" t="inlineStr">
        <is>
          <t>县级资金</t>
        </is>
      </c>
    </row>
    <row r="798" ht="55" customFormat="1" customHeight="1" s="5">
      <c r="A798" s="60" t="n"/>
      <c r="B798" s="60" t="inlineStr">
        <is>
          <t>八珠乡曹塬村曹渠子组过水路面工程</t>
        </is>
      </c>
      <c r="C798" s="60" t="inlineStr">
        <is>
          <t>新建</t>
        </is>
      </c>
      <c r="D798" s="60" t="inlineStr">
        <is>
          <t>2022.01-2022.12</t>
        </is>
      </c>
      <c r="E798" s="60" t="inlineStr">
        <is>
          <t>八珠乡</t>
        </is>
      </c>
      <c r="F798" s="70" t="inlineStr">
        <is>
          <t>新建过水路面580米。</t>
        </is>
      </c>
      <c r="G798" s="60" t="n">
        <v>73</v>
      </c>
      <c r="H798" s="60" t="n"/>
      <c r="I798" s="60" t="n"/>
      <c r="J798" s="60" t="n"/>
      <c r="K798" s="60" t="n">
        <v>73</v>
      </c>
      <c r="L798" s="58" t="inlineStr">
        <is>
          <t>环财农[2022]41号</t>
        </is>
      </c>
      <c r="M798" s="142" t="inlineStr">
        <is>
          <t>解决群众出行及运输困难的问题。</t>
        </is>
      </c>
      <c r="N798" s="70" t="inlineStr">
        <is>
          <t>改善乡村基础设条件，建设美丽村庄。方便群众出行，促进经济发展。</t>
        </is>
      </c>
      <c r="O798" s="60" t="n">
        <v>1</v>
      </c>
      <c r="P798" s="60" t="n"/>
      <c r="Q798" s="60" t="n">
        <v>0.0025</v>
      </c>
      <c r="R798" s="60" t="n">
        <v>0.0025</v>
      </c>
      <c r="S798" s="60" t="n"/>
      <c r="T798" s="60" t="n">
        <v>0.0102</v>
      </c>
      <c r="U798" s="60" t="n">
        <v>0.0102</v>
      </c>
      <c r="V798" s="60" t="n"/>
      <c r="W798" s="60" t="inlineStr">
        <is>
          <t>交运局</t>
        </is>
      </c>
      <c r="X798" s="85" t="inlineStr">
        <is>
          <t>解欣骅</t>
        </is>
      </c>
      <c r="Y798" s="85" t="inlineStr">
        <is>
          <t>公路局</t>
        </is>
      </c>
      <c r="Z798" s="85" t="inlineStr">
        <is>
          <t>黄志鹏</t>
        </is>
      </c>
      <c r="AA798" s="60" t="inlineStr">
        <is>
          <t>环农领办发〔2022〕33号</t>
        </is>
      </c>
      <c r="AB798" s="176" t="inlineStr">
        <is>
          <t>县级资金</t>
        </is>
      </c>
    </row>
    <row r="799" ht="55" customFormat="1" customHeight="1" s="5">
      <c r="A799" s="60" t="n"/>
      <c r="B799" s="60" t="inlineStr">
        <is>
          <t>八珠乡塔尔咀村漫水桥工程</t>
        </is>
      </c>
      <c r="C799" s="60" t="inlineStr">
        <is>
          <t>新建</t>
        </is>
      </c>
      <c r="D799" s="60" t="inlineStr">
        <is>
          <t>2022.01-2022.12</t>
        </is>
      </c>
      <c r="E799" s="60" t="inlineStr">
        <is>
          <t>八珠乡</t>
        </is>
      </c>
      <c r="F799" s="70" t="inlineStr">
        <is>
          <t>新建漫水桥1座。</t>
        </is>
      </c>
      <c r="G799" s="60" t="n">
        <v>27</v>
      </c>
      <c r="H799" s="60" t="n"/>
      <c r="I799" s="60" t="n"/>
      <c r="J799" s="60" t="n"/>
      <c r="K799" s="60" t="n">
        <v>27</v>
      </c>
      <c r="L799" s="58" t="inlineStr">
        <is>
          <t>环财农[2022]41号</t>
        </is>
      </c>
      <c r="M799" s="142" t="inlineStr">
        <is>
          <t>解决群众出行及运输困难的问题。</t>
        </is>
      </c>
      <c r="N799" s="70" t="inlineStr">
        <is>
          <t>改善乡村基础设条件，建设美丽村庄。方便群众出行，促进经济发展。</t>
        </is>
      </c>
      <c r="O799" s="60" t="n">
        <v>1</v>
      </c>
      <c r="P799" s="60" t="n"/>
      <c r="Q799" s="60" t="n">
        <v>0.0125</v>
      </c>
      <c r="R799" s="60" t="n">
        <v>0.0125</v>
      </c>
      <c r="S799" s="60" t="n"/>
      <c r="T799" s="60" t="n">
        <v>0.0487</v>
      </c>
      <c r="U799" s="60" t="n">
        <v>0.0487</v>
      </c>
      <c r="V799" s="60" t="n"/>
      <c r="W799" s="60" t="inlineStr">
        <is>
          <t>交运局</t>
        </is>
      </c>
      <c r="X799" s="85" t="inlineStr">
        <is>
          <t>解欣骅</t>
        </is>
      </c>
      <c r="Y799" s="85" t="inlineStr">
        <is>
          <t>公路局</t>
        </is>
      </c>
      <c r="Z799" s="85" t="inlineStr">
        <is>
          <t>黄志鹏</t>
        </is>
      </c>
      <c r="AA799" s="60" t="inlineStr">
        <is>
          <t>环农领办发〔2022〕33号</t>
        </is>
      </c>
      <c r="AB799" s="176" t="inlineStr">
        <is>
          <t>县级资金</t>
        </is>
      </c>
    </row>
    <row r="800" ht="55" customFormat="1" customHeight="1" s="5">
      <c r="A800" s="60" t="n"/>
      <c r="B800" s="60" t="inlineStr">
        <is>
          <t>洪德镇许旗村三十铺至张南湾饶河硬化路</t>
        </is>
      </c>
      <c r="C800" s="60" t="inlineStr">
        <is>
          <t>新建</t>
        </is>
      </c>
      <c r="D800" s="60" t="inlineStr">
        <is>
          <t>2022.01-2022.12</t>
        </is>
      </c>
      <c r="E800" s="60" t="inlineStr">
        <is>
          <t>洪德镇</t>
        </is>
      </c>
      <c r="F800" s="70" t="inlineStr">
        <is>
          <t>新建硬化路3公里。</t>
        </is>
      </c>
      <c r="G800" s="60" t="n">
        <v>200</v>
      </c>
      <c r="H800" s="60" t="n"/>
      <c r="I800" s="60" t="n"/>
      <c r="J800" s="60" t="n"/>
      <c r="K800" s="60" t="n">
        <v>200</v>
      </c>
      <c r="L800" s="58" t="inlineStr">
        <is>
          <t>环财农[2022]41号</t>
        </is>
      </c>
      <c r="M800" s="142" t="inlineStr">
        <is>
          <t>解决群众出行及运输困难的问题。</t>
        </is>
      </c>
      <c r="N800" s="70" t="inlineStr">
        <is>
          <t>改善乡村基础设条件，建设美丽村庄。方便群众出行，促进经济发展。</t>
        </is>
      </c>
      <c r="O800" s="60" t="n">
        <v>1</v>
      </c>
      <c r="P800" s="60" t="n"/>
      <c r="Q800" s="60" t="n">
        <v>0.0231</v>
      </c>
      <c r="R800" s="60" t="n">
        <v>0.0231</v>
      </c>
      <c r="S800" s="60" t="n"/>
      <c r="T800" s="60" t="n">
        <v>0.0922</v>
      </c>
      <c r="U800" s="60" t="n">
        <v>0.0922</v>
      </c>
      <c r="V800" s="60" t="n"/>
      <c r="W800" s="60" t="inlineStr">
        <is>
          <t>交运局</t>
        </is>
      </c>
      <c r="X800" s="85" t="inlineStr">
        <is>
          <t>解欣骅</t>
        </is>
      </c>
      <c r="Y800" s="85" t="inlineStr">
        <is>
          <t>公路局</t>
        </is>
      </c>
      <c r="Z800" s="85" t="inlineStr">
        <is>
          <t>黄志鹏</t>
        </is>
      </c>
      <c r="AA800" s="60" t="inlineStr">
        <is>
          <t>环农领办发〔2022〕33号</t>
        </is>
      </c>
      <c r="AB800" s="176" t="inlineStr">
        <is>
          <t>县级资金</t>
        </is>
      </c>
    </row>
    <row r="801" ht="55" customFormat="1" customHeight="1" s="5">
      <c r="A801" s="60" t="n"/>
      <c r="B801" s="67" t="inlineStr">
        <is>
          <t>环城镇红星村至环州故城水泥路</t>
        </is>
      </c>
      <c r="C801" s="67" t="inlineStr">
        <is>
          <t>新建</t>
        </is>
      </c>
      <c r="D801" s="60" t="inlineStr">
        <is>
          <t>2022.01-2022.12</t>
        </is>
      </c>
      <c r="E801" s="67" t="inlineStr">
        <is>
          <t>环城镇</t>
        </is>
      </c>
      <c r="F801" s="130" t="inlineStr">
        <is>
          <t>新建水泥路203米。（总投资25万元，本次安排22万元）</t>
        </is>
      </c>
      <c r="G801" s="60" t="n">
        <v>22</v>
      </c>
      <c r="H801" s="60" t="n">
        <v>22</v>
      </c>
      <c r="I801" s="60" t="n"/>
      <c r="J801" s="60" t="n"/>
      <c r="K801" s="60" t="n"/>
      <c r="L801" s="58" t="inlineStr">
        <is>
          <t xml:space="preserve">甘财农[2022]44号 </t>
        </is>
      </c>
      <c r="M801" s="94" t="inlineStr">
        <is>
          <t>解决群众出行及运输困难的问题。</t>
        </is>
      </c>
      <c r="N801" s="70" t="inlineStr">
        <is>
          <t>改善乡村基础设条件，建设美丽村庄。方便群众出行，促进经济发展。</t>
        </is>
      </c>
      <c r="O801" s="67" t="n">
        <v>1</v>
      </c>
      <c r="P801" s="67" t="n"/>
      <c r="Q801" s="67" t="n">
        <v>0.0122</v>
      </c>
      <c r="R801" s="67" t="n"/>
      <c r="S801" s="67" t="n"/>
      <c r="T801" s="67" t="n">
        <v>0.0519</v>
      </c>
      <c r="U801" s="67" t="n"/>
      <c r="V801" s="67" t="n"/>
      <c r="W801" s="67" t="inlineStr">
        <is>
          <t>交运局</t>
        </is>
      </c>
      <c r="X801" s="85" t="inlineStr">
        <is>
          <t>解欣骅</t>
        </is>
      </c>
      <c r="Y801" s="67" t="inlineStr">
        <is>
          <t>公路局</t>
        </is>
      </c>
      <c r="Z801" s="85" t="inlineStr">
        <is>
          <t>黄志鹏</t>
        </is>
      </c>
      <c r="AA801" s="58" t="inlineStr">
        <is>
          <t>环农领办发〔2022〕36号</t>
        </is>
      </c>
      <c r="AB801" s="176" t="inlineStr">
        <is>
          <t>五批整合</t>
        </is>
      </c>
    </row>
    <row r="802" ht="55" customFormat="1" customHeight="1" s="5">
      <c r="A802" s="60" t="n"/>
      <c r="B802" s="67" t="inlineStr">
        <is>
          <t>耿湾乡黑城岔村黄泉组至早流渠村买原组油路工程</t>
        </is>
      </c>
      <c r="C802" s="67" t="inlineStr">
        <is>
          <t>新建</t>
        </is>
      </c>
      <c r="D802" s="60" t="inlineStr">
        <is>
          <t>2022.01-2022.12</t>
        </is>
      </c>
      <c r="E802" s="67" t="inlineStr">
        <is>
          <t>耿湾乡</t>
        </is>
      </c>
      <c r="F802" s="130" t="inlineStr">
        <is>
          <t>新建油路工程21.57公里。（总投资1001万元，本次安排20万元）</t>
        </is>
      </c>
      <c r="G802" s="60" t="n">
        <v>20</v>
      </c>
      <c r="H802" s="60" t="n">
        <v>20</v>
      </c>
      <c r="I802" s="60" t="n"/>
      <c r="J802" s="60" t="n"/>
      <c r="K802" s="60" t="n"/>
      <c r="L802" s="58" t="inlineStr">
        <is>
          <t xml:space="preserve">甘财农[2022]44号 </t>
        </is>
      </c>
      <c r="M802" s="94" t="inlineStr">
        <is>
          <t>解决群众出行及运输困难的问题。</t>
        </is>
      </c>
      <c r="N802" s="70" t="inlineStr">
        <is>
          <t>改善乡村基础设条件，建设美丽村庄。方便群众出行，促进经济发展。</t>
        </is>
      </c>
      <c r="O802" s="67" t="n">
        <v>2</v>
      </c>
      <c r="P802" s="67" t="n"/>
      <c r="Q802" s="67" t="n">
        <v>0.0055</v>
      </c>
      <c r="R802" s="67" t="n"/>
      <c r="S802" s="67" t="n"/>
      <c r="T802" s="67" t="n">
        <v>0.0278</v>
      </c>
      <c r="U802" s="67" t="n"/>
      <c r="V802" s="67" t="n"/>
      <c r="W802" s="67" t="inlineStr">
        <is>
          <t>交运局</t>
        </is>
      </c>
      <c r="X802" s="67" t="inlineStr">
        <is>
          <t>解欣骅</t>
        </is>
      </c>
      <c r="Y802" s="67" t="inlineStr">
        <is>
          <t>公路局</t>
        </is>
      </c>
      <c r="Z802" s="85" t="inlineStr">
        <is>
          <t>黄志鹏</t>
        </is>
      </c>
      <c r="AA802" s="58" t="inlineStr">
        <is>
          <t>环农领办发〔2022〕36号</t>
        </is>
      </c>
      <c r="AB802" s="176" t="inlineStr">
        <is>
          <t>五批整合</t>
        </is>
      </c>
    </row>
    <row r="803" ht="55" customFormat="1" customHeight="1" s="5">
      <c r="A803" s="60" t="n"/>
      <c r="B803" s="67" t="inlineStr">
        <is>
          <t>洪德镇肖关村李渠口组至李塬村堡子组至胡家湾油路工程</t>
        </is>
      </c>
      <c r="C803" s="67" t="inlineStr">
        <is>
          <t>新建</t>
        </is>
      </c>
      <c r="D803" s="60" t="inlineStr">
        <is>
          <t>2022.01-2022.12</t>
        </is>
      </c>
      <c r="E803" s="67" t="inlineStr">
        <is>
          <t>洪德镇</t>
        </is>
      </c>
      <c r="F803" s="130" t="inlineStr">
        <is>
          <t>新建油路工程9.5公里。（总投资760万元，本次安排20万元）</t>
        </is>
      </c>
      <c r="G803" s="60" t="n">
        <v>20</v>
      </c>
      <c r="H803" s="60" t="n">
        <v>20</v>
      </c>
      <c r="I803" s="60" t="n"/>
      <c r="J803" s="60" t="n"/>
      <c r="K803" s="60" t="n"/>
      <c r="L803" s="58" t="inlineStr">
        <is>
          <t xml:space="preserve">甘财农[2022]44号 </t>
        </is>
      </c>
      <c r="M803" s="94" t="inlineStr">
        <is>
          <t>解决群众出行及运输困难的问题。</t>
        </is>
      </c>
      <c r="N803" s="70" t="inlineStr">
        <is>
          <t>改善乡村基础设条件，建设美丽村庄。方便群众出行，促进经济发展。</t>
        </is>
      </c>
      <c r="O803" s="67" t="n">
        <v>2</v>
      </c>
      <c r="P803" s="67" t="n"/>
      <c r="Q803" s="67" t="n">
        <v>0.0086</v>
      </c>
      <c r="R803" s="67" t="n"/>
      <c r="S803" s="67" t="n"/>
      <c r="T803" s="67" t="n">
        <v>0.0366</v>
      </c>
      <c r="U803" s="67" t="n"/>
      <c r="V803" s="67" t="n"/>
      <c r="W803" s="67" t="inlineStr">
        <is>
          <t>交运局</t>
        </is>
      </c>
      <c r="X803" s="67" t="inlineStr">
        <is>
          <t>解欣骅</t>
        </is>
      </c>
      <c r="Y803" s="67" t="inlineStr">
        <is>
          <t>公路局</t>
        </is>
      </c>
      <c r="Z803" s="85" t="inlineStr">
        <is>
          <t>黄志鹏</t>
        </is>
      </c>
      <c r="AA803" s="58" t="inlineStr">
        <is>
          <t>环农领办发〔2022〕36号</t>
        </is>
      </c>
      <c r="AB803" s="176" t="inlineStr">
        <is>
          <t>五批整合</t>
        </is>
      </c>
    </row>
    <row r="804" ht="55" customFormat="1" customHeight="1" s="5">
      <c r="A804" s="60" t="n"/>
      <c r="B804" s="85" t="inlineStr">
        <is>
          <t>全县农村公路水毁维修工程</t>
        </is>
      </c>
      <c r="C804" s="85" t="inlineStr">
        <is>
          <t>新建</t>
        </is>
      </c>
      <c r="D804" s="60" t="inlineStr">
        <is>
          <t>2022.07-2022.12</t>
        </is>
      </c>
      <c r="E804" s="85" t="inlineStr">
        <is>
          <t>环县</t>
        </is>
      </c>
      <c r="F804" s="222" t="inlineStr">
        <is>
          <t>对水毁的180公里农村公路路基，路面，桥梁，涵洞，防护等工程进行维修。</t>
        </is>
      </c>
      <c r="G804" s="85" t="n">
        <v>500</v>
      </c>
      <c r="H804" s="85" t="n">
        <v>500</v>
      </c>
      <c r="I804" s="85" t="n"/>
      <c r="J804" s="85" t="n"/>
      <c r="K804" s="85" t="n"/>
      <c r="L804" s="85" t="inlineStr">
        <is>
          <t>甘财农[2022]44号</t>
        </is>
      </c>
      <c r="M804" s="84" t="inlineStr">
        <is>
          <t>解决群众出行及运输困难的问题。</t>
        </is>
      </c>
      <c r="N804" s="84" t="n"/>
      <c r="O804" s="85" t="n">
        <v>251</v>
      </c>
      <c r="P804" s="85" t="n"/>
      <c r="Q804" s="85" t="n">
        <v>6.8</v>
      </c>
      <c r="R804" s="85" t="n"/>
      <c r="S804" s="85" t="n"/>
      <c r="T804" s="85" t="n">
        <v>29</v>
      </c>
      <c r="U804" s="85" t="n"/>
      <c r="V804" s="85" t="n"/>
      <c r="W804" s="85" t="inlineStr">
        <is>
          <t>交运局</t>
        </is>
      </c>
      <c r="X804" s="67" t="inlineStr">
        <is>
          <t>解欣骅</t>
        </is>
      </c>
      <c r="Y804" s="85" t="inlineStr">
        <is>
          <t>公路局</t>
        </is>
      </c>
      <c r="Z804" s="85" t="inlineStr">
        <is>
          <t>黄志鹏</t>
        </is>
      </c>
      <c r="AA804" s="58" t="inlineStr">
        <is>
          <t>环农领办发〔2022〕36号</t>
        </is>
      </c>
      <c r="AB804" s="176" t="inlineStr">
        <is>
          <t>五批整合</t>
        </is>
      </c>
    </row>
    <row r="805" ht="55" customFormat="1" customHeight="1" s="5">
      <c r="A805" s="60" t="n"/>
      <c r="B805" s="85" t="inlineStr">
        <is>
          <t>曲子镇示范乡镇过水路堤及砂石路工程</t>
        </is>
      </c>
      <c r="C805" s="85" t="inlineStr">
        <is>
          <t>新建</t>
        </is>
      </c>
      <c r="D805" s="60" t="inlineStr">
        <is>
          <t>2022.07-2022.12</t>
        </is>
      </c>
      <c r="E805" s="85" t="inlineStr">
        <is>
          <t>曲子镇</t>
        </is>
      </c>
      <c r="F805" s="222" t="inlineStr">
        <is>
          <t>新建曲子镇金村寺村过水路堤4座，小庄子村过水路堤3座，西沟村砂石路1条。（总投资345万元，本次安排200万元）</t>
        </is>
      </c>
      <c r="G805" s="85" t="n">
        <v>200</v>
      </c>
      <c r="H805" s="85" t="n">
        <v>164</v>
      </c>
      <c r="I805" s="85" t="n">
        <v>36</v>
      </c>
      <c r="J805" s="85" t="n"/>
      <c r="K805" s="85" t="n"/>
      <c r="L805" s="85" t="inlineStr">
        <is>
          <t>甘财农[2022]61号</t>
        </is>
      </c>
      <c r="M805" s="84" t="inlineStr">
        <is>
          <t>通过新建过水路堤和砂砾路，改善群众生产生活条件。</t>
        </is>
      </c>
      <c r="N805" s="84" t="n"/>
      <c r="O805" s="85" t="n">
        <v>3</v>
      </c>
      <c r="P805" s="85" t="n"/>
      <c r="Q805" s="85" t="n">
        <v>0.0208</v>
      </c>
      <c r="R805" s="85" t="n"/>
      <c r="S805" s="85" t="n"/>
      <c r="T805" s="85" t="n">
        <v>0.0949</v>
      </c>
      <c r="U805" s="85" t="n"/>
      <c r="V805" s="85" t="n"/>
      <c r="W805" s="85" t="inlineStr">
        <is>
          <t>曲子镇</t>
        </is>
      </c>
      <c r="X805" s="85" t="inlineStr">
        <is>
          <t>段斌杰</t>
        </is>
      </c>
      <c r="Y805" s="60" t="inlineStr">
        <is>
          <t>曲子镇</t>
        </is>
      </c>
      <c r="Z805" s="58" t="inlineStr">
        <is>
          <t>段斌杰</t>
        </is>
      </c>
      <c r="AA805" s="58" t="inlineStr">
        <is>
          <t>环农领办发〔2022〕36号</t>
        </is>
      </c>
      <c r="AB805" s="176" t="inlineStr">
        <is>
          <t>五批整合</t>
        </is>
      </c>
    </row>
    <row r="806" ht="55" customFormat="1" customHeight="1" s="5">
      <c r="A806" s="292" t="n"/>
      <c r="B806" s="292" t="n"/>
      <c r="C806" s="292" t="n"/>
      <c r="D806" s="292" t="n"/>
      <c r="E806" s="292" t="n"/>
      <c r="F806" s="292" t="n"/>
      <c r="G806" s="85" t="n">
        <v>0.663095</v>
      </c>
      <c r="H806" s="85" t="n">
        <v>0.663095</v>
      </c>
      <c r="I806" s="85" t="n"/>
      <c r="J806" s="85" t="n"/>
      <c r="K806" s="85" t="n"/>
      <c r="L806" s="85" t="inlineStr">
        <is>
          <t>甘财振兴[2022]9号</t>
        </is>
      </c>
      <c r="M806" s="292" t="n"/>
      <c r="N806" s="292" t="n"/>
      <c r="O806" s="292" t="n"/>
      <c r="P806" s="292" t="n"/>
      <c r="Q806" s="292" t="n"/>
      <c r="R806" s="292" t="n"/>
      <c r="S806" s="292" t="n"/>
      <c r="T806" s="292" t="n"/>
      <c r="U806" s="292" t="n"/>
      <c r="V806" s="292" t="n"/>
      <c r="W806" s="292" t="n"/>
      <c r="X806" s="292" t="n"/>
      <c r="Y806" s="60" t="inlineStr">
        <is>
          <t>曲子镇</t>
        </is>
      </c>
      <c r="Z806" s="58" t="inlineStr">
        <is>
          <t>段斌杰</t>
        </is>
      </c>
      <c r="AA806" s="58" t="inlineStr">
        <is>
          <t>环农领办发〔2022〕20号</t>
        </is>
      </c>
      <c r="AB806" s="176" t="inlineStr">
        <is>
          <t>中央二批</t>
        </is>
      </c>
    </row>
    <row r="807" ht="55" customFormat="1" customHeight="1" s="5">
      <c r="A807" s="293" t="n"/>
      <c r="B807" s="293" t="n"/>
      <c r="C807" s="293" t="n"/>
      <c r="D807" s="293" t="n"/>
      <c r="E807" s="293" t="n"/>
      <c r="F807" s="293" t="n"/>
      <c r="G807" s="85" t="n">
        <v>60</v>
      </c>
      <c r="H807" s="85" t="n"/>
      <c r="I807" s="85" t="n"/>
      <c r="J807" s="85" t="n">
        <v>60</v>
      </c>
      <c r="K807" s="85" t="n"/>
      <c r="L807" s="85" t="inlineStr">
        <is>
          <t>庆市财农[2022]151号</t>
        </is>
      </c>
      <c r="M807" s="293" t="n"/>
      <c r="N807" s="293" t="n"/>
      <c r="O807" s="293" t="n"/>
      <c r="P807" s="293" t="n"/>
      <c r="Q807" s="293" t="n"/>
      <c r="R807" s="293" t="n"/>
      <c r="S807" s="293" t="n"/>
      <c r="T807" s="293" t="n"/>
      <c r="U807" s="293" t="n"/>
      <c r="V807" s="293" t="n"/>
      <c r="W807" s="293" t="n"/>
      <c r="X807" s="293" t="n"/>
      <c r="Y807" s="60" t="inlineStr">
        <is>
          <t>曲子镇</t>
        </is>
      </c>
      <c r="Z807" s="58" t="inlineStr">
        <is>
          <t>段斌杰</t>
        </is>
      </c>
      <c r="AA807" s="85" t="inlineStr">
        <is>
          <t>环农领办发〔2022〕39号</t>
        </is>
      </c>
      <c r="AB807" s="166" t="inlineStr">
        <is>
          <t>二批市级</t>
        </is>
      </c>
    </row>
    <row r="808" ht="39" customHeight="1" s="295">
      <c r="A808" s="56" t="n"/>
      <c r="B808" s="297" t="inlineStr">
        <is>
          <t>（二）农村水利设施</t>
        </is>
      </c>
      <c r="C808" s="290" t="n"/>
      <c r="D808" s="290" t="n"/>
      <c r="E808" s="291" t="n"/>
      <c r="F808" s="71" t="n"/>
      <c r="G808" s="72">
        <f>SUM(G809:G841)</f>
        <v/>
      </c>
      <c r="H808" s="72">
        <f>SUM(H809:H841)</f>
        <v/>
      </c>
      <c r="I808" s="72">
        <f>SUM(I809:I841)</f>
        <v/>
      </c>
      <c r="J808" s="72">
        <f>SUM(J809:J841)</f>
        <v/>
      </c>
      <c r="K808" s="72">
        <f>SUM(K809:K841)</f>
        <v/>
      </c>
      <c r="L808" s="79" t="n"/>
      <c r="M808" s="87" t="n"/>
      <c r="N808" s="87" t="n"/>
      <c r="O808" s="79" t="n"/>
      <c r="P808" s="79" t="n"/>
      <c r="Q808" s="79" t="n"/>
      <c r="R808" s="79" t="n"/>
      <c r="S808" s="79" t="n"/>
      <c r="T808" s="79" t="n"/>
      <c r="U808" s="79" t="n"/>
      <c r="V808" s="79" t="n"/>
      <c r="W808" s="90" t="n"/>
      <c r="X808" s="85" t="n"/>
      <c r="Y808" s="85" t="n"/>
      <c r="Z808" s="85" t="n"/>
      <c r="AA808" s="79" t="n"/>
      <c r="AB808" s="79" t="n"/>
    </row>
    <row r="809" ht="65" customHeight="1" s="295">
      <c r="A809" s="56" t="n"/>
      <c r="B809" s="60" t="inlineStr">
        <is>
          <t>环县耿湾乡潘掌村供水工程</t>
        </is>
      </c>
      <c r="C809" s="60" t="inlineStr">
        <is>
          <t>新建</t>
        </is>
      </c>
      <c r="D809" s="58" t="inlineStr">
        <is>
          <t>2022.01-2022.12</t>
        </is>
      </c>
      <c r="E809" s="60" t="inlineStr">
        <is>
          <t>耿湾乡</t>
        </is>
      </c>
      <c r="F809" s="142" t="inlineStr">
        <is>
          <t>新建泵站1座，150m³高位水池各2座，埋设各类输水管道33.6km,新建闸阀井12座，新建9m2供水房2处，安装80KVA变压器各1台，架设高压线路2.5km,低压线路0.2km,安装自动化设备1套。(工程总投资203.15万元，本次安排120万元)</t>
        </is>
      </c>
      <c r="G809" s="60" t="n">
        <v>120</v>
      </c>
      <c r="H809" s="60" t="n">
        <v>120</v>
      </c>
      <c r="I809" s="60" t="n"/>
      <c r="J809" s="58" t="n"/>
      <c r="K809" s="58" t="n"/>
      <c r="L809" s="58" t="inlineStr">
        <is>
          <t>甘财扶贫〔2021〕26号</t>
        </is>
      </c>
      <c r="M809" s="142" t="inlineStr">
        <is>
          <t>提质改造潘家掌村517户2159人（脱贫人口212户969人）饮水问题。</t>
        </is>
      </c>
      <c r="N809" s="142" t="inlineStr">
        <is>
          <t>提升改善农村供水条件，进一步巩固安全饮水成果。</t>
        </is>
      </c>
      <c r="O809" s="60" t="n">
        <v>1</v>
      </c>
      <c r="P809" s="58" t="n"/>
      <c r="Q809" s="60">
        <f>R809+S809</f>
        <v/>
      </c>
      <c r="R809" s="60" t="n">
        <v>0.0517</v>
      </c>
      <c r="S809" s="58" t="n"/>
      <c r="T809" s="60">
        <f>U809+V809</f>
        <v/>
      </c>
      <c r="U809" s="308" t="n">
        <v>0.2159</v>
      </c>
      <c r="V809" s="58" t="n"/>
      <c r="W809" s="60" t="inlineStr">
        <is>
          <t>水务局</t>
        </is>
      </c>
      <c r="X809" s="85" t="inlineStr">
        <is>
          <t>李英璞</t>
        </is>
      </c>
      <c r="Y809" s="85" t="inlineStr">
        <is>
          <t>水务局</t>
        </is>
      </c>
      <c r="Z809" s="85" t="inlineStr">
        <is>
          <t>李英璞</t>
        </is>
      </c>
      <c r="AA809" s="58" t="inlineStr">
        <is>
          <t>环农领办发〔2022〕3号</t>
        </is>
      </c>
      <c r="AB809" s="58" t="inlineStr">
        <is>
          <t>中提前批</t>
        </is>
      </c>
    </row>
    <row r="810" ht="77" customHeight="1" s="295">
      <c r="A810" s="56" t="n"/>
      <c r="B810" s="60" t="inlineStr">
        <is>
          <t>环县虎洞镇贾驿村贾塬管道延伸工程</t>
        </is>
      </c>
      <c r="C810" s="60" t="inlineStr">
        <is>
          <t>续建</t>
        </is>
      </c>
      <c r="D810" s="58" t="inlineStr">
        <is>
          <t>2021.01-2022.12</t>
        </is>
      </c>
      <c r="E810" s="60" t="inlineStr">
        <is>
          <t>虎洞镇贾驿村</t>
        </is>
      </c>
      <c r="F810" s="142" t="inlineStr">
        <is>
          <t>埋设Dg108(壁厚5mm)上水无缝钢管1700m；新建5000m3地下高位蓄水池1座、闸阀井50座；埋设输水管道40201m。(工程总投资1122.17万元，已安排450万元，本次安排569.2万元)</t>
        </is>
      </c>
      <c r="G810" s="60" t="n">
        <v>569.2</v>
      </c>
      <c r="H810" s="60" t="n">
        <v>569.2</v>
      </c>
      <c r="I810" s="60" t="n"/>
      <c r="J810" s="58" t="n"/>
      <c r="K810" s="58" t="n"/>
      <c r="L810" s="58" t="inlineStr">
        <is>
          <t>甘财扶贫〔2021〕26号</t>
        </is>
      </c>
      <c r="M810" s="142" t="inlineStr">
        <is>
          <t>巩固提升虎洞镇贾驿村贾塬组、前渠组，小南沟乡陈掌村马路塬组、陈掌组，许掌村许掌组、杨掌组399户1626人（贫困户167户721人）的用水问题。</t>
        </is>
      </c>
      <c r="N810" s="142" t="inlineStr">
        <is>
          <t>提升改善农村供水条件，进一步巩固安全饮水成果。</t>
        </is>
      </c>
      <c r="O810" s="60" t="n">
        <v>3</v>
      </c>
      <c r="P810" s="58" t="n"/>
      <c r="Q810" s="60">
        <f>R810+S810</f>
        <v/>
      </c>
      <c r="R810" s="60" t="n">
        <v>0.0399</v>
      </c>
      <c r="S810" s="58" t="n"/>
      <c r="T810" s="60">
        <f>U810+V810</f>
        <v/>
      </c>
      <c r="U810" s="308" t="n">
        <v>0.1626</v>
      </c>
      <c r="V810" s="58" t="n"/>
      <c r="W810" s="60" t="inlineStr">
        <is>
          <t>水务局</t>
        </is>
      </c>
      <c r="X810" s="85" t="inlineStr">
        <is>
          <t>李英璞</t>
        </is>
      </c>
      <c r="Y810" s="85" t="inlineStr">
        <is>
          <t>水务局</t>
        </is>
      </c>
      <c r="Z810" s="85" t="inlineStr">
        <is>
          <t>李英璞</t>
        </is>
      </c>
      <c r="AA810" s="58" t="inlineStr">
        <is>
          <t>环农领办发〔2022〕3号</t>
        </is>
      </c>
      <c r="AB810" s="58" t="inlineStr">
        <is>
          <t>中提前批</t>
        </is>
      </c>
    </row>
    <row r="811" ht="135" customHeight="1" s="295">
      <c r="A811" s="56" t="n"/>
      <c r="B811" s="60" t="inlineStr">
        <is>
          <t>曲子镇西沟村供水工程项目</t>
        </is>
      </c>
      <c r="C811" s="60" t="inlineStr">
        <is>
          <t>续建</t>
        </is>
      </c>
      <c r="D811" s="58" t="inlineStr">
        <is>
          <t>2021.01-2022.12</t>
        </is>
      </c>
      <c r="E811" s="60" t="inlineStr">
        <is>
          <t>曲子镇</t>
        </is>
      </c>
      <c r="F811" s="142" t="inlineStr">
        <is>
          <t>1.道桥组供水工程：新建200m³蓄水池1座，埋设供水管线592m，上水管道60m，闸阀井1座，管道穿路2处，集中供水点1处；配套自动化上水系统1套。2.塘掌、阳洼及秋沟组供水工程：埋设供水管线1800m穿公路2处；新建9㎡配电房1处、闸阀井1座；安装30KVA变压器1台，架设高压线路1.3km、低压线路0.05km，安装潜水泵2台，配套自动化上水系统1套。3.南马塬组供水工程：新打机井1眼，安装潜水泵4台，新建150m³蓄水池1座，新建200m³蓄水池1座，埋设供水管线1450m，闸阀井2座，新建供水点1处；安装80KVA变压器1台，架设高压线路0.07km、低压线路0.03km，配套自动化上水系统1套。(工程总投资253.47万元，已安排214.536万元，本次安排40万元)</t>
        </is>
      </c>
      <c r="G811" s="60" t="n">
        <v>40</v>
      </c>
      <c r="H811" s="60" t="n">
        <v>40</v>
      </c>
      <c r="I811" s="60" t="n"/>
      <c r="J811" s="58" t="n"/>
      <c r="K811" s="58" t="n"/>
      <c r="L811" s="58" t="inlineStr">
        <is>
          <t>甘财扶贫〔2021〕26号</t>
        </is>
      </c>
      <c r="M811" s="142" t="inlineStr">
        <is>
          <t>对西沟村人畜饮水进行提质改造，进一步巩固西沟村群众饮水安全，保障西沟村羊畜产业发展用水。</t>
        </is>
      </c>
      <c r="N811" s="142" t="inlineStr">
        <is>
          <t>提升改善农村供水条件，进一步巩固安全饮水成果。</t>
        </is>
      </c>
      <c r="O811" s="60" t="n">
        <v>0</v>
      </c>
      <c r="P811" s="58" t="n">
        <v>1</v>
      </c>
      <c r="Q811" s="60">
        <f>R811+S811</f>
        <v/>
      </c>
      <c r="R811" s="60" t="n">
        <v>0.0208</v>
      </c>
      <c r="S811" s="58" t="n"/>
      <c r="T811" s="60">
        <f>U811+V811</f>
        <v/>
      </c>
      <c r="U811" s="308" t="n">
        <v>0.0832</v>
      </c>
      <c r="V811" s="58" t="n"/>
      <c r="W811" s="60" t="inlineStr">
        <is>
          <t>水务局</t>
        </is>
      </c>
      <c r="X811" s="85" t="inlineStr">
        <is>
          <t>李英璞</t>
        </is>
      </c>
      <c r="Y811" s="85" t="inlineStr">
        <is>
          <t>水务局</t>
        </is>
      </c>
      <c r="Z811" s="85" t="inlineStr">
        <is>
          <t>李英璞</t>
        </is>
      </c>
      <c r="AA811" s="58" t="inlineStr">
        <is>
          <t>环农领办发〔2022〕3号</t>
        </is>
      </c>
      <c r="AB811" s="58" t="inlineStr">
        <is>
          <t>中提前批</t>
        </is>
      </c>
    </row>
    <row r="812" ht="127" customHeight="1" s="295">
      <c r="A812" s="56" t="n"/>
      <c r="B812" s="60" t="inlineStr">
        <is>
          <t>环县合道镇、天池乡农村供水工程改造项目</t>
        </is>
      </c>
      <c r="C812" s="60" t="inlineStr">
        <is>
          <t>续建</t>
        </is>
      </c>
      <c r="D812" s="58" t="inlineStr">
        <is>
          <t>2021.01-2022.12</t>
        </is>
      </c>
      <c r="E812" s="60" t="inlineStr">
        <is>
          <t>合道镇、天池乡</t>
        </is>
      </c>
      <c r="F812" s="142" t="inlineStr">
        <is>
          <t>1.合道镇:新打机井1眼（井深380m),新建200m3蓄水池1座、上水管理房58.2m2;埋设供水管道438m；新建闸阀井5座；安装次氯酸钠发生器(100g)1套、深井潜水泵2台、自动上水设备1套。安装50KVA变压器1台，架设高压线路200m，低压线路50m，变压器配套设施1套。
2.天池乡:新建100m3蓄水池1座、上水管理房58.2m2;埋设上水管道Dg76无缝钢套管600m；埋设供水管道24887m；新建闸阀井77座；安装次氯酸钠发生器(100g)1套、潜水泵2台、自动化设备1套。(工程总投资398.78万元，已安排344万元，本次安排17.85万元)</t>
        </is>
      </c>
      <c r="G812" s="60" t="n">
        <v>17.85</v>
      </c>
      <c r="H812" s="60" t="n">
        <v>17.85</v>
      </c>
      <c r="I812" s="60" t="n"/>
      <c r="J812" s="58" t="n"/>
      <c r="K812" s="58" t="n"/>
      <c r="L812" s="58" t="inlineStr">
        <is>
          <t>甘财扶贫〔2021〕26号</t>
        </is>
      </c>
      <c r="M812" s="142" t="inlineStr">
        <is>
          <t>巩固提升合道镇红崖洼村付坪组、湾儿崖组及街道人口和天池乡喜家坪村喜家坪组、冉家湾组及井儿岔组4046人的用水，保障产业发展用水。</t>
        </is>
      </c>
      <c r="N812" s="142" t="inlineStr">
        <is>
          <t>提升改善农村供水条件，进一步巩固安全饮水成果。</t>
        </is>
      </c>
      <c r="O812" s="60" t="n">
        <v>2</v>
      </c>
      <c r="P812" s="58" t="n"/>
      <c r="Q812" s="60">
        <f>R812+S812</f>
        <v/>
      </c>
      <c r="R812" s="60" t="n">
        <v>0.0138</v>
      </c>
      <c r="S812" s="58" t="n"/>
      <c r="T812" s="60">
        <f>U812+V812</f>
        <v/>
      </c>
      <c r="U812" s="308" t="n">
        <v>0.063</v>
      </c>
      <c r="V812" s="58" t="n"/>
      <c r="W812" s="60" t="inlineStr">
        <is>
          <t>水务局</t>
        </is>
      </c>
      <c r="X812" s="85" t="inlineStr">
        <is>
          <t>李英璞</t>
        </is>
      </c>
      <c r="Y812" s="85" t="inlineStr">
        <is>
          <t>水务局</t>
        </is>
      </c>
      <c r="Z812" s="85" t="inlineStr">
        <is>
          <t>李英璞</t>
        </is>
      </c>
      <c r="AA812" s="58" t="inlineStr">
        <is>
          <t>环农领办发〔2022〕3号</t>
        </is>
      </c>
      <c r="AB812" s="58" t="inlineStr">
        <is>
          <t>中提前批</t>
        </is>
      </c>
    </row>
    <row r="813" ht="94" customHeight="1" s="295">
      <c r="A813" s="56" t="n"/>
      <c r="B813" s="60" t="inlineStr">
        <is>
          <t>环县甜水镇何塬村管道延伸供水工程</t>
        </is>
      </c>
      <c r="C813" s="60" t="inlineStr">
        <is>
          <t>续建</t>
        </is>
      </c>
      <c r="D813" s="58" t="inlineStr">
        <is>
          <t>2021.01-2022.12</t>
        </is>
      </c>
      <c r="E813" s="60" t="inlineStr">
        <is>
          <t>甜水镇何塬村</t>
        </is>
      </c>
      <c r="F813" s="142" t="inlineStr">
        <is>
          <t>修建泵站1座，安装潜水泵2台、启动柜1面、自动化设备1套；新建200m³地下圆形蓄水池1座、配电房9㎡；安装80KVA变压器1套；架设高压线路1.4km、低压线路0.1km；新建100m³、200m³圆形地下高位蓄水池各1座；埋设1.6MpaDn90PE引水管道6.984km、无缝上水钢管4.759km、1.6MpaDn110PE上水管道4.11km；埋设供水管道6.671km，新建闸阀井5座，供水点3处。(工程总投资387.45万元，已安排145.79万元，本次安排200万元)</t>
        </is>
      </c>
      <c r="G813" s="60" t="n">
        <v>200</v>
      </c>
      <c r="H813" s="60" t="n">
        <v>200</v>
      </c>
      <c r="I813" s="60" t="n"/>
      <c r="J813" s="58" t="n"/>
      <c r="K813" s="58" t="n"/>
      <c r="L813" s="58" t="inlineStr">
        <is>
          <t>甘财扶贫〔2021〕26号</t>
        </is>
      </c>
      <c r="M813" s="142" t="inlineStr">
        <is>
          <t>巩固提升何塬村6个自然村150户618人的饮水问题，保障草羊产业发展用水。</t>
        </is>
      </c>
      <c r="N813" s="142" t="inlineStr">
        <is>
          <t>提升改善农村供水条件，进一步巩固安全饮水成果。</t>
        </is>
      </c>
      <c r="O813" s="60" t="n">
        <v>1</v>
      </c>
      <c r="P813" s="58" t="n"/>
      <c r="Q813" s="60">
        <f>R813+S813</f>
        <v/>
      </c>
      <c r="R813" s="60" t="n">
        <v>0.015</v>
      </c>
      <c r="S813" s="58" t="n"/>
      <c r="T813" s="60">
        <f>U813+V813</f>
        <v/>
      </c>
      <c r="U813" s="308" t="n">
        <v>0.0618</v>
      </c>
      <c r="V813" s="58" t="n"/>
      <c r="W813" s="60" t="inlineStr">
        <is>
          <t>水务局</t>
        </is>
      </c>
      <c r="X813" s="85" t="inlineStr">
        <is>
          <t>李英璞</t>
        </is>
      </c>
      <c r="Y813" s="85" t="inlineStr">
        <is>
          <t>水务局</t>
        </is>
      </c>
      <c r="Z813" s="85" t="inlineStr">
        <is>
          <t>李英璞</t>
        </is>
      </c>
      <c r="AA813" s="58" t="inlineStr">
        <is>
          <t>环农领办发〔2022〕3号</t>
        </is>
      </c>
      <c r="AB813" s="58" t="inlineStr">
        <is>
          <t>中提前批</t>
        </is>
      </c>
    </row>
    <row r="814" ht="88" customHeight="1" s="295">
      <c r="A814" s="56" t="n"/>
      <c r="B814" s="60" t="inlineStr">
        <is>
          <t>环县合道镇沈岭村沈沟洼机井管道延伸供水工程</t>
        </is>
      </c>
      <c r="C814" s="60" t="inlineStr">
        <is>
          <t>续建</t>
        </is>
      </c>
      <c r="D814" s="58" t="inlineStr">
        <is>
          <t>2021.01-2022.12</t>
        </is>
      </c>
      <c r="E814" s="60" t="inlineStr">
        <is>
          <t>合道镇沈岭村</t>
        </is>
      </c>
      <c r="F814" s="142" t="inlineStr">
        <is>
          <t>新建200m³高位水池1座，埋设无缝上水钢管3510m,上水管道穿路180m，埋设供水管道17423m,供水管道穿路3处，新建闸阀井10座，安装卧式潜水泵(200QJ20-243/18)2台，自动化设备1套，安装80KVA变压器及高压计量器1套，入户70户。(工程总投资217.89万元，已安排80万元，本次安排110万元)</t>
        </is>
      </c>
      <c r="G814" s="60" t="n">
        <v>110</v>
      </c>
      <c r="H814" s="60" t="n">
        <v>110</v>
      </c>
      <c r="I814" s="60" t="n"/>
      <c r="J814" s="58" t="n"/>
      <c r="K814" s="58" t="n"/>
      <c r="L814" s="58" t="inlineStr">
        <is>
          <t>甘财扶贫〔2021〕26号</t>
        </is>
      </c>
      <c r="M814" s="142" t="inlineStr">
        <is>
          <t>进一步提升沈岭村张坪、沈沟洼组70户294人的饮水，保障草羊产业发展用水。</t>
        </is>
      </c>
      <c r="N814" s="142" t="inlineStr">
        <is>
          <t>提升改善农村供水条件，进一步巩固安全饮水成果。</t>
        </is>
      </c>
      <c r="O814" s="60" t="n">
        <v>1</v>
      </c>
      <c r="P814" s="58" t="n"/>
      <c r="Q814" s="60">
        <f>R814+S814</f>
        <v/>
      </c>
      <c r="R814" s="60" t="n">
        <v>0.007</v>
      </c>
      <c r="S814" s="58" t="n"/>
      <c r="T814" s="60">
        <f>U814+V814</f>
        <v/>
      </c>
      <c r="U814" s="308" t="n">
        <v>0.0294</v>
      </c>
      <c r="V814" s="58" t="n"/>
      <c r="W814" s="60" t="inlineStr">
        <is>
          <t>水务局</t>
        </is>
      </c>
      <c r="X814" s="85" t="inlineStr">
        <is>
          <t>李英璞</t>
        </is>
      </c>
      <c r="Y814" s="85" t="inlineStr">
        <is>
          <t>水务局</t>
        </is>
      </c>
      <c r="Z814" s="85" t="inlineStr">
        <is>
          <t>李英璞</t>
        </is>
      </c>
      <c r="AA814" s="58" t="inlineStr">
        <is>
          <t>环农领办发〔2022〕3号</t>
        </is>
      </c>
      <c r="AB814" s="58" t="inlineStr">
        <is>
          <t>中提前批</t>
        </is>
      </c>
    </row>
    <row r="815" ht="62" customHeight="1" s="295">
      <c r="A815" s="56" t="n"/>
      <c r="B815" s="60" t="inlineStr">
        <is>
          <t>环县天池乡曹李川机井供水提升工程</t>
        </is>
      </c>
      <c r="C815" s="60" t="inlineStr">
        <is>
          <t>续建</t>
        </is>
      </c>
      <c r="D815" s="58" t="inlineStr">
        <is>
          <t>2021.01-2022.12</t>
        </is>
      </c>
      <c r="E815" s="60" t="inlineStr">
        <is>
          <t>天池乡</t>
        </is>
      </c>
      <c r="F815" s="142" t="inlineStr">
        <is>
          <t>新建200m³蓄水池1座，上水钢管4.3km；供水管道32.2km，新建闸阀井64座。(工程总投资336.08万元，已安排150万元，本次安排150万元)</t>
        </is>
      </c>
      <c r="G815" s="60" t="n">
        <v>150</v>
      </c>
      <c r="H815" s="60" t="n">
        <v>150</v>
      </c>
      <c r="I815" s="60" t="n"/>
      <c r="J815" s="58" t="n"/>
      <c r="K815" s="58" t="n"/>
      <c r="L815" s="58" t="inlineStr">
        <is>
          <t>甘财扶贫〔2021〕26号</t>
        </is>
      </c>
      <c r="M815" s="142" t="inlineStr">
        <is>
          <t>提升巩固1个乡镇3个行政村106户406人的饮水，保障羊畜产业发展用水。</t>
        </is>
      </c>
      <c r="N815" s="142" t="inlineStr">
        <is>
          <t>提升改善农村供水条件，进一步巩固安全饮水成果。</t>
        </is>
      </c>
      <c r="O815" s="60" t="n">
        <v>1</v>
      </c>
      <c r="P815" s="58" t="n"/>
      <c r="Q815" s="60">
        <f>R815+S815</f>
        <v/>
      </c>
      <c r="R815" s="60" t="n">
        <v>0.0106</v>
      </c>
      <c r="S815" s="58" t="n"/>
      <c r="T815" s="60">
        <f>U815+V815</f>
        <v/>
      </c>
      <c r="U815" s="308" t="n">
        <v>0.0406</v>
      </c>
      <c r="V815" s="58" t="n"/>
      <c r="W815" s="60" t="inlineStr">
        <is>
          <t>水务局</t>
        </is>
      </c>
      <c r="X815" s="85" t="inlineStr">
        <is>
          <t>李英璞</t>
        </is>
      </c>
      <c r="Y815" s="85" t="inlineStr">
        <is>
          <t>水务局</t>
        </is>
      </c>
      <c r="Z815" s="85" t="inlineStr">
        <is>
          <t>李英璞</t>
        </is>
      </c>
      <c r="AA815" s="58" t="inlineStr">
        <is>
          <t>环农领办发〔2022〕3号</t>
        </is>
      </c>
      <c r="AB815" s="58" t="inlineStr">
        <is>
          <t>中提前批</t>
        </is>
      </c>
    </row>
    <row r="816" ht="62" customHeight="1" s="295">
      <c r="A816" s="56" t="n"/>
      <c r="B816" s="60" t="inlineStr">
        <is>
          <t>环县毛井镇丁连掌等3个行政村管道延伸供水工程</t>
        </is>
      </c>
      <c r="C816" s="60" t="inlineStr">
        <is>
          <t>续建</t>
        </is>
      </c>
      <c r="D816" s="58" t="inlineStr">
        <is>
          <t>2021.01-2022.12</t>
        </is>
      </c>
      <c r="E816" s="60" t="inlineStr">
        <is>
          <t>毛井镇</t>
        </is>
      </c>
      <c r="F816" s="142" t="inlineStr">
        <is>
          <t>新建100m³高位蓄水池1座；埋设上水钢管450m；埋设引水管道11.579km，新建阀门井10座。(工程总投资119.04万元，已安排40万元，本次安排60万元)</t>
        </is>
      </c>
      <c r="G816" s="60" t="n">
        <v>60</v>
      </c>
      <c r="H816" s="60" t="n">
        <v>60</v>
      </c>
      <c r="I816" s="60" t="n"/>
      <c r="J816" s="58" t="n"/>
      <c r="K816" s="58" t="n"/>
      <c r="L816" s="58" t="inlineStr">
        <is>
          <t>甘财扶贫〔2021〕26号</t>
        </is>
      </c>
      <c r="M816" s="142" t="inlineStr">
        <is>
          <t>巩固提升1个乡镇3个行政村834户3156人的饮水问题。保障群众产业发展用水需求</t>
        </is>
      </c>
      <c r="N816" s="142" t="inlineStr">
        <is>
          <t>提升改善农村供水条件，进一步巩固安全饮水成果。</t>
        </is>
      </c>
      <c r="O816" s="60" t="n">
        <v>3</v>
      </c>
      <c r="P816" s="58" t="n"/>
      <c r="Q816" s="60">
        <f>R816+S816</f>
        <v/>
      </c>
      <c r="R816" s="60" t="n">
        <v>0.0834</v>
      </c>
      <c r="S816" s="58" t="n"/>
      <c r="T816" s="60">
        <f>U816+V816</f>
        <v/>
      </c>
      <c r="U816" s="308" t="n">
        <v>0.3156</v>
      </c>
      <c r="V816" s="58" t="n"/>
      <c r="W816" s="60" t="inlineStr">
        <is>
          <t>水务局</t>
        </is>
      </c>
      <c r="X816" s="85" t="inlineStr">
        <is>
          <t>李英璞</t>
        </is>
      </c>
      <c r="Y816" s="85" t="inlineStr">
        <is>
          <t>水务局</t>
        </is>
      </c>
      <c r="Z816" s="85" t="inlineStr">
        <is>
          <t>李英璞</t>
        </is>
      </c>
      <c r="AA816" s="58" t="inlineStr">
        <is>
          <t>环农领办发〔2022〕3号</t>
        </is>
      </c>
      <c r="AB816" s="58" t="inlineStr">
        <is>
          <t>中提前批</t>
        </is>
      </c>
    </row>
    <row r="817" ht="78" customHeight="1" s="295">
      <c r="A817" s="56" t="n"/>
      <c r="B817" s="60" t="inlineStr">
        <is>
          <t>环县2021年八珠乡曹塬村等机井维修工程</t>
        </is>
      </c>
      <c r="C817" s="60" t="inlineStr">
        <is>
          <t>续建</t>
        </is>
      </c>
      <c r="D817" s="58" t="inlineStr">
        <is>
          <t>2021.01-2022.12</t>
        </is>
      </c>
      <c r="E817" s="60" t="inlineStr">
        <is>
          <t>八珠乡</t>
        </is>
      </c>
      <c r="F817" s="142" t="inlineStr">
        <is>
          <t>八珠曹塬机井：新打机井1眼，井深600m；新建100m3原水池1座，闸阀井1座；安装150QJ5-450/45深井泵2台，低压线路200m。 曲子西沟村刘阳洼机井：维修机井1眼。合道镇红崖洼村梁城子组：新建150m3应急蓄水池一座。(工程总投资149.28万元，已安排142万元，本次安排0.9万元)</t>
        </is>
      </c>
      <c r="G817" s="60" t="n">
        <v>0.9</v>
      </c>
      <c r="H817" s="60" t="n">
        <v>0.9</v>
      </c>
      <c r="I817" s="60" t="n"/>
      <c r="J817" s="58" t="n"/>
      <c r="K817" s="58" t="n"/>
      <c r="L817" s="58" t="inlineStr">
        <is>
          <t>甘财扶贫〔2021〕26号</t>
        </is>
      </c>
      <c r="M817" s="142" t="inlineStr">
        <is>
          <t>保障3个乡镇3个行政村1368户5451人的饮水问题。</t>
        </is>
      </c>
      <c r="N817" s="142" t="inlineStr">
        <is>
          <t>提升改善农村供水条件，进一步巩固安全饮水成果。</t>
        </is>
      </c>
      <c r="O817" s="60" t="n">
        <v>3</v>
      </c>
      <c r="P817" s="58" t="n"/>
      <c r="Q817" s="60">
        <f>R817+S817</f>
        <v/>
      </c>
      <c r="R817" s="60" t="n">
        <v>0.1368</v>
      </c>
      <c r="S817" s="58" t="n"/>
      <c r="T817" s="60">
        <f>U817+V817</f>
        <v/>
      </c>
      <c r="U817" s="308" t="n">
        <v>0.5451</v>
      </c>
      <c r="V817" s="58" t="n"/>
      <c r="W817" s="60" t="inlineStr">
        <is>
          <t>水务局</t>
        </is>
      </c>
      <c r="X817" s="85" t="inlineStr">
        <is>
          <t>李英璞</t>
        </is>
      </c>
      <c r="Y817" s="85" t="inlineStr">
        <is>
          <t>水务局</t>
        </is>
      </c>
      <c r="Z817" s="85" t="inlineStr">
        <is>
          <t>李英璞</t>
        </is>
      </c>
      <c r="AA817" s="58" t="inlineStr">
        <is>
          <t>环农领办发〔2022〕3号</t>
        </is>
      </c>
      <c r="AB817" s="58" t="inlineStr">
        <is>
          <t>中提前批</t>
        </is>
      </c>
    </row>
    <row r="818" ht="122" customHeight="1" s="295">
      <c r="A818" s="56" t="n"/>
      <c r="B818" s="60" t="inlineStr">
        <is>
          <t>环县2021年虎洞镇沙井村拓塬组等管道延伸工程</t>
        </is>
      </c>
      <c r="C818" s="60" t="inlineStr">
        <is>
          <t>续建</t>
        </is>
      </c>
      <c r="D818" s="58" t="inlineStr">
        <is>
          <t>2021.01-2022.12</t>
        </is>
      </c>
      <c r="E818" s="60" t="inlineStr">
        <is>
          <t>虎洞镇等4个乡镇</t>
        </is>
      </c>
      <c r="F818" s="142" t="inlineStr">
        <is>
          <t>毛井镇高家洼村：工程埋设DN90PE管线4.0km，修建闸阀井6座；修建供水点。                                                                                                                                                                木钵镇关营村关营组：埋设DN110PE管长0.6Km；埋设DN50PE供水管线1.2km；修建闸阀井5座。                                                                                                                                                                    环城镇唐塬村：新建1000m3高位蓄水池1座及配套设施。                                                                                                                                                                                                     虎洞镇沙井乡拓塬组：新建200m3高位蓄水池1座及配套设施，加压泵站一座，上水管线3.33Km，供水管线12.5Km。(工程总投资395.22万元，已安排318.12万元，本次安排70万元)</t>
        </is>
      </c>
      <c r="G818" s="60" t="n">
        <v>70</v>
      </c>
      <c r="H818" s="60" t="n">
        <v>70</v>
      </c>
      <c r="I818" s="60" t="n"/>
      <c r="J818" s="58" t="n"/>
      <c r="K818" s="58" t="n"/>
      <c r="L818" s="58" t="inlineStr">
        <is>
          <t>甘财扶贫〔2021〕26号</t>
        </is>
      </c>
      <c r="M818" s="142" t="inlineStr">
        <is>
          <t>巩固提升4个乡镇7个行政村443户1756人的饮水，保障群众产业发展用水。</t>
        </is>
      </c>
      <c r="N818" s="142" t="inlineStr">
        <is>
          <t>提升改善农村供水条件，进一步巩固安全饮水成果。</t>
        </is>
      </c>
      <c r="O818" s="60" t="n">
        <v>7</v>
      </c>
      <c r="P818" s="58" t="n"/>
      <c r="Q818" s="60">
        <f>R818+S818</f>
        <v/>
      </c>
      <c r="R818" s="60" t="n">
        <v>0.0443</v>
      </c>
      <c r="S818" s="58" t="n"/>
      <c r="T818" s="60">
        <f>U818+V818</f>
        <v/>
      </c>
      <c r="U818" s="308" t="n">
        <v>0.1756</v>
      </c>
      <c r="V818" s="58" t="n"/>
      <c r="W818" s="60" t="inlineStr">
        <is>
          <t>水务局</t>
        </is>
      </c>
      <c r="X818" s="85" t="inlineStr">
        <is>
          <t>李英璞</t>
        </is>
      </c>
      <c r="Y818" s="85" t="inlineStr">
        <is>
          <t>水务局</t>
        </is>
      </c>
      <c r="Z818" s="85" t="inlineStr">
        <is>
          <t>李英璞</t>
        </is>
      </c>
      <c r="AA818" s="58" t="inlineStr">
        <is>
          <t>环农领办发〔2022〕3号</t>
        </is>
      </c>
      <c r="AB818" s="58" t="inlineStr">
        <is>
          <t>中提前批</t>
        </is>
      </c>
    </row>
    <row r="819" ht="96" customHeight="1" s="295">
      <c r="A819" s="56" t="n"/>
      <c r="B819" s="60" t="inlineStr">
        <is>
          <t>环县环城镇白草原村供水工程</t>
        </is>
      </c>
      <c r="C819" s="60" t="inlineStr">
        <is>
          <t>续建</t>
        </is>
      </c>
      <c r="D819" s="58" t="inlineStr">
        <is>
          <t>2021.01-2022.12</t>
        </is>
      </c>
      <c r="E819" s="60" t="inlineStr">
        <is>
          <t>环城镇白草塬村</t>
        </is>
      </c>
      <c r="F819" s="142" t="inlineStr">
        <is>
          <t>白草原组：埋设上水管道8700m、新建3000m3高位蓄水池1座、200m3蓄水池1座、配电房1间、闸阀井65座；埋设输水管道22705m、；、安装潜水泵4台、离心泵2台；入户169户。赵沟门组：新建50m3地下调蓄水池1座，闸阀井2座，潜水泵2台，埋设Dn50PE管100m(工程总投资1092.37万元，已安排927万元，本次安排50万元)</t>
        </is>
      </c>
      <c r="G819" s="60" t="n">
        <v>50</v>
      </c>
      <c r="H819" s="60" t="n">
        <v>50</v>
      </c>
      <c r="I819" s="60" t="n"/>
      <c r="J819" s="58" t="n"/>
      <c r="K819" s="58" t="n"/>
      <c r="L819" s="58" t="inlineStr">
        <is>
          <t>甘财扶贫〔2021〕26号</t>
        </is>
      </c>
      <c r="M819" s="142" t="inlineStr">
        <is>
          <t>巩固提升白草原村白草原组、赵沟门组、赵崾岘组370户1332人（贫困户28户103人）的用水，保障产业发展用水。</t>
        </is>
      </c>
      <c r="N819" s="142" t="inlineStr">
        <is>
          <t>提升改善农村供水条件，进一步巩固安全饮水成果。</t>
        </is>
      </c>
      <c r="O819" s="169" t="n">
        <v>0</v>
      </c>
      <c r="P819" s="58" t="n">
        <v>1</v>
      </c>
      <c r="Q819" s="60">
        <f>R819+S819</f>
        <v/>
      </c>
      <c r="R819" s="60" t="n">
        <v>0.037</v>
      </c>
      <c r="S819" s="58" t="n"/>
      <c r="T819" s="60">
        <f>U819+V819</f>
        <v/>
      </c>
      <c r="U819" s="308" t="n">
        <v>0.1332</v>
      </c>
      <c r="V819" s="58" t="n"/>
      <c r="W819" s="60" t="inlineStr">
        <is>
          <t>水务局</t>
        </is>
      </c>
      <c r="X819" s="85" t="inlineStr">
        <is>
          <t>李英璞</t>
        </is>
      </c>
      <c r="Y819" s="85" t="inlineStr">
        <is>
          <t>水务局</t>
        </is>
      </c>
      <c r="Z819" s="85" t="inlineStr">
        <is>
          <t>李英璞</t>
        </is>
      </c>
      <c r="AA819" s="58" t="inlineStr">
        <is>
          <t>环农领办发〔2022〕3号</t>
        </is>
      </c>
      <c r="AB819" s="58" t="inlineStr">
        <is>
          <t>中提前批</t>
        </is>
      </c>
    </row>
    <row r="820" ht="62" customHeight="1" s="295">
      <c r="A820" s="56" t="n"/>
      <c r="B820" s="60" t="inlineStr">
        <is>
          <t>环县农村饮水整改维修项目</t>
        </is>
      </c>
      <c r="C820" s="60" t="inlineStr">
        <is>
          <t>续建</t>
        </is>
      </c>
      <c r="D820" s="58" t="inlineStr">
        <is>
          <t>2021.01-2022.12</t>
        </is>
      </c>
      <c r="E820" s="60" t="inlineStr">
        <is>
          <t>演武等17个供水站</t>
        </is>
      </c>
      <c r="F820" s="142" t="inlineStr">
        <is>
          <t>演武供水站等17个供水站埋设供水管线83223m,新建闸阀井112座，安装C20砼预制井盖55座，潜水泵9台，自吸泵4台。(工程总投资766.53万元，已安排682.74万元，本次安排21.39万元)</t>
        </is>
      </c>
      <c r="G820" s="60" t="n">
        <v>21.39</v>
      </c>
      <c r="H820" s="60" t="n">
        <v>21.39</v>
      </c>
      <c r="I820" s="60" t="n"/>
      <c r="J820" s="58" t="n"/>
      <c r="K820" s="58" t="n"/>
      <c r="L820" s="58" t="inlineStr">
        <is>
          <t>甘财扶贫〔2021〕26号</t>
        </is>
      </c>
      <c r="M820" s="142" t="inlineStr">
        <is>
          <t>17个乡镇95个行政村水饮水问题。</t>
        </is>
      </c>
      <c r="N820" s="142" t="inlineStr">
        <is>
          <t>提升改善农村供水条件，进一步巩固安全饮水成果。</t>
        </is>
      </c>
      <c r="O820" s="60" t="n">
        <v>95</v>
      </c>
      <c r="P820" s="58" t="n"/>
      <c r="Q820" s="60">
        <f>R820+S820</f>
        <v/>
      </c>
      <c r="R820" s="60" t="n">
        <v>1.0008</v>
      </c>
      <c r="S820" s="58" t="n"/>
      <c r="T820" s="60">
        <f>U820+V820</f>
        <v/>
      </c>
      <c r="U820" s="308" t="n">
        <v>4.3911</v>
      </c>
      <c r="V820" s="58" t="n"/>
      <c r="W820" s="60" t="inlineStr">
        <is>
          <t>水务局</t>
        </is>
      </c>
      <c r="X820" s="85" t="inlineStr">
        <is>
          <t>李英璞</t>
        </is>
      </c>
      <c r="Y820" s="85" t="inlineStr">
        <is>
          <t>自来水公司</t>
        </is>
      </c>
      <c r="Z820" s="60" t="inlineStr">
        <is>
          <t>王煜东</t>
        </is>
      </c>
      <c r="AA820" s="58" t="inlineStr">
        <is>
          <t>环农领办发〔2022〕3号</t>
        </is>
      </c>
      <c r="AB820" s="58" t="inlineStr">
        <is>
          <t>中提前批</t>
        </is>
      </c>
    </row>
    <row r="821" ht="67" customHeight="1" s="295">
      <c r="A821" s="56" t="n"/>
      <c r="B821" s="60" t="inlineStr">
        <is>
          <t>环县车道镇农村饮水应急水源工程</t>
        </is>
      </c>
      <c r="C821" s="60" t="inlineStr">
        <is>
          <t>续建</t>
        </is>
      </c>
      <c r="D821" s="58" t="inlineStr">
        <is>
          <t>2021.01-2022.12</t>
        </is>
      </c>
      <c r="E821" s="60" t="inlineStr">
        <is>
          <t>环县车道镇</t>
        </is>
      </c>
      <c r="F821" s="142" t="inlineStr">
        <is>
          <t>新建10000m3蓄水池2座，2000m3蓄水池1座，200m3蓄水池1座,埋设上水管道长度 4.389km,供水管线9.509km;新建闸阀井13座，镇墩8座。(工程总投资747.02万元，已安排636万元，本次安排10.98万元)</t>
        </is>
      </c>
      <c r="G821" s="60" t="n">
        <v>10.98</v>
      </c>
      <c r="H821" s="60" t="n">
        <v>10.98</v>
      </c>
      <c r="I821" s="60" t="n"/>
      <c r="J821" s="58" t="n"/>
      <c r="K821" s="58" t="n"/>
      <c r="L821" s="58" t="inlineStr">
        <is>
          <t>甘财扶贫〔2021〕26号</t>
        </is>
      </c>
      <c r="M821" s="142" t="inlineStr">
        <is>
          <t>巩固提升1个乡镇2个行政村1437户7026人的冬季供水问题。</t>
        </is>
      </c>
      <c r="N821" s="142" t="inlineStr">
        <is>
          <t>提升改善农村供水条件，进一步巩固安全饮水成果。</t>
        </is>
      </c>
      <c r="O821" s="60" t="n">
        <v>2</v>
      </c>
      <c r="P821" s="58" t="n"/>
      <c r="Q821" s="60">
        <f>R821+S821</f>
        <v/>
      </c>
      <c r="R821" s="60" t="n">
        <v>0.273</v>
      </c>
      <c r="S821" s="58" t="n"/>
      <c r="T821" s="60">
        <f>U821+V821</f>
        <v/>
      </c>
      <c r="U821" s="308" t="n">
        <v>0.1239</v>
      </c>
      <c r="V821" s="58" t="n"/>
      <c r="W821" s="60" t="inlineStr">
        <is>
          <t>水务局</t>
        </is>
      </c>
      <c r="X821" s="85" t="inlineStr">
        <is>
          <t>李英璞</t>
        </is>
      </c>
      <c r="Y821" s="85" t="inlineStr">
        <is>
          <t>自来水公司</t>
        </is>
      </c>
      <c r="Z821" s="60" t="inlineStr">
        <is>
          <t>王煜东</t>
        </is>
      </c>
      <c r="AA821" s="58" t="inlineStr">
        <is>
          <t>环农领办发〔2022〕3号</t>
        </is>
      </c>
      <c r="AB821" s="58" t="inlineStr">
        <is>
          <t>中提前批</t>
        </is>
      </c>
    </row>
    <row r="822" ht="95" customHeight="1" s="295">
      <c r="A822" s="56" t="n"/>
      <c r="B822" s="60" t="inlineStr">
        <is>
          <t>环县毛井镇高家洼村供水水源工程</t>
        </is>
      </c>
      <c r="C822" s="60" t="inlineStr">
        <is>
          <t>续建</t>
        </is>
      </c>
      <c r="D822" s="58" t="inlineStr">
        <is>
          <t>2021.01-2022.12</t>
        </is>
      </c>
      <c r="E822" s="60" t="inlineStr">
        <is>
          <t>环县毛井镇高家洼村</t>
        </is>
      </c>
      <c r="F822" s="142" t="inlineStr">
        <is>
          <t>新建50m³进水前池1座，200m³蓄水池1座，5000m³蓄水池1座，泵房62.4m²；铺设100级110PE上水管道4700m，铺设100级32PE上水管道200m，铺设Dg100无缝钢管4900m，新建闸阀井11座；安装80KVA变压器1台，高、低压线路各0.2km；D15-204-6型多级离心泵2台，CDL20-10多级离心泵2台，安装自动化控制系统1套，配电系统1套。(工程总投资428.9万元，已安排260万元，本次安排93万元)</t>
        </is>
      </c>
      <c r="G822" s="60" t="n">
        <v>93</v>
      </c>
      <c r="H822" s="60" t="n">
        <v>93</v>
      </c>
      <c r="I822" s="60" t="n"/>
      <c r="J822" s="58" t="n"/>
      <c r="K822" s="58" t="n"/>
      <c r="L822" s="58" t="inlineStr">
        <is>
          <t>甘财扶贫〔2021〕26号</t>
        </is>
      </c>
      <c r="M822" s="142" t="inlineStr">
        <is>
          <t>巩固提升1个乡镇2个行政村1214户4932人饮水，保障周围群众产业发展用水。</t>
        </is>
      </c>
      <c r="N822" s="142" t="inlineStr">
        <is>
          <t>提升改善农村供水条件，进一步巩固安全饮水成果。</t>
        </is>
      </c>
      <c r="O822" s="60" t="n">
        <v>2</v>
      </c>
      <c r="P822" s="58" t="n"/>
      <c r="Q822" s="60">
        <f>R822+S822</f>
        <v/>
      </c>
      <c r="R822" s="60" t="n">
        <v>0.1214</v>
      </c>
      <c r="S822" s="58" t="n"/>
      <c r="T822" s="60">
        <f>U822+V822</f>
        <v/>
      </c>
      <c r="U822" s="308" t="n">
        <v>0.4932</v>
      </c>
      <c r="V822" s="58" t="n"/>
      <c r="W822" s="60" t="inlineStr">
        <is>
          <t>水务局</t>
        </is>
      </c>
      <c r="X822" s="85" t="inlineStr">
        <is>
          <t>李英璞</t>
        </is>
      </c>
      <c r="Y822" s="85" t="inlineStr">
        <is>
          <t>自来水公司</t>
        </is>
      </c>
      <c r="Z822" s="60" t="inlineStr">
        <is>
          <t>王煜东</t>
        </is>
      </c>
      <c r="AA822" s="58" t="inlineStr">
        <is>
          <t>环农领办发〔2022〕3号</t>
        </is>
      </c>
      <c r="AB822" s="58" t="inlineStr">
        <is>
          <t>中提前批</t>
        </is>
      </c>
    </row>
    <row r="823" ht="90" customHeight="1" s="295">
      <c r="A823" s="56" t="n"/>
      <c r="B823" s="60" t="inlineStr">
        <is>
          <t>环县山城乡八里铺村农村饮水提升改造工程</t>
        </is>
      </c>
      <c r="C823" s="60" t="inlineStr">
        <is>
          <t>续建</t>
        </is>
      </c>
      <c r="D823" s="58" t="inlineStr">
        <is>
          <t>2021.01-2022.12</t>
        </is>
      </c>
      <c r="E823" s="60" t="inlineStr">
        <is>
          <t>环县山城乡八里铺村</t>
        </is>
      </c>
      <c r="F823" s="142" t="inlineStr">
        <is>
          <t>新建500m³调蓄水池1座，配套D25-30-15/238型离心泵2台，自动化控制系统1套，100KVA变压器一台；新建150m³调蓄水池1座，安装DFW50-14/40型离心泵2台，自动化控制系统1套，50KVA变压器1台，新建检查井3座，埋设1.6MpaDN9OPE扬水管线2800m，闸阀井2座，自动化控制系统1套(工程总投资356.99万元，已安排150万元，本次安排153万元)</t>
        </is>
      </c>
      <c r="G823" s="60" t="n">
        <v>153</v>
      </c>
      <c r="H823" s="60" t="n">
        <v>153</v>
      </c>
      <c r="I823" s="60" t="n"/>
      <c r="J823" s="58" t="n"/>
      <c r="K823" s="58" t="n"/>
      <c r="L823" s="58" t="inlineStr">
        <is>
          <t>甘财扶贫〔2021〕26号</t>
        </is>
      </c>
      <c r="M823" s="142" t="inlineStr">
        <is>
          <t>巩固提升1个乡镇1个行政村292户1153人饮水，保障周围群众产业发展用水。</t>
        </is>
      </c>
      <c r="N823" s="142" t="inlineStr">
        <is>
          <t>提升改善农村供水条件，进一步巩固安全饮水成果。</t>
        </is>
      </c>
      <c r="O823" s="60" t="n">
        <v>1</v>
      </c>
      <c r="P823" s="58" t="n"/>
      <c r="Q823" s="60">
        <f>R823+S823</f>
        <v/>
      </c>
      <c r="R823" s="60" t="n">
        <v>0.0292</v>
      </c>
      <c r="S823" s="58" t="n"/>
      <c r="T823" s="60">
        <f>U823+V823</f>
        <v/>
      </c>
      <c r="U823" s="308" t="n">
        <v>0.1153</v>
      </c>
      <c r="V823" s="58" t="n"/>
      <c r="W823" s="60" t="inlineStr">
        <is>
          <t>水务局</t>
        </is>
      </c>
      <c r="X823" s="85" t="inlineStr">
        <is>
          <t>李英璞</t>
        </is>
      </c>
      <c r="Y823" s="85" t="inlineStr">
        <is>
          <t>自来水公司</t>
        </is>
      </c>
      <c r="Z823" s="60" t="inlineStr">
        <is>
          <t>王煜东</t>
        </is>
      </c>
      <c r="AA823" s="58" t="inlineStr">
        <is>
          <t>环农领办发〔2022〕3号</t>
        </is>
      </c>
      <c r="AB823" s="58" t="inlineStr">
        <is>
          <t>中提前批</t>
        </is>
      </c>
    </row>
    <row r="824" ht="90" customHeight="1" s="295">
      <c r="A824" s="56" t="n"/>
      <c r="B824" s="60" t="inlineStr">
        <is>
          <t>环县甜水南湫农村饮水安全工程二泵站迁改项目</t>
        </is>
      </c>
      <c r="C824" s="60" t="inlineStr">
        <is>
          <t>续建</t>
        </is>
      </c>
      <c r="D824" s="58" t="inlineStr">
        <is>
          <t>2021.01-2022.12</t>
        </is>
      </c>
      <c r="E824" s="60" t="inlineStr">
        <is>
          <t>甜水镇甜水街村贾沟泉组</t>
        </is>
      </c>
      <c r="F824" s="142" t="inlineStr">
        <is>
          <t>修建泵站1座，新建500m³进水前池1座，埋设Dg125上水钢管0.6km,Dn90PE供水管0.4km,修建闸阀井5座，安装100KVA变压器1台，架设10KV高压线路1.0km,380V低压线路0.5km,安装变频泵3台，自动化控制设备1套。(工程总投资325.41万元，已安排100万元，本次安排159万元)</t>
        </is>
      </c>
      <c r="G824" s="60" t="n">
        <v>159</v>
      </c>
      <c r="H824" s="60" t="n">
        <v>159</v>
      </c>
      <c r="I824" s="60" t="n"/>
      <c r="J824" s="58" t="n"/>
      <c r="K824" s="58" t="n"/>
      <c r="L824" s="58" t="inlineStr">
        <is>
          <t>甘财扶贫〔2021〕26号</t>
        </is>
      </c>
      <c r="M824" s="142" t="inlineStr">
        <is>
          <t>巩固提升2乡镇13个行政村3180户11299人饮水，保障周围群众产业发展用水。</t>
        </is>
      </c>
      <c r="N824" s="142" t="inlineStr">
        <is>
          <t>提升改善农村供水条件，进一步巩固安全饮水成果。</t>
        </is>
      </c>
      <c r="O824" s="60" t="n">
        <v>13</v>
      </c>
      <c r="P824" s="58" t="n"/>
      <c r="Q824" s="60">
        <f>R824+S824</f>
        <v/>
      </c>
      <c r="R824" s="60" t="n">
        <v>0.318</v>
      </c>
      <c r="S824" s="58" t="n"/>
      <c r="T824" s="60">
        <f>U824+V824</f>
        <v/>
      </c>
      <c r="U824" s="308" t="n">
        <v>1.1299</v>
      </c>
      <c r="V824" s="58" t="n"/>
      <c r="W824" s="60" t="inlineStr">
        <is>
          <t>水务局</t>
        </is>
      </c>
      <c r="X824" s="85" t="inlineStr">
        <is>
          <t>李英璞</t>
        </is>
      </c>
      <c r="Y824" s="85" t="inlineStr">
        <is>
          <t>自来水公司</t>
        </is>
      </c>
      <c r="Z824" s="60" t="inlineStr">
        <is>
          <t>王煜东</t>
        </is>
      </c>
      <c r="AA824" s="58" t="inlineStr">
        <is>
          <t>环农领办发〔2022〕3号</t>
        </is>
      </c>
      <c r="AB824" s="58" t="inlineStr">
        <is>
          <t>中提前批</t>
        </is>
      </c>
    </row>
    <row r="825" ht="62" customHeight="1" s="295">
      <c r="A825" s="56" t="n"/>
      <c r="B825" s="60" t="inlineStr">
        <is>
          <t>环县西城洼至八里铺河道治理工程</t>
        </is>
      </c>
      <c r="C825" s="60" t="inlineStr">
        <is>
          <t>新建</t>
        </is>
      </c>
      <c r="D825" s="58" t="inlineStr">
        <is>
          <t>2022.01-2022.12</t>
        </is>
      </c>
      <c r="E825" s="60" t="inlineStr">
        <is>
          <t>山城乡</t>
        </is>
      </c>
      <c r="F825" s="70" t="inlineStr">
        <is>
          <t>新建堤防工程总长度1.898km，防护工程总长度3.08km，控导工程18处，治理河道长度6.34km。(工程投资3082.51万元，本次安排2158万元）</t>
        </is>
      </c>
      <c r="G825" s="60" t="n">
        <v>2158</v>
      </c>
      <c r="H825" s="60" t="n">
        <v>2158</v>
      </c>
      <c r="I825" s="60" t="n"/>
      <c r="J825" s="60" t="n"/>
      <c r="K825" s="60" t="n"/>
      <c r="L825" s="60" t="inlineStr">
        <is>
          <t>甘财农〔2021〕121号</t>
        </is>
      </c>
      <c r="M825" s="300" t="inlineStr">
        <is>
          <t>防止沿河公路及两岸不受洪水危害，保护耕地4.19万亩及9532人的生命安全。</t>
        </is>
      </c>
      <c r="N825" s="142" t="inlineStr">
        <is>
          <t>提升改善农村供水条件，进一步巩固安全饮水成果。</t>
        </is>
      </c>
      <c r="O825" s="60" t="n">
        <v>1</v>
      </c>
      <c r="P825" s="60" t="n"/>
      <c r="Q825" s="60">
        <f>R825+S825</f>
        <v/>
      </c>
      <c r="R825" s="60" t="n">
        <v>0.1985</v>
      </c>
      <c r="S825" s="60" t="n"/>
      <c r="T825" s="60">
        <f>U825+V825</f>
        <v/>
      </c>
      <c r="U825" s="60" t="n">
        <v>0.9532</v>
      </c>
      <c r="V825" s="60" t="n"/>
      <c r="W825" s="60" t="inlineStr">
        <is>
          <t>水务局</t>
        </is>
      </c>
      <c r="X825" s="85" t="inlineStr">
        <is>
          <t>李英璞</t>
        </is>
      </c>
      <c r="Y825" s="85" t="inlineStr">
        <is>
          <t>水务局</t>
        </is>
      </c>
      <c r="Z825" s="85" t="inlineStr">
        <is>
          <t>李英璞</t>
        </is>
      </c>
      <c r="AA825" s="58" t="inlineStr">
        <is>
          <t>环农领办发〔2021〕53号</t>
        </is>
      </c>
      <c r="AB825" s="58" t="inlineStr">
        <is>
          <t>一批整合</t>
        </is>
      </c>
    </row>
    <row r="826" ht="154" customHeight="1" s="295">
      <c r="A826" s="56" t="n"/>
      <c r="B826" s="60" t="inlineStr">
        <is>
          <t>环县2022年农村饮水工程维修养护项目</t>
        </is>
      </c>
      <c r="C826" s="60" t="inlineStr">
        <is>
          <t>新建</t>
        </is>
      </c>
      <c r="D826" s="58" t="inlineStr">
        <is>
          <t>2022.01-2022.12</t>
        </is>
      </c>
      <c r="E826" s="60" t="inlineStr">
        <is>
          <t>南湫等4个乡镇</t>
        </is>
      </c>
      <c r="F826" s="70" t="inlineStr">
        <is>
          <t>1.南湫乡代家洼安装63KVA变压器1台，架设高压线路1.6km，低压线路0.05km，高压计量1套；
2.天池乡天池村供水工程维修改造项目：新建200m³蓄水池1座、淡化车间3间、10m³尾水池1座，埋设供水管道200m，新建闸阀井2座，配套20m³/h纳滤淡化水处理设备1套、次氯酸钠发生器1套、空气能供暖设备1套、50KVA变压器1台，安装WQ2120-202潜水泵2台（一备一用），架设高压线路2.2km、低压线路0.1km，集水廊道清淤、更换反滤体；
3.罗山川乡大树塬村供水工程维修改造项目：改造供水管线3.2km，修建闸阀井（1.2*1.6）8座；
4.木钵镇周湾村白塬供水工程维修改造项目。
(工程总投资290.5万元，本次安排116万元)</t>
        </is>
      </c>
      <c r="G826" s="60" t="n">
        <v>116</v>
      </c>
      <c r="H826" s="60" t="n">
        <v>116</v>
      </c>
      <c r="I826" s="60" t="n"/>
      <c r="J826" s="60" t="n"/>
      <c r="K826" s="60" t="n"/>
      <c r="L826" s="60" t="inlineStr">
        <is>
          <t>甘财农〔2021〕121号</t>
        </is>
      </c>
      <c r="M826" s="300" t="inlineStr">
        <is>
          <t>巩固提升4个乡镇4个行政村的人畜饮水保障水平。</t>
        </is>
      </c>
      <c r="N826" s="142" t="inlineStr">
        <is>
          <t>提升改善农村供水条件，进一步巩固安全饮水成果。</t>
        </is>
      </c>
      <c r="O826" s="60" t="n">
        <v>4</v>
      </c>
      <c r="P826" s="60" t="n"/>
      <c r="Q826" s="60">
        <f>R826+S826</f>
        <v/>
      </c>
      <c r="R826" s="60" t="n">
        <v>0.1025</v>
      </c>
      <c r="S826" s="60" t="n"/>
      <c r="T826" s="60">
        <f>U826+V826</f>
        <v/>
      </c>
      <c r="U826" s="60" t="n">
        <v>0.492</v>
      </c>
      <c r="V826" s="60" t="n"/>
      <c r="W826" s="60" t="inlineStr">
        <is>
          <t>水务局</t>
        </is>
      </c>
      <c r="X826" s="85" t="inlineStr">
        <is>
          <t>李英璞</t>
        </is>
      </c>
      <c r="Y826" s="85" t="inlineStr">
        <is>
          <t>水务局</t>
        </is>
      </c>
      <c r="Z826" s="85" t="inlineStr">
        <is>
          <t>李英璞</t>
        </is>
      </c>
      <c r="AA826" s="58" t="inlineStr">
        <is>
          <t>环农领办发〔2021〕53号</t>
        </is>
      </c>
      <c r="AB826" s="58" t="inlineStr">
        <is>
          <t>一批整合</t>
        </is>
      </c>
    </row>
    <row r="827" ht="78" customHeight="1" s="295">
      <c r="A827" s="56" t="n"/>
      <c r="B827" s="60" t="inlineStr">
        <is>
          <t>环县2022年山洪灾害非工程措施维修养护项目</t>
        </is>
      </c>
      <c r="C827" s="60" t="inlineStr">
        <is>
          <t>新建</t>
        </is>
      </c>
      <c r="D827" s="58" t="inlineStr">
        <is>
          <t>2022.01-2022.12</t>
        </is>
      </c>
      <c r="E827" s="60" t="inlineStr">
        <is>
          <t>20个乡镇</t>
        </is>
      </c>
      <c r="F827" s="70" t="inlineStr">
        <is>
          <t>暴洪灾害监测点提升改造107个，为全县251个行政村各配备暴洪灾害设施1套(工程总投资228.90万元，本次安排109万元)</t>
        </is>
      </c>
      <c r="G827" s="60" t="n">
        <v>109</v>
      </c>
      <c r="H827" s="60" t="n">
        <v>109</v>
      </c>
      <c r="I827" s="60" t="n"/>
      <c r="J827" s="60" t="n"/>
      <c r="K827" s="60" t="n"/>
      <c r="L827" s="60" t="inlineStr">
        <is>
          <t>甘财农〔2021〕121号</t>
        </is>
      </c>
      <c r="M827" s="70" t="inlineStr">
        <is>
          <t>保障全县汛期暴洪灾害监测正常运行。</t>
        </is>
      </c>
      <c r="N827" s="142" t="inlineStr">
        <is>
          <t>提升改善农村供水条件，进一步巩固安全饮水成果。</t>
        </is>
      </c>
      <c r="O827" s="60" t="n">
        <v>215</v>
      </c>
      <c r="P827" s="60" t="n">
        <v>36</v>
      </c>
      <c r="Q827" s="60">
        <f>R827+S827</f>
        <v/>
      </c>
      <c r="R827" s="60" t="n">
        <v>3.9156</v>
      </c>
      <c r="S827" s="60" t="n"/>
      <c r="T827" s="60">
        <f>U827+V827</f>
        <v/>
      </c>
      <c r="U827" s="60" t="n">
        <v>18.7949</v>
      </c>
      <c r="V827" s="60" t="n"/>
      <c r="W827" s="60" t="inlineStr">
        <is>
          <t>水务局</t>
        </is>
      </c>
      <c r="X827" s="85" t="inlineStr">
        <is>
          <t>李英璞</t>
        </is>
      </c>
      <c r="Y827" s="85" t="inlineStr">
        <is>
          <t>水务局</t>
        </is>
      </c>
      <c r="Z827" s="85" t="inlineStr">
        <is>
          <t>李英璞</t>
        </is>
      </c>
      <c r="AA827" s="58" t="inlineStr">
        <is>
          <t>环农领办发〔2021〕53号</t>
        </is>
      </c>
      <c r="AB827" s="58" t="inlineStr">
        <is>
          <t>一批整合</t>
        </is>
      </c>
    </row>
    <row r="828" ht="53" customFormat="1" customHeight="1" s="6">
      <c r="A828" s="60" t="n"/>
      <c r="B828" s="60" t="inlineStr">
        <is>
          <t>脱贫户窖水消毒剂发放项目</t>
        </is>
      </c>
      <c r="C828" s="60" t="inlineStr">
        <is>
          <t>新建</t>
        </is>
      </c>
      <c r="D828" s="58" t="inlineStr">
        <is>
          <t>2022.01-2022.12</t>
        </is>
      </c>
      <c r="E828" s="60" t="inlineStr">
        <is>
          <t>20个乡镇</t>
        </is>
      </c>
      <c r="F828" s="142" t="inlineStr">
        <is>
          <t>为32722户农户发放窖水消毒剂。</t>
        </is>
      </c>
      <c r="G828" s="60" t="n">
        <v>81.8</v>
      </c>
      <c r="H828" s="60" t="n">
        <v>81.8</v>
      </c>
      <c r="I828" s="101" t="n"/>
      <c r="J828" s="58" t="n"/>
      <c r="K828" s="58" t="n"/>
      <c r="L828" s="58" t="inlineStr">
        <is>
          <t>甘财扶贫〔2021〕26号</t>
        </is>
      </c>
      <c r="M828" s="142" t="inlineStr">
        <is>
          <t>提升和改善2722户的饮水条件。</t>
        </is>
      </c>
      <c r="N828" s="142" t="inlineStr">
        <is>
          <t>提升改善农村供水条件，进一步巩固安全饮水成果。</t>
        </is>
      </c>
      <c r="O828" s="60" t="n">
        <v>215</v>
      </c>
      <c r="P828" s="58" t="n">
        <v>36</v>
      </c>
      <c r="Q828" s="60">
        <f>R828+S828</f>
        <v/>
      </c>
      <c r="R828" s="60" t="n">
        <v>3.2722</v>
      </c>
      <c r="S828" s="58" t="n"/>
      <c r="T828" s="60">
        <f>U828+V828</f>
        <v/>
      </c>
      <c r="U828" s="308" t="n">
        <v>14.7249</v>
      </c>
      <c r="V828" s="58" t="n"/>
      <c r="W828" s="60" t="inlineStr">
        <is>
          <t>水务局</t>
        </is>
      </c>
      <c r="X828" s="85" t="inlineStr">
        <is>
          <t>李英璞</t>
        </is>
      </c>
      <c r="Y828" s="85" t="inlineStr">
        <is>
          <t>水务局</t>
        </is>
      </c>
      <c r="Z828" s="85" t="inlineStr">
        <is>
          <t>李英璞</t>
        </is>
      </c>
      <c r="AA828" s="58" t="inlineStr">
        <is>
          <t>环农领办发〔2022〕3号</t>
        </is>
      </c>
      <c r="AB828" s="58" t="inlineStr">
        <is>
          <t>中提前批</t>
        </is>
      </c>
    </row>
    <row r="829" ht="54" customFormat="1" customHeight="1" s="13">
      <c r="A829" s="60" t="n"/>
      <c r="B829" s="60" t="inlineStr">
        <is>
          <t>一般户窖水消毒剂发放项目</t>
        </is>
      </c>
      <c r="C829" s="60" t="inlineStr">
        <is>
          <t>新建</t>
        </is>
      </c>
      <c r="D829" s="58" t="inlineStr">
        <is>
          <t>2022.01-2022.12</t>
        </is>
      </c>
      <c r="E829" s="60" t="inlineStr">
        <is>
          <t>20个乡镇</t>
        </is>
      </c>
      <c r="F829" s="142" t="inlineStr">
        <is>
          <t>为36846户一般农户发放窖水消毒剂。</t>
        </is>
      </c>
      <c r="G829" s="60" t="n">
        <v>83</v>
      </c>
      <c r="H829" s="60" t="n">
        <v>83</v>
      </c>
      <c r="I829" s="60" t="n"/>
      <c r="J829" s="60" t="n"/>
      <c r="K829" s="60" t="n"/>
      <c r="L829" s="60" t="inlineStr">
        <is>
          <t>甘财建[2022]46号</t>
        </is>
      </c>
      <c r="M829" s="60" t="inlineStr">
        <is>
          <t>提升改善农村饮水质量，进一步巩固安全饮水成果。</t>
        </is>
      </c>
      <c r="N829" s="60" t="inlineStr">
        <is>
          <t>提升改善农村饮水质量，进一步巩固安全饮水成果。</t>
        </is>
      </c>
      <c r="O829" s="60" t="n">
        <v>251</v>
      </c>
      <c r="P829" s="60" t="n"/>
      <c r="Q829" s="60" t="n">
        <v>3.6846</v>
      </c>
      <c r="R829" s="60" t="n"/>
      <c r="S829" s="60" t="n">
        <v>3.6846</v>
      </c>
      <c r="T829" s="60" t="n">
        <v>17.6861</v>
      </c>
      <c r="U829" s="60" t="n"/>
      <c r="V829" s="60" t="n">
        <v>17.6861</v>
      </c>
      <c r="W829" s="60" t="inlineStr">
        <is>
          <t>水务局</t>
        </is>
      </c>
      <c r="X829" s="85" t="inlineStr">
        <is>
          <t>李英璞</t>
        </is>
      </c>
      <c r="Y829" s="85" t="inlineStr">
        <is>
          <t>水务局</t>
        </is>
      </c>
      <c r="Z829" s="85" t="inlineStr">
        <is>
          <t>李英璞</t>
        </is>
      </c>
      <c r="AA829" s="67" t="inlineStr">
        <is>
          <t>环农领办发〔2022〕30号</t>
        </is>
      </c>
      <c r="AB829" s="60" t="inlineStr">
        <is>
          <t>四批整合</t>
        </is>
      </c>
    </row>
    <row r="830" ht="53" customFormat="1" customHeight="1" s="6">
      <c r="A830" s="60" t="n"/>
      <c r="B830" s="60" t="inlineStr">
        <is>
          <t>储水桶
购置项目</t>
        </is>
      </c>
      <c r="C830" s="60" t="inlineStr">
        <is>
          <t>新建</t>
        </is>
      </c>
      <c r="D830" s="58" t="inlineStr">
        <is>
          <t>2022.01-2022.12</t>
        </is>
      </c>
      <c r="E830" s="60" t="inlineStr">
        <is>
          <t>20个乡镇</t>
        </is>
      </c>
      <c r="F830" s="142" t="inlineStr">
        <is>
          <t>为1363户五保户发放储水桶1363个。</t>
        </is>
      </c>
      <c r="G830" s="60" t="n">
        <v>32</v>
      </c>
      <c r="H830" s="60" t="n">
        <v>32</v>
      </c>
      <c r="I830" s="60" t="n"/>
      <c r="J830" s="60" t="n"/>
      <c r="K830" s="60" t="n"/>
      <c r="L830" s="58" t="inlineStr">
        <is>
          <t>甘财农〔2021〕132号</t>
        </is>
      </c>
      <c r="M830" s="142" t="inlineStr">
        <is>
          <t>提升1363户五保户饮水条件。</t>
        </is>
      </c>
      <c r="N830" s="142" t="inlineStr">
        <is>
          <t>提升改善农村供水条件，进一步巩固安全饮水成果。</t>
        </is>
      </c>
      <c r="O830" s="60" t="n">
        <v>215</v>
      </c>
      <c r="P830" s="60" t="n">
        <v>36</v>
      </c>
      <c r="Q830" s="60">
        <f>R830+S830</f>
        <v/>
      </c>
      <c r="R830" s="60" t="n">
        <v>0.1363</v>
      </c>
      <c r="S830" s="60" t="n"/>
      <c r="T830" s="60">
        <f>U830+V830</f>
        <v/>
      </c>
      <c r="U830" s="308" t="n">
        <v>0.1763</v>
      </c>
      <c r="V830" s="308" t="n"/>
      <c r="W830" s="60" t="inlineStr">
        <is>
          <t>水务局</t>
        </is>
      </c>
      <c r="X830" s="85" t="inlineStr">
        <is>
          <t>李英璞</t>
        </is>
      </c>
      <c r="Y830" s="85" t="inlineStr">
        <is>
          <t>水务局</t>
        </is>
      </c>
      <c r="Z830" s="85" t="inlineStr">
        <is>
          <t>李英璞</t>
        </is>
      </c>
      <c r="AA830" s="58" t="inlineStr">
        <is>
          <t>环农领办发〔2022〕5号</t>
        </is>
      </c>
      <c r="AB830" s="58" t="inlineStr">
        <is>
          <t>二批
整合</t>
        </is>
      </c>
    </row>
    <row r="831" ht="99" customFormat="1" customHeight="1" s="4">
      <c r="A831" s="60" t="n"/>
      <c r="B831" s="60" t="inlineStr">
        <is>
          <t>环县2021年虎洞镇沙井村拓塬组等管道延伸工程</t>
        </is>
      </c>
      <c r="C831" s="60" t="inlineStr">
        <is>
          <t>续建</t>
        </is>
      </c>
      <c r="D831" s="58" t="inlineStr">
        <is>
          <t>2021.01-2022.12</t>
        </is>
      </c>
      <c r="E831" s="60" t="inlineStr">
        <is>
          <t>虎洞镇等4个乡镇</t>
        </is>
      </c>
      <c r="F831" s="142" t="inlineStr">
        <is>
          <t>毛井镇高家洼村：工程埋设DN90PE管线4.0千米，修建闸阀井6座；修建供水点。木钵镇关营村关营组：供水主管线原DN50PE更换为DN110PE管，长0.6千米；埋设DN50PE供水管线1.2千米；修建1.4米*1.6米 闸阀井5座。 环城镇唐塬村：新建1000立方米高位蓄水池1座及配套设施 。虎洞镇沙井乡拓塬组：新建200立方米高位蓄水池1座及配套设施，加压泵站一座及配套设施，上水管线3.33千米，供水管线12.5千米。(已安排388.12万元，本次安排15万元）</t>
        </is>
      </c>
      <c r="G831" s="60" t="n">
        <v>15</v>
      </c>
      <c r="H831" s="60" t="n">
        <v>15</v>
      </c>
      <c r="I831" s="60" t="n"/>
      <c r="J831" s="60" t="n"/>
      <c r="K831" s="60" t="n"/>
      <c r="L831" s="58" t="inlineStr">
        <is>
          <t>甘财振兴[2022]9号</t>
        </is>
      </c>
      <c r="M831" s="142" t="inlineStr">
        <is>
          <t>巩固提升4个乡镇7个行政村443户1756人生产生活用水。</t>
        </is>
      </c>
      <c r="N831" s="142" t="inlineStr">
        <is>
          <t>提升改善农村供水条件，进一步巩固安全饮水成果。</t>
        </is>
      </c>
      <c r="O831" s="60" t="n">
        <v>7</v>
      </c>
      <c r="P831" s="60" t="n"/>
      <c r="Q831" s="60" t="n">
        <v>0.0443</v>
      </c>
      <c r="R831" s="60" t="n">
        <v>0.0282</v>
      </c>
      <c r="S831" s="60">
        <f>Q831-R831</f>
        <v/>
      </c>
      <c r="T831" s="60" t="n">
        <v>0.1756</v>
      </c>
      <c r="U831" s="308">
        <f>R831*4</f>
        <v/>
      </c>
      <c r="V831" s="308">
        <f>T831-U831</f>
        <v/>
      </c>
      <c r="W831" s="60" t="inlineStr">
        <is>
          <t>水务局</t>
        </is>
      </c>
      <c r="X831" s="85" t="inlineStr">
        <is>
          <t>李英璞</t>
        </is>
      </c>
      <c r="Y831" s="85" t="inlineStr">
        <is>
          <t>水务局</t>
        </is>
      </c>
      <c r="Z831" s="85" t="inlineStr">
        <is>
          <t>李英璞</t>
        </is>
      </c>
      <c r="AA831" s="58" t="inlineStr">
        <is>
          <t>环农领办发〔2022〕20号</t>
        </is>
      </c>
      <c r="AB831" s="58" t="inlineStr">
        <is>
          <t>中央二批</t>
        </is>
      </c>
    </row>
    <row r="832" ht="87" customFormat="1" customHeight="1" s="4">
      <c r="A832" s="60" t="n"/>
      <c r="B832" s="60" t="inlineStr">
        <is>
          <t>环县环城镇西川村张沟门管道延伸工程</t>
        </is>
      </c>
      <c r="C832" s="60" t="inlineStr">
        <is>
          <t>续建</t>
        </is>
      </c>
      <c r="D832" s="58" t="inlineStr">
        <is>
          <t>2021.01-2022.12</t>
        </is>
      </c>
      <c r="E832" s="60" t="inlineStr">
        <is>
          <t>环城镇西川村</t>
        </is>
      </c>
      <c r="F832" s="142" t="inlineStr">
        <is>
          <t>埋设1.6MpaDn75PE引水管9019米、管道标志桩126个，砂石路恢复2千米；新建500立方米地下高位蓄水池1座、闸阀井66座；埋设输水管道16160米，其中：1.6MpaDn75PE管977米、1.6MpaDn63PE管347米、1.6MpaDn50PE管1511米、1.6MpaDn40PE管4775米、1.6MpaDn32PE管8550米，管道穿路18处；配套入户设施116户(已安排319万元，本次安排50万元)</t>
        </is>
      </c>
      <c r="G832" s="60" t="n">
        <v>50</v>
      </c>
      <c r="H832" s="60" t="n">
        <v>50</v>
      </c>
      <c r="I832" s="60" t="n"/>
      <c r="J832" s="60" t="n"/>
      <c r="K832" s="60" t="n"/>
      <c r="L832" s="58" t="inlineStr">
        <is>
          <t>甘财振兴[2022]9号</t>
        </is>
      </c>
      <c r="M832" s="142" t="inlineStr">
        <is>
          <t>巩固提升西川村张沟门组、肖洼组和文吊咀组，肖川村肖川村和张庄组292户1191人生产生活用水。</t>
        </is>
      </c>
      <c r="N832" s="142" t="inlineStr">
        <is>
          <t>提升改善农村供水条件，进一步巩固安全饮水成果。</t>
        </is>
      </c>
      <c r="O832" s="60" t="n">
        <v>2</v>
      </c>
      <c r="P832" s="60" t="n"/>
      <c r="Q832" s="60" t="n">
        <v>0.0292</v>
      </c>
      <c r="R832" s="60" t="n">
        <v>0.0189</v>
      </c>
      <c r="S832" s="60">
        <f>Q832-R832</f>
        <v/>
      </c>
      <c r="T832" s="60" t="n">
        <v>0.1191</v>
      </c>
      <c r="U832" s="308">
        <f>R832*4</f>
        <v/>
      </c>
      <c r="V832" s="308">
        <f>T832-U832</f>
        <v/>
      </c>
      <c r="W832" s="60" t="inlineStr">
        <is>
          <t>水务局</t>
        </is>
      </c>
      <c r="X832" s="85" t="inlineStr">
        <is>
          <t>李英璞</t>
        </is>
      </c>
      <c r="Y832" s="85" t="inlineStr">
        <is>
          <t>水务局</t>
        </is>
      </c>
      <c r="Z832" s="85" t="inlineStr">
        <is>
          <t>李英璞</t>
        </is>
      </c>
      <c r="AA832" s="58" t="inlineStr">
        <is>
          <t>环农领办发〔2022〕20号</t>
        </is>
      </c>
      <c r="AB832" s="58" t="inlineStr">
        <is>
          <t>中央二批</t>
        </is>
      </c>
    </row>
    <row r="833" ht="110" customFormat="1" customHeight="1" s="4">
      <c r="A833" s="60" t="n"/>
      <c r="B833" s="60" t="inlineStr">
        <is>
          <t>2022年黄寨柯村管道延伸供水工程</t>
        </is>
      </c>
      <c r="C833" s="60" t="inlineStr">
        <is>
          <t>新建</t>
        </is>
      </c>
      <c r="D833" s="58" t="inlineStr">
        <is>
          <t>2022.01-2022.12</t>
        </is>
      </c>
      <c r="E833" s="60" t="inlineStr">
        <is>
          <t>黄寨柯村</t>
        </is>
      </c>
      <c r="F833" s="142" t="inlineStr">
        <is>
          <t>新建李大湾附近泵站1座，改造邻村高家洼供水站1座，新建500平方米高位水池1座，埋设上水管道7882m，埋设供水管道12000m，安装200QJ20305/23(30KW)卧式潜水泵2台(一上一备)。配套工程建设包括:3*35铜芯聚氯乙烯护套电缆80m，自动化控制设备1套:2000J10-186/12(15kw)卧式潜水泵2台(一主一备)，3*10铜芯聚氯乙烯护套电缆100m，安装启动柜1面，自动化控制设备1套:安装125KVA变压器1台，30KVM变压器1台，GP柜2面，架设高压线路300m，低压线路300m</t>
        </is>
      </c>
      <c r="G833" s="60" t="n">
        <v>280</v>
      </c>
      <c r="H833" s="60" t="n">
        <v>280</v>
      </c>
      <c r="I833" s="60" t="n"/>
      <c r="J833" s="60" t="n"/>
      <c r="K833" s="60" t="n"/>
      <c r="L833" s="58" t="inlineStr">
        <is>
          <t>甘财振兴[2022]9号</t>
        </is>
      </c>
      <c r="M833" s="142" t="inlineStr">
        <is>
          <t>工程竣工后可为黄寨柯村提供基础建设用水和产业发展保证，增强抗早防灾能力，改善农村生活环境，为全村发展饲草产业和商牧产业发展资定坚实的产业供水基础保障，加快推逃美丽宜居乡村建设。</t>
        </is>
      </c>
      <c r="N833" s="142" t="inlineStr">
        <is>
          <t>提升改善农村供水条件，进一步巩固安全饮水成果。</t>
        </is>
      </c>
      <c r="O833" s="60" t="n">
        <v>1</v>
      </c>
      <c r="P833" s="60" t="n"/>
      <c r="Q833" s="60" t="n">
        <v>0.0205</v>
      </c>
      <c r="R833" s="60" t="n">
        <v>0.0103</v>
      </c>
      <c r="S833" s="60">
        <f>Q833-R833</f>
        <v/>
      </c>
      <c r="T833" s="60" t="n">
        <v>0.0866</v>
      </c>
      <c r="U833" s="308">
        <f>R833*4</f>
        <v/>
      </c>
      <c r="V833" s="308">
        <f>T833-U833</f>
        <v/>
      </c>
      <c r="W833" s="60" t="inlineStr">
        <is>
          <t>水务局</t>
        </is>
      </c>
      <c r="X833" s="85" t="inlineStr">
        <is>
          <t>李英璞</t>
        </is>
      </c>
      <c r="Y833" s="85" t="inlineStr">
        <is>
          <t>水务局</t>
        </is>
      </c>
      <c r="Z833" s="85" t="inlineStr">
        <is>
          <t>李英璞</t>
        </is>
      </c>
      <c r="AA833" s="58" t="inlineStr">
        <is>
          <t>环农领办发〔2022〕20号</t>
        </is>
      </c>
      <c r="AB833" s="58" t="inlineStr">
        <is>
          <t>中央二批</t>
        </is>
      </c>
    </row>
    <row r="834" ht="67" customFormat="1" customHeight="1" s="5">
      <c r="A834" s="60" t="n"/>
      <c r="B834" s="60" t="inlineStr">
        <is>
          <t>环县农村饮水管网改造项目</t>
        </is>
      </c>
      <c r="C834" s="60" t="inlineStr">
        <is>
          <t>新建</t>
        </is>
      </c>
      <c r="D834" s="58" t="inlineStr">
        <is>
          <t>2022.01-2022.12</t>
        </is>
      </c>
      <c r="E834" s="60" t="inlineStr">
        <is>
          <t>虎洞等18个乡镇</t>
        </is>
      </c>
      <c r="F834" s="142" t="inlineStr">
        <is>
          <t>维修养护管线总长117000m，新建闸阀井26座；新建200m3蓄水池1座。(工程投资480万元，本次安排136万元）</t>
        </is>
      </c>
      <c r="G834" s="60" t="n">
        <v>136</v>
      </c>
      <c r="H834" s="60" t="n"/>
      <c r="I834" s="60" t="n"/>
      <c r="J834" s="60" t="n">
        <v>136</v>
      </c>
      <c r="K834" s="60" t="n"/>
      <c r="L834" s="60" t="inlineStr">
        <is>
          <t>庆市财农[2022]130号</t>
        </is>
      </c>
      <c r="M834" s="142" t="inlineStr">
        <is>
          <t>提升18个乡镇58个行政村8720户3.7万人农村饮水质量。</t>
        </is>
      </c>
      <c r="N834" s="142" t="inlineStr">
        <is>
          <t>提升18个乡镇58个行政村8720户3.7万人农村饮水质量。</t>
        </is>
      </c>
      <c r="O834" s="60" t="n">
        <v>58</v>
      </c>
      <c r="P834" s="60" t="n"/>
      <c r="Q834" s="60" t="n">
        <v>0.872</v>
      </c>
      <c r="R834" s="60" t="n">
        <v>0.4568</v>
      </c>
      <c r="S834" s="60">
        <f>Q834-R834</f>
        <v/>
      </c>
      <c r="T834" s="60" t="n">
        <v>3.7</v>
      </c>
      <c r="U834" s="60">
        <f>R834*4</f>
        <v/>
      </c>
      <c r="V834" s="60">
        <f>T834-U834</f>
        <v/>
      </c>
      <c r="W834" s="60" t="inlineStr">
        <is>
          <t>水务局</t>
        </is>
      </c>
      <c r="X834" s="85" t="inlineStr">
        <is>
          <t>李英璞</t>
        </is>
      </c>
      <c r="Y834" s="85" t="inlineStr">
        <is>
          <t>自来水公司</t>
        </is>
      </c>
      <c r="Z834" s="60" t="inlineStr">
        <is>
          <t>王煜东</t>
        </is>
      </c>
      <c r="AA834" s="60" t="inlineStr">
        <is>
          <t>环农领办发〔2022〕32号</t>
        </is>
      </c>
      <c r="AB834" s="176" t="inlineStr">
        <is>
          <t>市级资金</t>
        </is>
      </c>
    </row>
    <row r="835" ht="153" customFormat="1" customHeight="1" s="5">
      <c r="A835" s="60" t="n"/>
      <c r="B835" s="60" t="inlineStr">
        <is>
          <t>环县合道镇瓦天沟村等四乡镇机井维修及管道延伸工程</t>
        </is>
      </c>
      <c r="C835" s="60" t="inlineStr">
        <is>
          <t>新建</t>
        </is>
      </c>
      <c r="D835" s="58" t="inlineStr">
        <is>
          <t>2022.01-2022.12</t>
        </is>
      </c>
      <c r="E835" s="60" t="inlineStr">
        <is>
          <t>南湫等4乡镇</t>
        </is>
      </c>
      <c r="F835" s="142" t="inlineStr">
        <is>
          <t>1.南湫乡洪涝池村集中供水工程：埋设供水管道8745m，其中Dn50PE管975m，Dn32PE管1650m，Dn25PE管6120m；新建闸阀井5座；配套入户69户（含养殖合作社）。                         2.合道镇瓦天沟村机井维修工程：安装深井泵2台，电缆线480m，Dg50无缝钢管500m并进行抽水试验。3.南湫乡双井子村机井维修工程：埋设Dn32PE管供水管道，安装深井泵2台，电缆线480m，Dg50无缝钢管498m，并进行抽水试验。 4.八珠乡标准化养殖专业合作社供水工程，
湫坝沟村郑掌湖羊标准化养殖专业合作社供水工程埋设Dn50PE供水管1000m。曹塬村湖羊标准化养殖专业合作社供水工程埋设Dn50PE供水管30m。白塬村湖羊标准化养殖专业合作社供水工程埋设Dn50PE供水管1500m。(工程投资125.06万元，本次安排90万元）</t>
        </is>
      </c>
      <c r="G835" s="60" t="n">
        <v>90</v>
      </c>
      <c r="H835" s="60" t="n"/>
      <c r="I835" s="60" t="n"/>
      <c r="J835" s="60" t="n">
        <v>90</v>
      </c>
      <c r="K835" s="60" t="n"/>
      <c r="L835" s="60" t="inlineStr">
        <is>
          <t>庆市财农[2022]130号</t>
        </is>
      </c>
      <c r="M835" s="142" t="inlineStr">
        <is>
          <t>保障4个乡镇6个行政村，269户1211人及3个标准化养殖专业合作社4500头羊的日常用水。提高养殖效益，增加农户收入。</t>
        </is>
      </c>
      <c r="N835" s="142" t="inlineStr">
        <is>
          <t>保障4个乡镇6个行政村，269户1211人及3个标准化养殖专业合作社4500头羊的日常用水。提高养殖效益，增加农户收入。</t>
        </is>
      </c>
      <c r="O835" s="60" t="n">
        <v>6</v>
      </c>
      <c r="P835" s="60" t="n"/>
      <c r="Q835" s="60" t="n">
        <v>0.0269</v>
      </c>
      <c r="R835" s="60" t="n">
        <v>0.0122</v>
      </c>
      <c r="S835" s="60">
        <f>Q835-R835</f>
        <v/>
      </c>
      <c r="T835" s="60" t="n">
        <v>0.1211</v>
      </c>
      <c r="U835" s="60">
        <f>R835*4</f>
        <v/>
      </c>
      <c r="V835" s="60">
        <f>T835-U835</f>
        <v/>
      </c>
      <c r="W835" s="60" t="inlineStr">
        <is>
          <t>水务局</t>
        </is>
      </c>
      <c r="X835" s="85" t="inlineStr">
        <is>
          <t>李英璞</t>
        </is>
      </c>
      <c r="Y835" s="85" t="inlineStr">
        <is>
          <t>水务局</t>
        </is>
      </c>
      <c r="Z835" s="85" t="inlineStr">
        <is>
          <t>李英璞</t>
        </is>
      </c>
      <c r="AA835" s="60" t="inlineStr">
        <is>
          <t>环农领办发〔2022〕32号</t>
        </is>
      </c>
      <c r="AB835" s="176" t="inlineStr">
        <is>
          <t>市级资金</t>
        </is>
      </c>
    </row>
    <row r="836" ht="132" customFormat="1" customHeight="1" s="5">
      <c r="A836" s="60" t="n"/>
      <c r="B836" s="60" t="inlineStr">
        <is>
          <t>环县甜水镇何塬村管道延伸供水工程</t>
        </is>
      </c>
      <c r="C836" s="60" t="inlineStr">
        <is>
          <t>新建</t>
        </is>
      </c>
      <c r="D836" s="58" t="inlineStr">
        <is>
          <t>2022.01-2022.12</t>
        </is>
      </c>
      <c r="E836" s="60" t="inlineStr">
        <is>
          <t>甜水镇何塬村</t>
        </is>
      </c>
      <c r="F836" s="142" t="inlineStr">
        <is>
          <t>1、泵站工程：修建泵站1座，安装潜水泵2台、启动柜1面、自动化设备1套；新建200m3地下圆形蓄水池1座、9m 2、高位蓄水池工程：新建100m3、200m3圆形地下高位蓄水池各1座。 3、管道工程：上水管道工程：埋设1.6MpaDn90PE引水管道6.984km、无缝上水钢管4.759km、1.6MpaDn110PE上水管道4.11km，管道穿路3处；新建C30砼镇墩30座、闸阀井8座、管道标志桩52个、3：7灰土截水墙105道。供水管道工程：埋设供水管道6.671km，供水点3处；安装 Dn90减压阀3套。(工程总投资387.45万元，已安排319万元，本次安排30万元)</t>
        </is>
      </c>
      <c r="G836" s="60" t="n">
        <v>30</v>
      </c>
      <c r="H836" s="60" t="n"/>
      <c r="I836" s="60" t="n"/>
      <c r="J836" s="60" t="n">
        <v>30</v>
      </c>
      <c r="K836" s="60" t="n"/>
      <c r="L836" s="60" t="inlineStr">
        <is>
          <t>庆市财农[2022]130号</t>
        </is>
      </c>
      <c r="M836" s="142" t="inlineStr">
        <is>
          <t>提升何塬村6个自然村150户618人的饮水质量。</t>
        </is>
      </c>
      <c r="N836" s="142" t="inlineStr">
        <is>
          <t>提升何塬村6个自然村150户618人的饮水质量。</t>
        </is>
      </c>
      <c r="O836" s="60" t="n">
        <v>1</v>
      </c>
      <c r="P836" s="60" t="n"/>
      <c r="Q836" s="60" t="n">
        <v>0.015</v>
      </c>
      <c r="R836" s="60" t="n">
        <v>0.0076</v>
      </c>
      <c r="S836" s="60">
        <f>Q836-R836</f>
        <v/>
      </c>
      <c r="T836" s="60" t="n">
        <v>0.068</v>
      </c>
      <c r="U836" s="60">
        <f>R836*4</f>
        <v/>
      </c>
      <c r="V836" s="60">
        <f>T836-U836</f>
        <v/>
      </c>
      <c r="W836" s="60" t="inlineStr">
        <is>
          <t>水务局</t>
        </is>
      </c>
      <c r="X836" s="85" t="inlineStr">
        <is>
          <t>李英璞</t>
        </is>
      </c>
      <c r="Y836" s="85" t="inlineStr">
        <is>
          <t>水务局</t>
        </is>
      </c>
      <c r="Z836" s="85" t="inlineStr">
        <is>
          <t>李英璞</t>
        </is>
      </c>
      <c r="AA836" s="60" t="inlineStr">
        <is>
          <t>环农领办发〔2022〕32号</t>
        </is>
      </c>
      <c r="AB836" s="176" t="inlineStr">
        <is>
          <t>市级资金</t>
        </is>
      </c>
    </row>
    <row r="837" ht="90" customFormat="1" customHeight="1" s="5">
      <c r="A837" s="60" t="n">
        <v>1</v>
      </c>
      <c r="B837" s="60" t="inlineStr">
        <is>
          <t>环县环城镇西川村张沟门管道延伸工程</t>
        </is>
      </c>
      <c r="C837" s="60" t="inlineStr">
        <is>
          <t>续建</t>
        </is>
      </c>
      <c r="D837" s="60" t="inlineStr">
        <is>
          <t>2021.01-2022.12</t>
        </is>
      </c>
      <c r="E837" s="60" t="inlineStr">
        <is>
          <t>环城镇西川村</t>
        </is>
      </c>
      <c r="F837" s="142" t="inlineStr">
        <is>
          <t>埋设1.6MpaDn75PE引水管9019米、管道标志桩126个，砂石路恢复2千米；新建500m3地下高位蓄水池1座、闸阀井66座；埋设输水管道16160米，其中：1.6MpaDn75PE管977米、1.6MpaDn63PE管347米、1.6MpaDn50PE管1511米、1.6MpaDn40PE管4775米、1.6MpaDn32PE管8550米，管道穿路18处；配套入户设施116户(工程总投资400万元，已安排369万元，本次安排20.1万元)</t>
        </is>
      </c>
      <c r="G837" s="60" t="n">
        <v>20.1</v>
      </c>
      <c r="H837" s="60" t="n"/>
      <c r="I837" s="60" t="n"/>
      <c r="J837" s="60" t="n"/>
      <c r="K837" s="60" t="n">
        <v>20.1</v>
      </c>
      <c r="L837" s="60" t="inlineStr">
        <is>
          <t>环财农[2022]41号</t>
        </is>
      </c>
      <c r="M837" s="70" t="inlineStr">
        <is>
          <t>巩固提升西川村张沟门组、肖洼组和文吊咀组，肖川村肖川村和张庄组292户1191人（贫困户37户146人）的用水，保障羊产业发展用水。</t>
        </is>
      </c>
      <c r="N837" s="70" t="inlineStr">
        <is>
          <t>巩固提升西川村张沟门组、肖洼组和文吊咀组，肖川村肖川村和张庄组292户1191人（贫困户37户146人）的用水，保障羊产业发展用水。</t>
        </is>
      </c>
      <c r="O837" s="60" t="n">
        <v>2</v>
      </c>
      <c r="P837" s="60" t="n"/>
      <c r="Q837" s="60" t="n">
        <v>0.0292</v>
      </c>
      <c r="R837" s="60" t="n">
        <v>0.0037</v>
      </c>
      <c r="S837" s="60">
        <f>Q837-R837</f>
        <v/>
      </c>
      <c r="T837" s="60" t="n">
        <v>0.1191</v>
      </c>
      <c r="U837" s="60">
        <f>0.0146</f>
        <v/>
      </c>
      <c r="V837" s="60">
        <f>T837-U837</f>
        <v/>
      </c>
      <c r="W837" s="60" t="inlineStr">
        <is>
          <t>水务局</t>
        </is>
      </c>
      <c r="X837" s="85" t="inlineStr">
        <is>
          <t>李英璞</t>
        </is>
      </c>
      <c r="Y837" s="85" t="inlineStr">
        <is>
          <t>水务局</t>
        </is>
      </c>
      <c r="Z837" s="85" t="inlineStr">
        <is>
          <t>李英璞</t>
        </is>
      </c>
      <c r="AA837" s="60" t="inlineStr">
        <is>
          <t>环农领办发〔2022〕33号</t>
        </is>
      </c>
      <c r="AB837" s="176" t="inlineStr">
        <is>
          <t>县级资金</t>
        </is>
      </c>
    </row>
    <row r="838" ht="70" customFormat="1" customHeight="1" s="5">
      <c r="A838" s="60" t="n">
        <v>2</v>
      </c>
      <c r="B838" s="60" t="inlineStr">
        <is>
          <t>环县耿湾乡潘掌村供水工程</t>
        </is>
      </c>
      <c r="C838" s="60" t="inlineStr">
        <is>
          <t>新建</t>
        </is>
      </c>
      <c r="D838" s="58" t="inlineStr">
        <is>
          <t>2022.01-2022.12</t>
        </is>
      </c>
      <c r="E838" s="60" t="inlineStr">
        <is>
          <t>耿湾乡</t>
        </is>
      </c>
      <c r="F838" s="142" t="inlineStr">
        <is>
          <t>新建泵站1座，150m3高位水池各2座，埋设各类输水管道33.6km,新建闸阀井12座，新建9m2供水房2处，安装80KVA变压器各1台，架设高压线路2.5km,低压线路0.2km,安装自动化设备1套。(工程总投资218.81万元，已安排120万元，本次安排95万元)</t>
        </is>
      </c>
      <c r="G838" s="60" t="n">
        <v>95</v>
      </c>
      <c r="H838" s="60" t="n"/>
      <c r="I838" s="60" t="n"/>
      <c r="J838" s="60" t="n"/>
      <c r="K838" s="60" t="n">
        <v>95</v>
      </c>
      <c r="L838" s="60" t="inlineStr">
        <is>
          <t>环财农[2022]41号</t>
        </is>
      </c>
      <c r="M838" s="70" t="inlineStr">
        <is>
          <t>提升潘家掌村517户2159人（脱贫人口212户969人）饮水质量。</t>
        </is>
      </c>
      <c r="N838" s="70" t="inlineStr">
        <is>
          <t>提升潘家掌村517户2159人（脱贫人口212户969人）饮水质量。</t>
        </is>
      </c>
      <c r="O838" s="60" t="n">
        <v>1</v>
      </c>
      <c r="P838" s="60" t="n"/>
      <c r="Q838" s="60" t="n">
        <v>0.0517</v>
      </c>
      <c r="R838" s="60" t="n">
        <v>0.0212</v>
      </c>
      <c r="S838" s="60">
        <f>Q838-R838</f>
        <v/>
      </c>
      <c r="T838" s="60" t="n">
        <v>0.2159</v>
      </c>
      <c r="U838" s="60" t="n">
        <v>0.0969</v>
      </c>
      <c r="V838" s="60">
        <f>T838-U838</f>
        <v/>
      </c>
      <c r="W838" s="60" t="inlineStr">
        <is>
          <t>水务局</t>
        </is>
      </c>
      <c r="X838" s="85" t="inlineStr">
        <is>
          <t>李英璞</t>
        </is>
      </c>
      <c r="Y838" s="85" t="inlineStr">
        <is>
          <t>水务局</t>
        </is>
      </c>
      <c r="Z838" s="85" t="inlineStr">
        <is>
          <t>李英璞</t>
        </is>
      </c>
      <c r="AA838" s="60" t="inlineStr">
        <is>
          <t>环农领办发〔2022〕33号</t>
        </is>
      </c>
      <c r="AB838" s="176" t="inlineStr">
        <is>
          <t>县级资金</t>
        </is>
      </c>
    </row>
    <row r="839" ht="81" customFormat="1" customHeight="1" s="5">
      <c r="A839" s="60" t="n">
        <v>3</v>
      </c>
      <c r="B839" s="167" t="inlineStr">
        <is>
          <t>环县农村饮水扬黄受水区加压泵站自动化提升改造项目</t>
        </is>
      </c>
      <c r="C839" s="60" t="inlineStr">
        <is>
          <t>改扩建</t>
        </is>
      </c>
      <c r="D839" s="58" t="inlineStr">
        <is>
          <t>2022.01-2022.12</t>
        </is>
      </c>
      <c r="E839" s="60" t="inlineStr">
        <is>
          <t>小南沟等8个乡镇</t>
        </is>
      </c>
      <c r="F839" s="214" t="inlineStr">
        <is>
          <t>1.视频监控设备19套；2.现场设备维修8套；3.泵站设备10套；4.自动化传输设备22套；5.自动化采集传输控制终端24套；6.高位水池设备4套；7.光纤GYXTW-12S（含光缆配线终端盒、光缆接线盒、尾纤、杆塔以及光缆熔接及架设）165.5km。(工程投资463万元，本次安排180万元）</t>
        </is>
      </c>
      <c r="G839" s="60" t="n">
        <v>180</v>
      </c>
      <c r="H839" s="60" t="n"/>
      <c r="I839" s="60" t="n"/>
      <c r="J839" s="60" t="n"/>
      <c r="K839" s="60" t="n">
        <v>180</v>
      </c>
      <c r="L839" s="60" t="inlineStr">
        <is>
          <t>环财农[2022]41号</t>
        </is>
      </c>
      <c r="M839" s="70" t="inlineStr">
        <is>
          <t>提升7个乡镇8260户35020人的饮水质量。</t>
        </is>
      </c>
      <c r="N839" s="70" t="inlineStr">
        <is>
          <t>提升7个乡镇8260户35020人的饮水质量。</t>
        </is>
      </c>
      <c r="O839" s="60" t="n">
        <v>30</v>
      </c>
      <c r="P839" s="60" t="n"/>
      <c r="Q839" s="60" t="n">
        <v>0.826</v>
      </c>
      <c r="R839" s="60" t="n">
        <v>0.3542</v>
      </c>
      <c r="S839" s="60">
        <f>Q839-R839</f>
        <v/>
      </c>
      <c r="T839" s="60" t="n">
        <v>3.502</v>
      </c>
      <c r="U839" s="60">
        <f>R839*4</f>
        <v/>
      </c>
      <c r="V839" s="60">
        <f>T839-U839</f>
        <v/>
      </c>
      <c r="W839" s="60" t="inlineStr">
        <is>
          <t>水务局</t>
        </is>
      </c>
      <c r="X839" s="85" t="inlineStr">
        <is>
          <t>李英璞</t>
        </is>
      </c>
      <c r="Y839" s="85" t="inlineStr">
        <is>
          <t>自来水公司</t>
        </is>
      </c>
      <c r="Z839" s="60" t="inlineStr">
        <is>
          <t>王煜东</t>
        </is>
      </c>
      <c r="AA839" s="60" t="inlineStr">
        <is>
          <t>环农领办发〔2022〕33号</t>
        </is>
      </c>
      <c r="AB839" s="176" t="inlineStr">
        <is>
          <t>县级资金</t>
        </is>
      </c>
    </row>
    <row r="840" ht="81" customFormat="1" customHeight="1" s="5">
      <c r="A840" s="60" t="n"/>
      <c r="B840" s="85" t="inlineStr">
        <is>
          <t>供水设施水毁抢险维修项目</t>
        </is>
      </c>
      <c r="C840" s="85" t="inlineStr">
        <is>
          <t>新建</t>
        </is>
      </c>
      <c r="D840" s="58" t="inlineStr">
        <is>
          <t>2022.07-2022.12</t>
        </is>
      </c>
      <c r="E840" s="85" t="inlineStr">
        <is>
          <t>20个乡镇</t>
        </is>
      </c>
      <c r="F840" s="222" t="inlineStr">
        <is>
          <t>维修甜水镇9万m³和30万m³蓄水池护坡，提升泵站，沉砂池及道路；维修耿湾至秦团庄4处扬黄供水断裂线路；维修曲子，山城等18个乡镇泵站，院坪等设施设备。</t>
        </is>
      </c>
      <c r="G840" s="85" t="n">
        <v>354</v>
      </c>
      <c r="H840" s="85" t="n">
        <v>354</v>
      </c>
      <c r="I840" s="85" t="n"/>
      <c r="J840" s="85" t="n"/>
      <c r="K840" s="85" t="n"/>
      <c r="L840" s="85" t="inlineStr">
        <is>
          <t>甘财农[2022]30</t>
        </is>
      </c>
      <c r="M840" s="84" t="inlineStr">
        <is>
          <t>保障20个乡镇正常生产生活用水。</t>
        </is>
      </c>
      <c r="N840" s="84" t="n"/>
      <c r="O840" s="85" t="n">
        <v>131</v>
      </c>
      <c r="P840" s="85" t="n"/>
      <c r="Q840" s="85" t="n">
        <v>2.97</v>
      </c>
      <c r="R840" s="85" t="n"/>
      <c r="S840" s="85" t="n"/>
      <c r="T840" s="85" t="n">
        <v>12.95</v>
      </c>
      <c r="U840" s="85" t="n"/>
      <c r="V840" s="85" t="n"/>
      <c r="W840" s="85" t="inlineStr">
        <is>
          <t>水务局</t>
        </is>
      </c>
      <c r="X840" s="85" t="inlineStr">
        <is>
          <t>李英璞</t>
        </is>
      </c>
      <c r="Y840" s="85" t="inlineStr">
        <is>
          <t>自来水公司</t>
        </is>
      </c>
      <c r="Z840" s="60" t="inlineStr">
        <is>
          <t>王煜东</t>
        </is>
      </c>
      <c r="AA840" s="58" t="inlineStr">
        <is>
          <t>环农领办发〔2022〕36号</t>
        </is>
      </c>
      <c r="AB840" s="176" t="inlineStr">
        <is>
          <t>五批整合</t>
        </is>
      </c>
    </row>
    <row r="841" ht="81" customFormat="1" customHeight="1" s="5">
      <c r="A841" s="60" t="n"/>
      <c r="B841" s="85" t="inlineStr">
        <is>
          <t>环县农村人饮扬黄输水主管道及扬水泵站维修工程</t>
        </is>
      </c>
      <c r="C841" s="85" t="inlineStr">
        <is>
          <t>新建</t>
        </is>
      </c>
      <c r="D841" s="58" t="inlineStr">
        <is>
          <t>2022.01-2022.12</t>
        </is>
      </c>
      <c r="E841" s="85" t="inlineStr">
        <is>
          <t>甜水镇</t>
        </is>
      </c>
      <c r="F841" s="222" t="inlineStr">
        <is>
          <t>更换扬黄5个泵站压力管道，维修2座35KV变电所机电及输水管道等设备。（总投资379万元，本次安排50万元）</t>
        </is>
      </c>
      <c r="G841" s="85" t="n">
        <v>50</v>
      </c>
      <c r="H841" s="85" t="n">
        <v>50</v>
      </c>
      <c r="I841" s="85" t="n"/>
      <c r="J841" s="85" t="n"/>
      <c r="K841" s="85" t="n"/>
      <c r="L841" s="85" t="inlineStr">
        <is>
          <t>甘财农[2022]44号</t>
        </is>
      </c>
      <c r="M841" s="84" t="inlineStr">
        <is>
          <t>通过维修改造扬黄甘肃专用工程，巩固提升92个行政村供水质量和能力。</t>
        </is>
      </c>
      <c r="N841" s="84" t="n"/>
      <c r="O841" s="85" t="n">
        <v>92</v>
      </c>
      <c r="P841" s="85" t="n"/>
      <c r="Q841" s="85" t="n">
        <v>3.21</v>
      </c>
      <c r="R841" s="85" t="n"/>
      <c r="S841" s="85" t="n"/>
      <c r="T841" s="85" t="n">
        <v>13.5</v>
      </c>
      <c r="U841" s="85" t="n"/>
      <c r="V841" s="85" t="n"/>
      <c r="W841" s="85" t="inlineStr">
        <is>
          <t>扬黄管理局</t>
        </is>
      </c>
      <c r="X841" s="85" t="inlineStr">
        <is>
          <t>张治海</t>
        </is>
      </c>
      <c r="Y841" s="85" t="inlineStr">
        <is>
          <t>扬黄管理局</t>
        </is>
      </c>
      <c r="Z841" s="85" t="inlineStr">
        <is>
          <t>张治海</t>
        </is>
      </c>
      <c r="AA841" s="58" t="inlineStr">
        <is>
          <t>环农领办发〔2022〕36号</t>
        </is>
      </c>
      <c r="AB841" s="176" t="inlineStr">
        <is>
          <t>五批整合</t>
        </is>
      </c>
    </row>
    <row r="842" ht="53" customFormat="1" customHeight="1" s="6">
      <c r="A842" s="60" t="n"/>
      <c r="B842" s="297" t="inlineStr">
        <is>
          <t>（三）农田水利</t>
        </is>
      </c>
      <c r="C842" s="290" t="n"/>
      <c r="D842" s="290" t="n"/>
      <c r="E842" s="291" t="n"/>
      <c r="F842" s="142" t="n"/>
      <c r="G842" s="255">
        <f>G843+G844</f>
        <v/>
      </c>
      <c r="H842" s="255">
        <f>H843+H844</f>
        <v/>
      </c>
      <c r="I842" s="255">
        <f>I843+I844</f>
        <v/>
      </c>
      <c r="J842" s="255">
        <f>J843+J844</f>
        <v/>
      </c>
      <c r="K842" s="255">
        <f>K843+K844</f>
        <v/>
      </c>
      <c r="L842" s="255">
        <f>L843+L844</f>
        <v/>
      </c>
      <c r="M842" s="142" t="n"/>
      <c r="N842" s="142" t="n"/>
      <c r="O842" s="60" t="n"/>
      <c r="P842" s="60" t="n"/>
      <c r="Q842" s="60" t="n"/>
      <c r="R842" s="60" t="n"/>
      <c r="S842" s="60" t="n"/>
      <c r="T842" s="60" t="n"/>
      <c r="U842" s="308" t="n"/>
      <c r="V842" s="308" t="n"/>
      <c r="W842" s="60" t="n"/>
      <c r="X842" s="85" t="n"/>
      <c r="Y842" s="85" t="n"/>
      <c r="Z842" s="85" t="n"/>
      <c r="AA842" s="58" t="n"/>
      <c r="AB842" s="58" t="n"/>
    </row>
    <row r="843" ht="108" customFormat="1" customHeight="1" s="6">
      <c r="A843" s="60" t="n"/>
      <c r="B843" s="85" t="inlineStr">
        <is>
          <t>塬面保护项目</t>
        </is>
      </c>
      <c r="C843" s="85" t="inlineStr">
        <is>
          <t>新建</t>
        </is>
      </c>
      <c r="D843" s="78" t="inlineStr">
        <is>
          <t>2022.01-2022.12</t>
        </is>
      </c>
      <c r="E843" s="85" t="inlineStr">
        <is>
          <t>车道镇陈掌村、虎洞镇砂井子村</t>
        </is>
      </c>
      <c r="F843" s="233" t="inlineStr">
        <is>
          <t>车道镇陈掌村、虎洞镇砂井子村实施沟头回填2处，新建涝池3座，新建围埂2道，新建排水沟75米,新建土谷坊2道</t>
        </is>
      </c>
      <c r="G843" s="85" t="n">
        <v>400</v>
      </c>
      <c r="H843" s="85" t="n">
        <v>400</v>
      </c>
      <c r="I843" s="85" t="n"/>
      <c r="J843" s="85" t="n"/>
      <c r="K843" s="85" t="n"/>
      <c r="L843" s="85" t="inlineStr">
        <is>
          <t>甘财农〔2021〕121号</t>
        </is>
      </c>
      <c r="M843" s="222" t="inlineStr">
        <is>
          <t>保护耕地500亩，保护居民点2处，受益人口701人</t>
        </is>
      </c>
      <c r="N843" s="222" t="inlineStr">
        <is>
          <t>通过黄土高原塬面保护项目建设，使塬区及周边区域径流得以有效控制，防止沟头前进，保护村庄居民、塬面面积及道路。不断增加当地群众粮食产量，改善当地生态环境、解决交通出行，为建设“产业兴旺、生态宜居”的美丽乡村夯实基础。</t>
        </is>
      </c>
      <c r="O843" s="85" t="n">
        <v>2</v>
      </c>
      <c r="P843" s="85" t="n"/>
      <c r="Q843" s="85" t="n">
        <v>0.0144</v>
      </c>
      <c r="R843" s="85" t="n">
        <v>0.0144</v>
      </c>
      <c r="S843" s="85" t="n"/>
      <c r="T843" s="85" t="n">
        <v>0.07000000000000001</v>
      </c>
      <c r="U843" s="85" t="n">
        <v>0.07000000000000001</v>
      </c>
      <c r="V843" s="85" t="n"/>
      <c r="W843" s="85" t="inlineStr">
        <is>
          <t>水保局</t>
        </is>
      </c>
      <c r="X843" s="85" t="inlineStr">
        <is>
          <t>杨万龙</t>
        </is>
      </c>
      <c r="Y843" s="85" t="inlineStr">
        <is>
          <t>水保局</t>
        </is>
      </c>
      <c r="Z843" s="85" t="inlineStr">
        <is>
          <t>杨万龙</t>
        </is>
      </c>
      <c r="AA843" s="78" t="inlineStr">
        <is>
          <t>环农领办发〔2021〕53号</t>
        </is>
      </c>
      <c r="AB843" s="78" t="inlineStr">
        <is>
          <t>一批整合</t>
        </is>
      </c>
    </row>
    <row r="844" ht="55" customFormat="1" customHeight="1" s="4">
      <c r="A844" s="234" t="n"/>
      <c r="B844" s="307" t="inlineStr">
        <is>
          <t>环县2022年安乐坟淤地坝维修加固工程</t>
        </is>
      </c>
      <c r="C844" s="56" t="inlineStr">
        <is>
          <t>新建</t>
        </is>
      </c>
      <c r="D844" s="58" t="inlineStr">
        <is>
          <t>2022.01-2022.12</t>
        </is>
      </c>
      <c r="E844" s="56" t="inlineStr">
        <is>
          <t>耿湾</t>
        </is>
      </c>
      <c r="F844" s="69" t="inlineStr">
        <is>
          <t>通过加固坝体等措施，对耿湾乡天桥村安乐坟骨干坝进行抢险维修。</t>
        </is>
      </c>
      <c r="G844" s="56" t="n">
        <v>14.336905</v>
      </c>
      <c r="H844" s="56" t="n">
        <v>14.336905</v>
      </c>
      <c r="I844" s="58" t="n"/>
      <c r="J844" s="58" t="n"/>
      <c r="K844" s="58" t="n"/>
      <c r="L844" s="58" t="inlineStr">
        <is>
          <t>甘财振兴[2022]9号</t>
        </is>
      </c>
      <c r="M844" s="314" t="inlineStr">
        <is>
          <t>淤地坝安全运行，减轻下游洪涝灾害，保护下游农田，减少入黄泥沙。</t>
        </is>
      </c>
      <c r="N844" s="314" t="inlineStr">
        <is>
          <t>淤地坝安全运行，减轻下游洪涝灾害，保护下游农田，减少入黄泥沙。</t>
        </is>
      </c>
      <c r="O844" s="56" t="n">
        <v>1</v>
      </c>
      <c r="P844" s="58" t="n"/>
      <c r="Q844" s="58" t="n">
        <v>0.0016</v>
      </c>
      <c r="R844" s="58" t="n">
        <v>0.0016</v>
      </c>
      <c r="S844" s="58" t="n"/>
      <c r="T844" s="58" t="n">
        <v>0.008</v>
      </c>
      <c r="U844" s="58" t="n">
        <v>0.008</v>
      </c>
      <c r="V844" s="58" t="n"/>
      <c r="W844" s="240" t="inlineStr">
        <is>
          <t>水保局</t>
        </is>
      </c>
      <c r="X844" s="85" t="inlineStr">
        <is>
          <t>杨万龙</t>
        </is>
      </c>
      <c r="Y844" s="85" t="inlineStr">
        <is>
          <t>淤地坝建设管理局</t>
        </is>
      </c>
      <c r="Z844" s="85" t="inlineStr">
        <is>
          <t>相关负责人</t>
        </is>
      </c>
      <c r="AA844" s="58" t="inlineStr">
        <is>
          <t>环农领办发〔2022〕20号</t>
        </is>
      </c>
      <c r="AB844" s="58" t="inlineStr">
        <is>
          <t>中央二批</t>
        </is>
      </c>
    </row>
    <row r="845" ht="39" customHeight="1" s="295">
      <c r="A845" s="56" t="n"/>
      <c r="B845" s="297" t="inlineStr">
        <is>
          <t>（四）农田建设（高标准农田）</t>
        </is>
      </c>
      <c r="C845" s="290" t="n"/>
      <c r="D845" s="290" t="n"/>
      <c r="E845" s="291" t="n"/>
      <c r="F845" s="71" t="inlineStr">
        <is>
          <t>新建高标准农田13.42万亩，续建高标准农田2.77万亩，配套田间道路105.8公里。</t>
        </is>
      </c>
      <c r="G845" s="72">
        <f>SUM(G846:G848)</f>
        <v/>
      </c>
      <c r="H845" s="72">
        <f>SUM(H846:H848)</f>
        <v/>
      </c>
      <c r="I845" s="72" t="n"/>
      <c r="J845" s="72" t="n"/>
      <c r="K845" s="72" t="n"/>
      <c r="L845" s="72" t="n"/>
      <c r="M845" s="72" t="n"/>
      <c r="N845" s="72" t="n"/>
      <c r="O845" s="72" t="n"/>
      <c r="P845" s="72" t="n"/>
      <c r="Q845" s="72" t="n"/>
      <c r="R845" s="72" t="n"/>
      <c r="S845" s="72" t="n"/>
      <c r="T845" s="72" t="n"/>
      <c r="U845" s="72" t="n"/>
      <c r="V845" s="72" t="n"/>
      <c r="W845" s="90" t="n"/>
      <c r="X845" s="85" t="n"/>
      <c r="Y845" s="85" t="n"/>
      <c r="Z845" s="85" t="n"/>
      <c r="AA845" s="79" t="n"/>
      <c r="AB845" s="79" t="n"/>
    </row>
    <row r="846" ht="264" customHeight="1" s="295">
      <c r="A846" s="56" t="n"/>
      <c r="B846" s="307" t="inlineStr">
        <is>
          <t>环县2022年高标准农田建设项目</t>
        </is>
      </c>
      <c r="C846" s="56" t="inlineStr">
        <is>
          <t>新建</t>
        </is>
      </c>
      <c r="D846" s="34" t="inlineStr">
        <is>
          <t>2022.01-2022.12</t>
        </is>
      </c>
      <c r="E846" s="56" t="inlineStr">
        <is>
          <t>演武等14个乡镇</t>
        </is>
      </c>
      <c r="F846" s="235" t="inlineStr">
        <is>
          <t>一、土地平整11.6万亩，其中：演武乡8500亩（走马硷村3000亩、佛岔村3500亩、路家塬2000亩）；天池乡9600亩（曹李川村3000亩、张邓塬村1000亩、老庄湾村3000亩、苏北岔村2600亩）；合道镇2000亩（红崖洼村1000亩、寨子坪村500亩、大路洼村500亩）；木钵镇6400亩（郭西掌村2200亩、二合塬村1800亩、罗家沟村1200亩、水坝滩村1200亩）；曲子镇3500亩（西沟村1500亩、董家塬村800亩、金村寺村1200亩）；樊家川镇3000亩（李崾岘村1500亩、樊家川村1500亩）；洪德镇8000亩（梁岔村4000亩、赵洼村3000亩、河连湾村1000亩）；山城乡山城堡村2000亩；甜水镇12700亩（大良洼村7700亩、何塬村1000亩、鲁掌村4000亩）；毛井镇8700亩（黄寨柯村7700亩、二条硷1000亩）；车道镇12500亩（魏洼村4000亩、陈掌村2500亩、王西掌村6000亩）；芦家湾乡13300亩（庙儿掌村9000亩、宋家掌村1500亩、井川村2800亩）；小南沟乡10000亩（李塬村4500亩、连家川村5500亩）；秦团庄乡8800亩（新集子村4000亩、秦团庄村1500亩、白塬畔村1500亩、大天子村1800亩）；耿湾乡7000亩（潘掌村3500亩、万湾村2000亩、张台村1500亩）。
二、田间道路45km，其中：天池乡老庄湾村5km、曲子镇西沟村5km、洪德镇河连湾村5km、甜水镇大良洼6km、车道镇王西掌村3km、芦家湾乡庙儿掌5km、秦团庄乡秦团庄村5km、白塬畔村3km、耿湾乡张台村8km。</t>
        </is>
      </c>
      <c r="G846" s="56" t="n">
        <v>12572</v>
      </c>
      <c r="H846" s="56" t="n">
        <v>12572</v>
      </c>
      <c r="I846" s="56" t="n"/>
      <c r="J846" s="56" t="n"/>
      <c r="K846" s="56" t="n"/>
      <c r="L846" s="56" t="inlineStr">
        <is>
          <t>甘财农〔2021〕111号</t>
        </is>
      </c>
      <c r="M846" s="69" t="inlineStr">
        <is>
          <t>改善项目区农业生产条件，提高项目区农业劳动生产率，降低农业生产成本，农民人均纯收入增加180元。</t>
        </is>
      </c>
      <c r="N846" s="69" t="inlineStr">
        <is>
          <t>加强基础设施建设，改善农业生产条件，提高农业劳动生产率、机械化耕作水平，解决农产品运输困难，增加农户收益，保障粮食安全。</t>
        </is>
      </c>
      <c r="O846" s="329" t="n">
        <v>41</v>
      </c>
      <c r="P846" s="329" t="n"/>
      <c r="Q846" s="56">
        <f>R846+S846</f>
        <v/>
      </c>
      <c r="R846" s="330" t="n">
        <v>0.8582</v>
      </c>
      <c r="S846" s="330" t="n"/>
      <c r="T846" s="56">
        <f>U846+V846</f>
        <v/>
      </c>
      <c r="U846" s="331" t="n">
        <v>3.7</v>
      </c>
      <c r="V846" s="331" t="n"/>
      <c r="W846" s="34" t="inlineStr">
        <is>
          <t>农业农村局</t>
        </is>
      </c>
      <c r="X846" s="85" t="inlineStr">
        <is>
          <t>赵过存</t>
        </is>
      </c>
      <c r="Y846" s="85" t="inlineStr">
        <is>
          <t>乡镇村</t>
        </is>
      </c>
      <c r="Z846" s="85" t="n"/>
      <c r="AA846" s="34" t="inlineStr">
        <is>
          <t>环农领办发〔2021〕53号</t>
        </is>
      </c>
      <c r="AB846" s="34" t="inlineStr">
        <is>
          <t>一批整合</t>
        </is>
      </c>
    </row>
    <row r="847" ht="225" customHeight="1" s="295">
      <c r="A847" s="56" t="n"/>
      <c r="B847" s="67" t="inlineStr">
        <is>
          <t>环县2021年高标准农田建设项目</t>
        </is>
      </c>
      <c r="C847" s="67" t="inlineStr">
        <is>
          <t>续建</t>
        </is>
      </c>
      <c r="D847" s="34" t="inlineStr">
        <is>
          <t>2021.01-2022.12</t>
        </is>
      </c>
      <c r="E847" s="67" t="inlineStr">
        <is>
          <t>演武等乡镇</t>
        </is>
      </c>
      <c r="F847" s="130" t="inlineStr">
        <is>
          <t>一、土地平整27710亩，其中：演武乡766.55亩（刘坪村376.52亩、黄山村390.03亩）；合道镇2624.47亩（朱家塬村249.31亩、陈旗塬村135.52亩、尚西坪村118.12亩、梁坪村246.76亩、常崾岘村254.69亩、赵台村253.84亩、辛坪村662.69亩、唐台子村703.54亩）；天池乡1210.01亩（梁家河村508.50亩、井渠淌701.51亩）；曲子镇1137.37亩（宋家塬村550.09亩、金盆掌村224.42亩、西沟村362.86亩）；八珠乡1339.27亩（塔儿咀村921.42亩、湫坝沟村417.85亩）；洪德镇1646.25亩（私盐路村1059.14亩、寇河村587.11亩）；山城乡谢庄村1996.04亩；甜水镇何塬村3032.12亩；虎洞镇892.43亩（张大掌村694.15亩、金庄塬村198.28亩）；毛井镇乔崾岘村3838.91亩；车道镇1914.56亩（万安村1189.25亩、杨掌村648.77亩、刘园子村76.54亩）；芦家湾乡杨新庄村1625.24亩；小南沟乡小南沟村1384.23亩；罗山川乡964.70亩（龙柏山村545.14亩，光明村419.56亩）；南湫乡999.45亩（岳后渠村888.15亩、双井子村111.30亩）；环城镇2338.40亩（唐塬村451.41亩、陈汤塬村572.96亩、冉旗寨村329.93亩、肖川村169.71亩、漫塬村814.39亩）；二、田间道路35.565km；三、管护费24万元。</t>
        </is>
      </c>
      <c r="G847" s="67" t="n">
        <v>2744</v>
      </c>
      <c r="H847" s="67" t="n">
        <v>2744</v>
      </c>
      <c r="I847" s="56" t="n"/>
      <c r="J847" s="56" t="n"/>
      <c r="K847" s="56" t="n"/>
      <c r="L847" s="56" t="inlineStr">
        <is>
          <t>甘财建[2022]32号</t>
        </is>
      </c>
      <c r="M847" s="332" t="inlineStr">
        <is>
          <t>本项目建设完成后，可以大大改善项目区农业生产条件，提高项目区农业劳动生产率，降低农业生产成本，农民人均纯收入增加180元。</t>
        </is>
      </c>
      <c r="N847" s="69" t="inlineStr">
        <is>
          <t>加强基础设施建设，改善农业生产条件，提高农业劳动生产率、机械化耕作水平，解决农产品运输困难，增加农户收益，保障粮食安全。</t>
        </is>
      </c>
      <c r="O847" s="67" t="n">
        <v>38</v>
      </c>
      <c r="P847" s="329" t="n"/>
      <c r="Q847" s="67" t="n">
        <v>0.2298</v>
      </c>
      <c r="R847" s="330" t="n"/>
      <c r="S847" s="330" t="n"/>
      <c r="T847" s="67" t="n">
        <v>0.9550999999999999</v>
      </c>
      <c r="U847" s="331" t="n"/>
      <c r="V847" s="331" t="n"/>
      <c r="W847" s="34" t="inlineStr">
        <is>
          <t>农业农村局</t>
        </is>
      </c>
      <c r="X847" s="85" t="inlineStr">
        <is>
          <t>赵过存</t>
        </is>
      </c>
      <c r="Y847" s="85" t="inlineStr">
        <is>
          <t>乡镇村</t>
        </is>
      </c>
      <c r="Z847" s="85" t="n"/>
      <c r="AA847" s="34" t="inlineStr">
        <is>
          <t>环农领办发〔2022〕19号</t>
        </is>
      </c>
      <c r="AB847" s="34" t="inlineStr">
        <is>
          <t>三批整合</t>
        </is>
      </c>
    </row>
    <row r="848" ht="225" customHeight="1" s="295">
      <c r="A848" s="56" t="n"/>
      <c r="B848" s="67" t="inlineStr">
        <is>
          <t>环县2022年高标准农田建设项目</t>
        </is>
      </c>
      <c r="C848" s="67" t="inlineStr">
        <is>
          <t>新建</t>
        </is>
      </c>
      <c r="D848" s="34" t="inlineStr">
        <is>
          <t>2022.01-2022.12</t>
        </is>
      </c>
      <c r="E848" s="67" t="inlineStr">
        <is>
          <t>演武等乡镇</t>
        </is>
      </c>
      <c r="F848" s="130" t="inlineStr">
        <is>
          <t>一、土地平整18250亩，其中：演武乡943亩（佛岔村249亩、路家塬村160亩、走马硷村280亩、曳郭咀村254亩）；天池乡1258亩（曹李川村263亩、张邓塬村93亩、老庄湾村323亩、苏北岔村285亩、殷屈河村294亩）；合道镇294亩（红崖洼村174亩、寨子坪村67亩、大路洼村53亩）；木钵镇489亩（郭西掌村134亩、二合塬村102亩、罗家沟村93亩、水坝滩村85亩、白家掌75亩）；曲子镇566亩（西沟村205亩、董家塬村107亩、金村寺村93亩、小庄子村130亩、油坊塬村31亩）；八珠乡370亩（冯家湾村98亩、马莲掌村272亩）；樊家川镇430亩（李崾岘村105亩、樊家川村138亩、长城村187亩）；洪德镇792亩（梁岔村307亩、赵洼村111亩、河连湾村125亩、许旗村40亩、李塬村182亩、肖关27亩）；山城乡山城堡村561亩；甜水镇2523亩（大良洼村921亩、何塬村225亩、甜水街村376亩、鲁掌村1010亩）；毛井镇2506亩（黄寨柯村1246亩、杨东掌村1027亩、红土咀村171亩、二条硷62亩）；车道镇1579亩（魏洼村392亩、陈掌村196亩、王西掌村628亩、元峁村363亩）；芦家湾乡1551亩（庙儿掌村928亩、井川村251亩、桃李湾村314亩、杨新庄村58亩）；小南沟乡1328亩（李塬村438亩、连家川村445亩、李上山村267亩、汪天子村178亩）；秦团庄乡1693亩（新集子村278亩、秦团庄村187亩、白塬畔村187亩、大天子村258亩、王团庄村743亩、新峁村40亩）；耿湾乡1358亩（万湾村185亩、潘掌村327亩、黑城岔村205亩、张台村151亩、郝东掌村490亩）。二、配套田间道路25.266km。</t>
        </is>
      </c>
      <c r="G848" s="67" t="n">
        <v>2201</v>
      </c>
      <c r="H848" s="67" t="n">
        <v>2201</v>
      </c>
      <c r="I848" s="56" t="n"/>
      <c r="J848" s="56" t="n"/>
      <c r="K848" s="56" t="n"/>
      <c r="L848" s="56" t="inlineStr">
        <is>
          <t>甘财建[2022]32号</t>
        </is>
      </c>
      <c r="M848" s="332" t="inlineStr">
        <is>
          <t>本项目建设完成后，可以大大改善项目区农业生产条件，提高项目区农业劳动生产率，降低农业生产成本，农民人均纯收入增加180元。</t>
        </is>
      </c>
      <c r="N848" s="69" t="inlineStr">
        <is>
          <t>加强基础设施建设，改善农业生产条件，提高农业劳动生产率、机械化耕作水平，解决农产品运输困难，增加农户收益，保障粮食安全。</t>
        </is>
      </c>
      <c r="O848" s="67" t="n">
        <v>65</v>
      </c>
      <c r="P848" s="329" t="n"/>
      <c r="Q848" s="67" t="n">
        <v>0.1502</v>
      </c>
      <c r="R848" s="330" t="n"/>
      <c r="S848" s="330" t="n"/>
      <c r="T848" s="67" t="n">
        <v>0.6476</v>
      </c>
      <c r="U848" s="331" t="n"/>
      <c r="V848" s="331" t="n"/>
      <c r="W848" s="34" t="inlineStr">
        <is>
          <t>农业农村局</t>
        </is>
      </c>
      <c r="X848" s="85" t="inlineStr">
        <is>
          <t>赵过存</t>
        </is>
      </c>
      <c r="Y848" s="85" t="inlineStr">
        <is>
          <t>乡镇村</t>
        </is>
      </c>
      <c r="Z848" s="85" t="n"/>
      <c r="AA848" s="34" t="inlineStr">
        <is>
          <t>环农领办发〔2022〕19号</t>
        </is>
      </c>
      <c r="AB848" s="34" t="inlineStr">
        <is>
          <t>三批整合</t>
        </is>
      </c>
    </row>
    <row r="849" ht="39" customHeight="1" s="295">
      <c r="A849" s="56" t="n"/>
      <c r="B849" s="297" t="inlineStr">
        <is>
          <t>（五）林业改革发展&lt;不含林业资源管护和相关试点资金&gt;</t>
        </is>
      </c>
      <c r="C849" s="290" t="n"/>
      <c r="D849" s="290" t="n"/>
      <c r="E849" s="291" t="n"/>
      <c r="F849" s="71" t="n"/>
      <c r="G849" s="72">
        <f>G850+G851+G852+G853+G854+G875</f>
        <v/>
      </c>
      <c r="H849" s="72">
        <f>H850+H851+H852+H853+H854+H875</f>
        <v/>
      </c>
      <c r="I849" s="72">
        <f>I850+I851+I852+I853+I854+I875</f>
        <v/>
      </c>
      <c r="J849" s="72">
        <f>J850+J851+J852+J853+J854+J875</f>
        <v/>
      </c>
      <c r="K849" s="72">
        <f>K850+K851+K852+K853+K854+K875</f>
        <v/>
      </c>
      <c r="L849" s="79" t="n"/>
      <c r="M849" s="87" t="n"/>
      <c r="N849" s="87" t="n"/>
      <c r="O849" s="79" t="n"/>
      <c r="P849" s="79" t="n"/>
      <c r="Q849" s="79" t="n"/>
      <c r="R849" s="79" t="n"/>
      <c r="S849" s="79" t="n"/>
      <c r="T849" s="79" t="n"/>
      <c r="U849" s="79" t="n"/>
      <c r="V849" s="79" t="n"/>
      <c r="W849" s="90" t="n"/>
      <c r="X849" s="85" t="n"/>
      <c r="Y849" s="85" t="n"/>
      <c r="Z849" s="85" t="n"/>
      <c r="AA849" s="79" t="n"/>
      <c r="AB849" s="79" t="n"/>
    </row>
    <row r="850" ht="67" customFormat="1" customHeight="1" s="4">
      <c r="A850" s="56" t="n"/>
      <c r="B850" s="56" t="inlineStr">
        <is>
          <t>环县2021年中央财政森林抚育补助项目</t>
        </is>
      </c>
      <c r="C850" s="56" t="inlineStr">
        <is>
          <t>续建</t>
        </is>
      </c>
      <c r="D850" s="34" t="inlineStr">
        <is>
          <t>2021.06-2022.12</t>
        </is>
      </c>
      <c r="E850" s="56" t="inlineStr">
        <is>
          <t>毛井镇砖城子村</t>
        </is>
      </c>
      <c r="F850" s="69" t="inlineStr">
        <is>
          <t>森林抚育10000亩，每亩补助约100元 （已安排70万元，本次安排24.2万元）。</t>
        </is>
      </c>
      <c r="G850" s="56" t="n">
        <v>24.2</v>
      </c>
      <c r="H850" s="56" t="n">
        <v>24.2</v>
      </c>
      <c r="I850" s="56" t="n"/>
      <c r="J850" s="56" t="n"/>
      <c r="K850" s="56" t="n"/>
      <c r="L850" s="56" t="inlineStr">
        <is>
          <t>甘财农〔2021〕132号</t>
        </is>
      </c>
      <c r="M850" s="299" t="inlineStr">
        <is>
          <t>通过实施该项目，可以有效改善林分结构，提高森林质量，促进森林健康生长，增强生态防护功能。</t>
        </is>
      </c>
      <c r="N850" s="299" t="inlineStr">
        <is>
          <t>在工程项目实施中，组织专业绿化队伍，美化周围人居环境，实现合作共赢、利益共享，助推生态振兴。</t>
        </is>
      </c>
      <c r="O850" s="56" t="n">
        <v>1</v>
      </c>
      <c r="P850" s="56" t="n"/>
      <c r="Q850" s="56" t="n">
        <v>0.021</v>
      </c>
      <c r="R850" s="56" t="n">
        <v>0.015</v>
      </c>
      <c r="S850" s="56" t="n">
        <v>0.006</v>
      </c>
      <c r="T850" s="56" t="n">
        <v>0.1052</v>
      </c>
      <c r="U850" s="56" t="n">
        <v>0.075</v>
      </c>
      <c r="V850" s="56" t="n">
        <v>0.0302</v>
      </c>
      <c r="W850" s="56" t="inlineStr">
        <is>
          <t>自然资源局</t>
        </is>
      </c>
      <c r="X850" s="85" t="inlineStr">
        <is>
          <t>尚红锁</t>
        </is>
      </c>
      <c r="Y850" s="85" t="inlineStr">
        <is>
          <t>自然
资源局</t>
        </is>
      </c>
      <c r="Z850" s="85" t="inlineStr">
        <is>
          <t>尚红锁</t>
        </is>
      </c>
      <c r="AA850" s="34" t="inlineStr">
        <is>
          <t>环农领办发〔2022〕5号</t>
        </is>
      </c>
      <c r="AB850" s="34" t="inlineStr">
        <is>
          <t>二批
整合</t>
        </is>
      </c>
    </row>
    <row r="851" ht="191" customFormat="1" customHeight="1" s="4">
      <c r="A851" s="56" t="n"/>
      <c r="B851" s="56" t="inlineStr">
        <is>
          <t>环县2021年自主荒山造林项目</t>
        </is>
      </c>
      <c r="C851" s="56" t="inlineStr">
        <is>
          <t>续建</t>
        </is>
      </c>
      <c r="D851" s="34" t="inlineStr">
        <is>
          <t>2021.06-2022.12</t>
        </is>
      </c>
      <c r="E851" s="56" t="inlineStr">
        <is>
          <t>车道等10个乡镇31个村</t>
        </is>
      </c>
      <c r="F851" s="69" t="inlineStr">
        <is>
          <t>自主荒山造林40000亩，每亩补助约200元（已安排244.171865万元，本次安排551.2万元）。其中：车道镇4447亩（安掌村577亩、代掌村443.4亩、苦水掌村1061亩、刘园子村738.3亩、樱桃掌村573亩、元峁村1054.3亩），樊家川镇2000亩（马驿沟村1000亩、闫塬村1000亩），耿湾乡3052亩（耿河村421.2亩、潘掌村623亩、天桥村305.8亩、早流渠村1702亩），合道镇1160亩（陈旗塬村608亩、陶洼子村552亩），虎洞镇5227亩（常兆台村2256.1亩、张湾村2970.9亩），环城镇9244亩（陈汤塬村1000亩、龚淌村1010亩、漫塬村2596亩、宁老庄村1000亩、唐塬村2661亩、西川村977亩），毛井镇562亩（大户掌村202亩、砖城子村360亩），木钵镇3410亩（曹旗村826.5亩、井儿岔村385.3亩、坪子塬村1340亩、周家湾村858.2亩），曲子镇9764亩（西沟村7871亩、许家塬村1893亩），山城乡八里铺村1134亩。</t>
        </is>
      </c>
      <c r="G851" s="56" t="n">
        <v>551.2</v>
      </c>
      <c r="H851" s="56" t="n"/>
      <c r="I851" s="56" t="n">
        <v>551.2</v>
      </c>
      <c r="J851" s="56" t="n"/>
      <c r="K851" s="56" t="n"/>
      <c r="L851" s="56" t="inlineStr">
        <is>
          <t>甘财农〔2021〕132号</t>
        </is>
      </c>
      <c r="M851" s="299" t="inlineStr">
        <is>
          <t>通过实施该项目，进一步改善生态环境，有效发挥防风固沙、保持水土作用。</t>
        </is>
      </c>
      <c r="N851" s="299" t="inlineStr">
        <is>
          <t>在工程项目实施中，组织专业绿化队伍，美化周围人居环境，实现合作共赢、利益共享，助推生态振兴。</t>
        </is>
      </c>
      <c r="O851" s="56" t="n">
        <v>23</v>
      </c>
      <c r="P851" s="56" t="n">
        <v>8</v>
      </c>
      <c r="Q851" s="56" t="n">
        <v>0.645</v>
      </c>
      <c r="R851" s="56" t="n">
        <v>0.464</v>
      </c>
      <c r="S851" s="56" t="n">
        <v>0.181</v>
      </c>
      <c r="T851" s="56" t="n">
        <v>2.89</v>
      </c>
      <c r="U851" s="56" t="n">
        <v>2.08</v>
      </c>
      <c r="V851" s="56" t="n">
        <v>0.8100000000000001</v>
      </c>
      <c r="W851" s="56" t="inlineStr">
        <is>
          <t>自然资源局</t>
        </is>
      </c>
      <c r="X851" s="85" t="inlineStr">
        <is>
          <t>尚红锁</t>
        </is>
      </c>
      <c r="Y851" s="85" t="inlineStr">
        <is>
          <t>自然
资源局</t>
        </is>
      </c>
      <c r="Z851" s="85" t="inlineStr">
        <is>
          <t>尚红锁</t>
        </is>
      </c>
      <c r="AA851" s="34" t="inlineStr">
        <is>
          <t>环农领办发〔2022〕5号</t>
        </is>
      </c>
      <c r="AB851" s="34" t="inlineStr">
        <is>
          <t>二批
整合</t>
        </is>
      </c>
    </row>
    <row r="852" ht="78" customFormat="1" customHeight="1" s="4">
      <c r="A852" s="56" t="n"/>
      <c r="B852" s="56" t="inlineStr">
        <is>
          <t>环县木钵-八珠（樊家川）县乡公路行道树栽植项目</t>
        </is>
      </c>
      <c r="C852" s="56" t="inlineStr">
        <is>
          <t>续建</t>
        </is>
      </c>
      <c r="D852" s="34" t="inlineStr">
        <is>
          <t>2021.06-2022.12</t>
        </is>
      </c>
      <c r="E852" s="56" t="inlineStr">
        <is>
          <t>木钵、八珠、樊家川3个乡镇</t>
        </is>
      </c>
      <c r="F852" s="69" t="inlineStr">
        <is>
          <t>在木钵-八珠（樊家川）县乡公路沿线栽植樱花、云杉、金叶复叶槭等行道树30公里（已安排223.2958万元，本次安排73.6万元）。</t>
        </is>
      </c>
      <c r="G852" s="56" t="n">
        <v>73.59999999999999</v>
      </c>
      <c r="H852" s="56" t="n">
        <v>46.8</v>
      </c>
      <c r="I852" s="56" t="n">
        <v>26.8</v>
      </c>
      <c r="J852" s="56" t="n"/>
      <c r="K852" s="56" t="n"/>
      <c r="L852" s="56" t="inlineStr">
        <is>
          <t>甘财农〔2021〕132号</t>
        </is>
      </c>
      <c r="M852" s="299" t="inlineStr">
        <is>
          <t>通过实施该项目，有效发挥防风固沙进一步改善道路周边生态环境.</t>
        </is>
      </c>
      <c r="N852" s="299" t="inlineStr">
        <is>
          <t>在工程项目实施中，组织专业绿化队伍，美化周围人居环境，实现合作共赢、利益共享，助推生态振兴。</t>
        </is>
      </c>
      <c r="O852" s="56" t="n">
        <v>7</v>
      </c>
      <c r="P852" s="56" t="n"/>
      <c r="Q852" s="56" t="n">
        <v>0.1552</v>
      </c>
      <c r="R852" s="56" t="n">
        <v>0.1236</v>
      </c>
      <c r="S852" s="56" t="n">
        <v>0.0316</v>
      </c>
      <c r="T852" s="56" t="n">
        <v>0.63</v>
      </c>
      <c r="U852" s="56" t="n">
        <v>0.5</v>
      </c>
      <c r="V852" s="56" t="n">
        <v>0.13</v>
      </c>
      <c r="W852" s="56" t="inlineStr">
        <is>
          <t>自然资源局</t>
        </is>
      </c>
      <c r="X852" s="85" t="inlineStr">
        <is>
          <t>尚红锁</t>
        </is>
      </c>
      <c r="Y852" s="85" t="inlineStr">
        <is>
          <t>自然
资源局</t>
        </is>
      </c>
      <c r="Z852" s="85" t="inlineStr">
        <is>
          <t>尚红锁</t>
        </is>
      </c>
      <c r="AA852" s="34" t="inlineStr">
        <is>
          <t>环农领办发〔2022〕5号</t>
        </is>
      </c>
      <c r="AB852" s="34" t="inlineStr">
        <is>
          <t>二批
整合</t>
        </is>
      </c>
    </row>
    <row r="853" ht="87" customFormat="1" customHeight="1" s="5">
      <c r="A853" s="56" t="n"/>
      <c r="B853" s="56" t="inlineStr">
        <is>
          <t>环县山城乡王山口子村营盘山土地整治项目</t>
        </is>
      </c>
      <c r="C853" s="56" t="inlineStr">
        <is>
          <t>续建</t>
        </is>
      </c>
      <c r="D853" s="34" t="inlineStr">
        <is>
          <t>2021.06-2022.12</t>
        </is>
      </c>
      <c r="E853" s="56" t="inlineStr">
        <is>
          <t>山城乡王山口子村</t>
        </is>
      </c>
      <c r="F853" s="69" t="inlineStr">
        <is>
          <t>总建设规模2574.6亩，包括土地平整2325.45亩，田间道270米，生产路2155.39米。总估算投资291万元，已安排243.5万元。</t>
        </is>
      </c>
      <c r="G853" s="56" t="n">
        <v>7.4</v>
      </c>
      <c r="H853" s="56" t="n">
        <v>7.4</v>
      </c>
      <c r="I853" s="56" t="n"/>
      <c r="J853" s="56" t="n"/>
      <c r="K853" s="56" t="n"/>
      <c r="L853" s="56" t="inlineStr">
        <is>
          <t>甘财农[2022]39号</t>
        </is>
      </c>
      <c r="M853" s="69" t="inlineStr">
        <is>
          <t>通过实施该项目，受益农户多，可增加农业发展后劲，促进农业生产持续稳定的发展，同时还可合理调整用地结构和布局，使之向着良性方向转换。</t>
        </is>
      </c>
      <c r="N853" s="69" t="inlineStr">
        <is>
          <t>通过实施该项目，受益农户多，可增加农业发展后劲，促进农业生产持续稳定的发展，同时还可合理调整用地结构和布局，使之向着良性方向转换。</t>
        </is>
      </c>
      <c r="O853" s="56" t="n">
        <v>1</v>
      </c>
      <c r="P853" s="56" t="n"/>
      <c r="Q853" s="56" t="n">
        <v>0.009599999999999999</v>
      </c>
      <c r="R853" s="56" t="n">
        <v>0.0028</v>
      </c>
      <c r="S853" s="56">
        <f>Q853-R853</f>
        <v/>
      </c>
      <c r="T853" s="56" t="n">
        <v>0.0436</v>
      </c>
      <c r="U853" s="56">
        <f>R853*4</f>
        <v/>
      </c>
      <c r="V853" s="56">
        <f>T853-U853</f>
        <v/>
      </c>
      <c r="W853" s="56" t="inlineStr">
        <is>
          <t>自然资源局</t>
        </is>
      </c>
      <c r="X853" s="85" t="inlineStr">
        <is>
          <t>尚红锁</t>
        </is>
      </c>
      <c r="Y853" s="85" t="inlineStr">
        <is>
          <t>自然资源局</t>
        </is>
      </c>
      <c r="Z853" s="85" t="inlineStr">
        <is>
          <t>尚红锁</t>
        </is>
      </c>
      <c r="AA853" s="67" t="inlineStr">
        <is>
          <t>环农领办发〔2022〕30号</t>
        </is>
      </c>
      <c r="AB853" s="56" t="inlineStr">
        <is>
          <t>四批整合</t>
        </is>
      </c>
    </row>
    <row r="854" ht="87" customFormat="1" customHeight="1" s="5">
      <c r="A854" s="56" t="n"/>
      <c r="B854" s="85" t="inlineStr">
        <is>
          <t>2022年“一村万树”工程</t>
        </is>
      </c>
      <c r="C854" s="85" t="inlineStr">
        <is>
          <t>新建</t>
        </is>
      </c>
      <c r="D854" s="85" t="inlineStr">
        <is>
          <t>2022.01-2022.12</t>
        </is>
      </c>
      <c r="E854" s="85" t="inlineStr">
        <is>
          <t>20个乡镇</t>
        </is>
      </c>
      <c r="F854" s="222" t="inlineStr">
        <is>
          <t>建成“一村万树”达标村40个。（共需资金2300万元，本次安排700万元）</t>
        </is>
      </c>
      <c r="G854" s="85" t="n">
        <v>700</v>
      </c>
      <c r="H854" s="85" t="n">
        <v>700</v>
      </c>
      <c r="I854" s="85" t="n"/>
      <c r="J854" s="85" t="n"/>
      <c r="K854" s="85" t="n"/>
      <c r="L854" s="85" t="inlineStr">
        <is>
          <t>甘财农[2022]45号</t>
        </is>
      </c>
      <c r="M854" s="84" t="inlineStr">
        <is>
          <t>通过实施“一村万树”工程，全面提升乡村绿化美化水平，为推动乡村振兴提供生态保障。</t>
        </is>
      </c>
      <c r="N854" s="84" t="inlineStr">
        <is>
          <t>在工程项目实施中，组织专业绿化队伍，美化周围人居环境，实现合作共赢、利益共享，助推生态振兴。</t>
        </is>
      </c>
      <c r="O854" s="85" t="n">
        <v>40</v>
      </c>
      <c r="P854" s="85" t="n"/>
      <c r="Q854" s="85" t="n">
        <v>1.2058</v>
      </c>
      <c r="R854" s="85" t="n"/>
      <c r="S854" s="85" t="n"/>
      <c r="T854" s="85" t="n">
        <v>5.036</v>
      </c>
      <c r="U854" s="85" t="n"/>
      <c r="V854" s="85" t="n"/>
      <c r="W854" s="85" t="inlineStr">
        <is>
          <t>自然资源局</t>
        </is>
      </c>
      <c r="X854" s="85" t="inlineStr">
        <is>
          <t>尚红锁</t>
        </is>
      </c>
      <c r="Y854" s="85" t="inlineStr">
        <is>
          <t>各乡镇</t>
        </is>
      </c>
      <c r="Z854" s="85" t="n"/>
      <c r="AA854" s="56" t="n"/>
      <c r="AB854" s="56" t="n"/>
    </row>
    <row r="855" ht="87" customFormat="1" customHeight="1" s="5">
      <c r="A855" s="56" t="n"/>
      <c r="B855" s="67" t="inlineStr">
        <is>
          <t>2022年“一村万树”工程</t>
        </is>
      </c>
      <c r="C855" s="67" t="inlineStr">
        <is>
          <t>新建</t>
        </is>
      </c>
      <c r="D855" s="67" t="inlineStr">
        <is>
          <t>2022.01-2022.12</t>
        </is>
      </c>
      <c r="E855" s="67" t="inlineStr">
        <is>
          <t>车道镇</t>
        </is>
      </c>
      <c r="F855" s="130" t="inlineStr">
        <is>
          <t>建成“一村万树”一般达标村2个：元峁村，苦水掌村，每村补助50万元。（共需资金100万元，本次安排30万元）</t>
        </is>
      </c>
      <c r="G855" s="67" t="n">
        <v>30</v>
      </c>
      <c r="H855" s="67" t="n">
        <v>30</v>
      </c>
      <c r="I855" s="67" t="n"/>
      <c r="J855" s="67" t="n"/>
      <c r="K855" s="67" t="n"/>
      <c r="L855" s="85" t="inlineStr">
        <is>
          <t>甘财农[2022]46号</t>
        </is>
      </c>
      <c r="M855" s="94" t="inlineStr">
        <is>
          <t>通过实施“一村万树”工程，全面提升乡村绿化美化水平，为推动乡村振兴提供生态保障。</t>
        </is>
      </c>
      <c r="N855" s="94" t="inlineStr">
        <is>
          <t>在工程项目实施中，组织专业绿化队伍，美化周围人居环境，实现合作共赢、利益共享，助推生态振兴。</t>
        </is>
      </c>
      <c r="O855" s="67" t="n">
        <v>2</v>
      </c>
      <c r="P855" s="67" t="n"/>
      <c r="Q855" s="67" t="n">
        <v>0.0788</v>
      </c>
      <c r="R855" s="67" t="n"/>
      <c r="S855" s="67" t="n"/>
      <c r="T855" s="67" t="n">
        <v>0.2968</v>
      </c>
      <c r="U855" s="67" t="n"/>
      <c r="V855" s="67" t="n"/>
      <c r="W855" s="67" t="inlineStr">
        <is>
          <t>自然资源局</t>
        </is>
      </c>
      <c r="X855" s="67" t="inlineStr">
        <is>
          <t>尚红锁</t>
        </is>
      </c>
      <c r="Y855" s="60" t="inlineStr">
        <is>
          <t>车道镇</t>
        </is>
      </c>
      <c r="Z855" s="60" t="inlineStr">
        <is>
          <t>张会星</t>
        </is>
      </c>
      <c r="AA855" s="58" t="inlineStr">
        <is>
          <t>环农领办发〔2022〕36号</t>
        </is>
      </c>
      <c r="AB855" s="56" t="inlineStr">
        <is>
          <t>五批整合</t>
        </is>
      </c>
    </row>
    <row r="856" ht="87" customFormat="1" customHeight="1" s="5">
      <c r="A856" s="56" t="n"/>
      <c r="B856" s="67" t="inlineStr">
        <is>
          <t>2022年“一村万树”工程</t>
        </is>
      </c>
      <c r="C856" s="67" t="inlineStr">
        <is>
          <t>新建</t>
        </is>
      </c>
      <c r="D856" s="67" t="inlineStr">
        <is>
          <t>2022.01-2022.12</t>
        </is>
      </c>
      <c r="E856" s="67" t="inlineStr">
        <is>
          <t>罗山川乡</t>
        </is>
      </c>
      <c r="F856" s="130" t="inlineStr">
        <is>
          <t>建成“一村万树”一般达标村2个：大树塬村，山水湾村，每村补助50万元。（共需资金100万元，本次安排30万元）</t>
        </is>
      </c>
      <c r="G856" s="67" t="n">
        <v>30</v>
      </c>
      <c r="H856" s="67" t="n">
        <v>30</v>
      </c>
      <c r="I856" s="67" t="n"/>
      <c r="J856" s="67" t="n"/>
      <c r="K856" s="67" t="n"/>
      <c r="L856" s="85" t="inlineStr">
        <is>
          <t>甘财农[2022]47号</t>
        </is>
      </c>
      <c r="M856" s="94" t="inlineStr">
        <is>
          <t>通过实施“一村万树”工程，全面提升乡村绿化美化水平，为推动乡村振兴提供生态保障。</t>
        </is>
      </c>
      <c r="N856" s="94" t="inlineStr">
        <is>
          <t>在工程项目实施中，组织专业绿化队伍，美化周围人居环境，实现合作共赢、利益共享，助推生态振兴。</t>
        </is>
      </c>
      <c r="O856" s="67" t="n">
        <v>2</v>
      </c>
      <c r="P856" s="67" t="n"/>
      <c r="Q856" s="67" t="n">
        <v>0.0548</v>
      </c>
      <c r="R856" s="67" t="n"/>
      <c r="S856" s="67" t="n"/>
      <c r="T856" s="67" t="n">
        <v>0.2201</v>
      </c>
      <c r="U856" s="67" t="n"/>
      <c r="V856" s="67" t="n"/>
      <c r="W856" s="67" t="inlineStr">
        <is>
          <t>自然资源局</t>
        </is>
      </c>
      <c r="X856" s="67" t="inlineStr">
        <is>
          <t>尚红锁</t>
        </is>
      </c>
      <c r="Y856" s="60" t="inlineStr">
        <is>
          <t>罗山川乡</t>
        </is>
      </c>
      <c r="Z856" s="58" t="inlineStr">
        <is>
          <t>李怀文</t>
        </is>
      </c>
      <c r="AA856" s="58" t="inlineStr">
        <is>
          <t>环农领办发〔2022〕36号</t>
        </is>
      </c>
      <c r="AB856" s="56" t="inlineStr">
        <is>
          <t>五批整合</t>
        </is>
      </c>
    </row>
    <row r="857" ht="87" customFormat="1" customHeight="1" s="5">
      <c r="A857" s="56" t="n"/>
      <c r="B857" s="67" t="inlineStr">
        <is>
          <t>2022年“一村万树”工程</t>
        </is>
      </c>
      <c r="C857" s="67" t="inlineStr">
        <is>
          <t>新建</t>
        </is>
      </c>
      <c r="D857" s="67" t="inlineStr">
        <is>
          <t>2022.01-2022.12</t>
        </is>
      </c>
      <c r="E857" s="67" t="inlineStr">
        <is>
          <t>洪德镇</t>
        </is>
      </c>
      <c r="F857" s="130" t="inlineStr">
        <is>
          <t>建成“一村万树”达标村2个：其中一般达标村1个：马塬村,补助50万元；示范村1个：赵洼村，补助100万元。（共需资金150万元，本次安排50万元）</t>
        </is>
      </c>
      <c r="G857" s="67" t="n">
        <v>50</v>
      </c>
      <c r="H857" s="67" t="n">
        <v>50</v>
      </c>
      <c r="I857" s="67" t="n"/>
      <c r="J857" s="67" t="n"/>
      <c r="K857" s="67" t="n"/>
      <c r="L857" s="85" t="inlineStr">
        <is>
          <t>甘财农[2022]48号</t>
        </is>
      </c>
      <c r="M857" s="94" t="inlineStr">
        <is>
          <t>通过实施“一村万树”工程，全面提升乡村绿化美化水平，为推动乡村振兴提供生态保障。</t>
        </is>
      </c>
      <c r="N857" s="94" t="inlineStr">
        <is>
          <t>在工程项目实施中，组织专业绿化队伍，美化周围人居环境，实现合作共赢、利益共享，助推生态振兴。</t>
        </is>
      </c>
      <c r="O857" s="67" t="n">
        <v>2</v>
      </c>
      <c r="P857" s="67" t="n"/>
      <c r="Q857" s="67" t="n">
        <v>0.03</v>
      </c>
      <c r="R857" s="67" t="n"/>
      <c r="S857" s="67" t="n"/>
      <c r="T857" s="67" t="n">
        <v>0.1466</v>
      </c>
      <c r="U857" s="67" t="n"/>
      <c r="V857" s="67" t="n"/>
      <c r="W857" s="67" t="inlineStr">
        <is>
          <t>自然资源局</t>
        </is>
      </c>
      <c r="X857" s="67" t="inlineStr">
        <is>
          <t>尚红锁</t>
        </is>
      </c>
      <c r="Y857" s="60" t="inlineStr">
        <is>
          <t>洪德镇</t>
        </is>
      </c>
      <c r="Z857" s="83" t="inlineStr">
        <is>
          <t>王国伍</t>
        </is>
      </c>
      <c r="AA857" s="58" t="inlineStr">
        <is>
          <t>环农领办发〔2022〕36号</t>
        </is>
      </c>
      <c r="AB857" s="56" t="inlineStr">
        <is>
          <t>五批整合</t>
        </is>
      </c>
    </row>
    <row r="858" ht="87" customFormat="1" customHeight="1" s="5">
      <c r="A858" s="56" t="n"/>
      <c r="B858" s="67" t="inlineStr">
        <is>
          <t>2022年“一村万树”工程</t>
        </is>
      </c>
      <c r="C858" s="67" t="inlineStr">
        <is>
          <t>新建</t>
        </is>
      </c>
      <c r="D858" s="67" t="inlineStr">
        <is>
          <t>2022.01-2022.12</t>
        </is>
      </c>
      <c r="E858" s="67" t="inlineStr">
        <is>
          <t>小南沟乡</t>
        </is>
      </c>
      <c r="F858" s="130" t="inlineStr">
        <is>
          <t>建成“一村万树”一般达标村2个：许掌村，连川村，每村补助50万元。（共需资金100万元，本次安排30万元）</t>
        </is>
      </c>
      <c r="G858" s="67" t="n">
        <v>30</v>
      </c>
      <c r="H858" s="67" t="n">
        <v>30</v>
      </c>
      <c r="I858" s="67" t="n"/>
      <c r="J858" s="67" t="n"/>
      <c r="K858" s="67" t="n"/>
      <c r="L858" s="85" t="inlineStr">
        <is>
          <t>甘财农[2022]49号</t>
        </is>
      </c>
      <c r="M858" s="94" t="inlineStr">
        <is>
          <t>通过实施“一村万树”工程，全面提升乡村绿化美化水平，为推动乡村振兴提供生态保障。</t>
        </is>
      </c>
      <c r="N858" s="94" t="inlineStr">
        <is>
          <t>在工程项目实施中，组织专业绿化队伍，美化周围人居环境，实现合作共赢、利益共享，助推生态振兴。</t>
        </is>
      </c>
      <c r="O858" s="67" t="n">
        <v>2</v>
      </c>
      <c r="P858" s="67" t="n"/>
      <c r="Q858" s="67" t="n">
        <v>0.0545</v>
      </c>
      <c r="R858" s="67" t="n"/>
      <c r="S858" s="67" t="n"/>
      <c r="T858" s="67" t="n">
        <v>0.2231</v>
      </c>
      <c r="U858" s="67" t="n"/>
      <c r="V858" s="67" t="n"/>
      <c r="W858" s="67" t="inlineStr">
        <is>
          <t>自然资源局</t>
        </is>
      </c>
      <c r="X858" s="67" t="inlineStr">
        <is>
          <t>尚红锁</t>
        </is>
      </c>
      <c r="Y858" s="60" t="inlineStr">
        <is>
          <t>小南沟乡</t>
        </is>
      </c>
      <c r="Z858" s="58" t="inlineStr">
        <is>
          <t>任新育</t>
        </is>
      </c>
      <c r="AA858" s="58" t="inlineStr">
        <is>
          <t>环农领办发〔2022〕36号</t>
        </is>
      </c>
      <c r="AB858" s="56" t="inlineStr">
        <is>
          <t>五批整合</t>
        </is>
      </c>
    </row>
    <row r="859" ht="87" customFormat="1" customHeight="1" s="5">
      <c r="A859" s="56" t="n"/>
      <c r="B859" s="67" t="inlineStr">
        <is>
          <t>2022年“一村万树”工程</t>
        </is>
      </c>
      <c r="C859" s="67" t="inlineStr">
        <is>
          <t>新建</t>
        </is>
      </c>
      <c r="D859" s="67" t="inlineStr">
        <is>
          <t>2022.01-2022.12</t>
        </is>
      </c>
      <c r="E859" s="67" t="inlineStr">
        <is>
          <t>虎洞镇</t>
        </is>
      </c>
      <c r="F859" s="130" t="inlineStr">
        <is>
          <t>建成“一村万树”一般达标村2个：砂井子村，贾驿村，每村补助50万元。（共需资金100万元，本次安排25万元）</t>
        </is>
      </c>
      <c r="G859" s="67" t="n">
        <v>25</v>
      </c>
      <c r="H859" s="67" t="n">
        <v>25</v>
      </c>
      <c r="I859" s="67" t="n"/>
      <c r="J859" s="67" t="n"/>
      <c r="K859" s="67" t="n"/>
      <c r="L859" s="85" t="inlineStr">
        <is>
          <t>甘财农[2022]50号</t>
        </is>
      </c>
      <c r="M859" s="94" t="inlineStr">
        <is>
          <t>通过实施“一村万树”工程，全面提升乡村绿化美化水平，为推动乡村振兴提供生态保障。</t>
        </is>
      </c>
      <c r="N859" s="94" t="inlineStr">
        <is>
          <t>在工程项目实施中，组织专业绿化队伍，美化周围人居环境，实现合作共赢、利益共享，助推生态振兴。</t>
        </is>
      </c>
      <c r="O859" s="67" t="n">
        <v>2</v>
      </c>
      <c r="P859" s="67" t="n"/>
      <c r="Q859" s="67" t="n">
        <v>0.0539</v>
      </c>
      <c r="R859" s="67" t="n"/>
      <c r="S859" s="67" t="n"/>
      <c r="T859" s="67" t="n">
        <v>0.2159</v>
      </c>
      <c r="U859" s="67" t="n"/>
      <c r="V859" s="67" t="n"/>
      <c r="W859" s="67" t="inlineStr">
        <is>
          <t>自然资源局</t>
        </is>
      </c>
      <c r="X859" s="67" t="inlineStr">
        <is>
          <t>尚红锁</t>
        </is>
      </c>
      <c r="Y859" s="60" t="inlineStr">
        <is>
          <t>虎洞镇</t>
        </is>
      </c>
      <c r="Z859" s="58" t="inlineStr">
        <is>
          <t>梁海涛</t>
        </is>
      </c>
      <c r="AA859" s="58" t="inlineStr">
        <is>
          <t>环农领办发〔2022〕36号</t>
        </is>
      </c>
      <c r="AB859" s="56" t="inlineStr">
        <is>
          <t>五批整合</t>
        </is>
      </c>
    </row>
    <row r="860" ht="87" customFormat="1" customHeight="1" s="5">
      <c r="A860" s="56" t="n"/>
      <c r="B860" s="67" t="inlineStr">
        <is>
          <t>2022年“一村万树”工程</t>
        </is>
      </c>
      <c r="C860" s="67" t="inlineStr">
        <is>
          <t>新建</t>
        </is>
      </c>
      <c r="D860" s="67" t="inlineStr">
        <is>
          <t>2022.01-2022.12</t>
        </is>
      </c>
      <c r="E860" s="67" t="inlineStr">
        <is>
          <t>南湫乡</t>
        </is>
      </c>
      <c r="F860" s="130" t="inlineStr">
        <is>
          <t>建成“一村万树”一般达标村2个：岳后渠村，代家洼村，每村补助50万元。（共需资金100万元，本次安排25万元）</t>
        </is>
      </c>
      <c r="G860" s="67" t="n">
        <v>25</v>
      </c>
      <c r="H860" s="67" t="n">
        <v>25</v>
      </c>
      <c r="I860" s="67" t="n"/>
      <c r="J860" s="67" t="n"/>
      <c r="K860" s="67" t="n"/>
      <c r="L860" s="85" t="inlineStr">
        <is>
          <t>甘财农[2022]51号</t>
        </is>
      </c>
      <c r="M860" s="94" t="inlineStr">
        <is>
          <t>通过实施“一村万树”工程，全面提升乡村绿化美化水平，为推动乡村振兴提供生态保障。</t>
        </is>
      </c>
      <c r="N860" s="94" t="inlineStr">
        <is>
          <t>在工程项目实施中，组织专业绿化队伍，美化周围人居环境，实现合作共赢、利益共享，助推生态振兴。</t>
        </is>
      </c>
      <c r="O860" s="67" t="n">
        <v>2</v>
      </c>
      <c r="P860" s="67" t="n"/>
      <c r="Q860" s="67" t="n">
        <v>0.053</v>
      </c>
      <c r="R860" s="67" t="n"/>
      <c r="S860" s="67" t="n"/>
      <c r="T860" s="67" t="n">
        <v>0.2168</v>
      </c>
      <c r="U860" s="67" t="n"/>
      <c r="V860" s="67" t="n"/>
      <c r="W860" s="67" t="inlineStr">
        <is>
          <t>自然资源局</t>
        </is>
      </c>
      <c r="X860" s="67" t="inlineStr">
        <is>
          <t>尚红锁</t>
        </is>
      </c>
      <c r="Y860" s="60" t="inlineStr">
        <is>
          <t>南湫乡</t>
        </is>
      </c>
      <c r="Z860" s="58" t="inlineStr">
        <is>
          <t>杜志远</t>
        </is>
      </c>
      <c r="AA860" s="58" t="inlineStr">
        <is>
          <t>环农领办发〔2022〕36号</t>
        </is>
      </c>
      <c r="AB860" s="56" t="inlineStr">
        <is>
          <t>五批整合</t>
        </is>
      </c>
    </row>
    <row r="861" ht="87" customFormat="1" customHeight="1" s="5">
      <c r="A861" s="56" t="n"/>
      <c r="B861" s="67" t="inlineStr">
        <is>
          <t>2022年“一村万树”工程</t>
        </is>
      </c>
      <c r="C861" s="67" t="inlineStr">
        <is>
          <t>新建</t>
        </is>
      </c>
      <c r="D861" s="67" t="inlineStr">
        <is>
          <t>2022.01-2022.12</t>
        </is>
      </c>
      <c r="E861" s="67" t="inlineStr">
        <is>
          <t>山城乡</t>
        </is>
      </c>
      <c r="F861" s="130" t="inlineStr">
        <is>
          <t>建成“一村万树”达标村2个：其中一般达标村1个：王山口子村,补助50万元；示范村1个：山城堡村，补助100万元。（共需资金150万元，本次安排50万元）</t>
        </is>
      </c>
      <c r="G861" s="67" t="n">
        <v>50</v>
      </c>
      <c r="H861" s="67" t="n">
        <v>50</v>
      </c>
      <c r="I861" s="67" t="n"/>
      <c r="J861" s="67" t="n"/>
      <c r="K861" s="67" t="n"/>
      <c r="L861" s="85" t="inlineStr">
        <is>
          <t>甘财农[2022]52号</t>
        </is>
      </c>
      <c r="M861" s="94" t="inlineStr">
        <is>
          <t>通过实施“一村万树”工程，全面提升乡村绿化美化水平，为推动乡村振兴提供生态保障。</t>
        </is>
      </c>
      <c r="N861" s="94" t="inlineStr">
        <is>
          <t>在工程项目实施中，组织专业绿化队伍，美化周围人居环境，实现合作共赢、利益共享，助推生态振兴。</t>
        </is>
      </c>
      <c r="O861" s="67" t="n">
        <v>2</v>
      </c>
      <c r="P861" s="67" t="n"/>
      <c r="Q861" s="67" t="n">
        <v>0.0764</v>
      </c>
      <c r="R861" s="67" t="n"/>
      <c r="S861" s="67" t="n"/>
      <c r="T861" s="67" t="n">
        <v>0.2398</v>
      </c>
      <c r="U861" s="67" t="n"/>
      <c r="V861" s="67" t="n"/>
      <c r="W861" s="67" t="inlineStr">
        <is>
          <t>自然资源局</t>
        </is>
      </c>
      <c r="X861" s="67" t="inlineStr">
        <is>
          <t>尚红锁</t>
        </is>
      </c>
      <c r="Y861" s="60" t="inlineStr">
        <is>
          <t>山城乡</t>
        </is>
      </c>
      <c r="Z861" s="58" t="inlineStr">
        <is>
          <t>姚建平</t>
        </is>
      </c>
      <c r="AA861" s="58" t="inlineStr">
        <is>
          <t>环农领办发〔2022〕36号</t>
        </is>
      </c>
      <c r="AB861" s="56" t="inlineStr">
        <is>
          <t>五批整合</t>
        </is>
      </c>
    </row>
    <row r="862" ht="87" customFormat="1" customHeight="1" s="5">
      <c r="A862" s="56" t="n"/>
      <c r="B862" s="67" t="inlineStr">
        <is>
          <t>2022年“一村万树”工程</t>
        </is>
      </c>
      <c r="C862" s="67" t="inlineStr">
        <is>
          <t>新建</t>
        </is>
      </c>
      <c r="D862" s="67" t="inlineStr">
        <is>
          <t>2022.01-2022.12</t>
        </is>
      </c>
      <c r="E862" s="67" t="inlineStr">
        <is>
          <t>合道镇</t>
        </is>
      </c>
      <c r="F862" s="130" t="inlineStr">
        <is>
          <t>建成“一村万树”一般达标村2个：常崾岘村，朱家塬村，每村补助50万元。（共需资金100万元，本次安排30万元）</t>
        </is>
      </c>
      <c r="G862" s="67" t="n">
        <v>30</v>
      </c>
      <c r="H862" s="67" t="n">
        <v>30</v>
      </c>
      <c r="I862" s="67" t="n"/>
      <c r="J862" s="67" t="n"/>
      <c r="K862" s="67" t="n"/>
      <c r="L862" s="85" t="inlineStr">
        <is>
          <t>甘财农[2022]53号</t>
        </is>
      </c>
      <c r="M862" s="94" t="inlineStr">
        <is>
          <t>通过实施“一村万树”工程，全面提升乡村绿化美化水平，为推动乡村振兴提供生态保障。</t>
        </is>
      </c>
      <c r="N862" s="94" t="inlineStr">
        <is>
          <t>在工程项目实施中，组织专业绿化队伍，美化周围人居环境，实现合作共赢、利益共享，助推生态振兴。</t>
        </is>
      </c>
      <c r="O862" s="67" t="n">
        <v>2</v>
      </c>
      <c r="P862" s="67" t="n"/>
      <c r="Q862" s="67" t="n">
        <v>0.0617</v>
      </c>
      <c r="R862" s="67" t="n"/>
      <c r="S862" s="67" t="n"/>
      <c r="T862" s="67" t="n">
        <v>0.2675</v>
      </c>
      <c r="U862" s="67" t="n"/>
      <c r="V862" s="67" t="n"/>
      <c r="W862" s="67" t="inlineStr">
        <is>
          <t>自然资源局</t>
        </is>
      </c>
      <c r="X862" s="67" t="inlineStr">
        <is>
          <t>尚红锁</t>
        </is>
      </c>
      <c r="Y862" s="60" t="inlineStr">
        <is>
          <t>合道镇</t>
        </is>
      </c>
      <c r="Z862" s="58" t="inlineStr">
        <is>
          <t>王宝明</t>
        </is>
      </c>
      <c r="AA862" s="58" t="inlineStr">
        <is>
          <t>环农领办发〔2022〕36号</t>
        </is>
      </c>
      <c r="AB862" s="56" t="inlineStr">
        <is>
          <t>五批整合</t>
        </is>
      </c>
    </row>
    <row r="863" ht="87" customFormat="1" customHeight="1" s="5">
      <c r="A863" s="56" t="n"/>
      <c r="B863" s="67" t="inlineStr">
        <is>
          <t>2022年“一村万树”工程</t>
        </is>
      </c>
      <c r="C863" s="67" t="inlineStr">
        <is>
          <t>新建</t>
        </is>
      </c>
      <c r="D863" s="67" t="inlineStr">
        <is>
          <t>2022.01-2022.12</t>
        </is>
      </c>
      <c r="E863" s="67" t="inlineStr">
        <is>
          <t>秦团庄乡</t>
        </is>
      </c>
      <c r="F863" s="130" t="inlineStr">
        <is>
          <t>建成“一村万树”一般达标村2个：新集子村，白塬畔村，每村补助50万元。（共需资金100万元，本次安排30万元）</t>
        </is>
      </c>
      <c r="G863" s="67" t="n">
        <v>30</v>
      </c>
      <c r="H863" s="67" t="n">
        <v>30</v>
      </c>
      <c r="I863" s="67" t="n"/>
      <c r="J863" s="67" t="n"/>
      <c r="K863" s="67" t="n"/>
      <c r="L863" s="85" t="inlineStr">
        <is>
          <t>甘财农[2022]54号</t>
        </is>
      </c>
      <c r="M863" s="94" t="inlineStr">
        <is>
          <t>通过实施“一村万树”工程，全面提升乡村绿化美化水平，为推动乡村振兴提供生态保障。</t>
        </is>
      </c>
      <c r="N863" s="94" t="inlineStr">
        <is>
          <t>在工程项目实施中，组织专业绿化队伍，美化周围人居环境，实现合作共赢、利益共享，助推生态振兴。</t>
        </is>
      </c>
      <c r="O863" s="67" t="n">
        <v>2</v>
      </c>
      <c r="P863" s="67" t="n"/>
      <c r="Q863" s="67" t="n">
        <v>0.0602</v>
      </c>
      <c r="R863" s="67" t="n"/>
      <c r="S863" s="67" t="n"/>
      <c r="T863" s="67" t="n">
        <v>0.2597</v>
      </c>
      <c r="U863" s="67" t="n"/>
      <c r="V863" s="67" t="n"/>
      <c r="W863" s="67" t="inlineStr">
        <is>
          <t>自然资源局</t>
        </is>
      </c>
      <c r="X863" s="67" t="inlineStr">
        <is>
          <t>尚红锁</t>
        </is>
      </c>
      <c r="Y863" s="60" t="inlineStr">
        <is>
          <t>秦团庄乡</t>
        </is>
      </c>
      <c r="Z863" s="58" t="inlineStr">
        <is>
          <t>张浩洲</t>
        </is>
      </c>
      <c r="AA863" s="58" t="inlineStr">
        <is>
          <t>环农领办发〔2022〕36号</t>
        </is>
      </c>
      <c r="AB863" s="56" t="inlineStr">
        <is>
          <t>五批整合</t>
        </is>
      </c>
    </row>
    <row r="864" ht="87" customFormat="1" customHeight="1" s="5">
      <c r="A864" s="56" t="n"/>
      <c r="B864" s="67" t="inlineStr">
        <is>
          <t>2022年“一村万树”工程</t>
        </is>
      </c>
      <c r="C864" s="67" t="inlineStr">
        <is>
          <t>新建</t>
        </is>
      </c>
      <c r="D864" s="67" t="inlineStr">
        <is>
          <t>2022.01-2022.12</t>
        </is>
      </c>
      <c r="E864" s="67" t="inlineStr">
        <is>
          <t>甜水镇</t>
        </is>
      </c>
      <c r="F864" s="130" t="inlineStr">
        <is>
          <t>建成“一村万树”达标村2个：其中一般达标村1个：鲁掌村,补助50万元；示范村1个：甜水街村，补助100万元。（共需资金150万元，本次安排50万元）</t>
        </is>
      </c>
      <c r="G864" s="67" t="n">
        <v>50</v>
      </c>
      <c r="H864" s="67" t="n">
        <v>50</v>
      </c>
      <c r="I864" s="67" t="n"/>
      <c r="J864" s="67" t="n"/>
      <c r="K864" s="67" t="n"/>
      <c r="L864" s="85" t="inlineStr">
        <is>
          <t>甘财农[2022]55号</t>
        </is>
      </c>
      <c r="M864" s="94" t="inlineStr">
        <is>
          <t>通过实施“一村万树”工程，全面提升乡村绿化美化水平，为推动乡村振兴提供生态保障。</t>
        </is>
      </c>
      <c r="N864" s="94" t="inlineStr">
        <is>
          <t>在工程项目实施中，组织专业绿化队伍，美化周围人居环境，实现合作共赢、利益共享，助推生态振兴。</t>
        </is>
      </c>
      <c r="O864" s="67" t="n">
        <v>2</v>
      </c>
      <c r="P864" s="67" t="n"/>
      <c r="Q864" s="67" t="n">
        <v>0.08790000000000001</v>
      </c>
      <c r="R864" s="67" t="n"/>
      <c r="S864" s="67" t="n"/>
      <c r="T864" s="67" t="n">
        <v>0.3483</v>
      </c>
      <c r="U864" s="67" t="n"/>
      <c r="V864" s="67" t="n"/>
      <c r="W864" s="67" t="inlineStr">
        <is>
          <t>自然资源局</t>
        </is>
      </c>
      <c r="X864" s="67" t="inlineStr">
        <is>
          <t>尚红锁</t>
        </is>
      </c>
      <c r="Y864" s="60" t="inlineStr">
        <is>
          <t>甜水镇</t>
        </is>
      </c>
      <c r="Z864" s="58" t="inlineStr">
        <is>
          <t>拓研新</t>
        </is>
      </c>
      <c r="AA864" s="58" t="inlineStr">
        <is>
          <t>环农领办发〔2022〕36号</t>
        </is>
      </c>
      <c r="AB864" s="56" t="inlineStr">
        <is>
          <t>五批整合</t>
        </is>
      </c>
    </row>
    <row r="865" ht="87" customFormat="1" customHeight="1" s="5">
      <c r="A865" s="56" t="n"/>
      <c r="B865" s="67" t="inlineStr">
        <is>
          <t>2022年“一村万树”工程</t>
        </is>
      </c>
      <c r="C865" s="67" t="inlineStr">
        <is>
          <t>新建</t>
        </is>
      </c>
      <c r="D865" s="67" t="inlineStr">
        <is>
          <t>2022.01-2022.12</t>
        </is>
      </c>
      <c r="E865" s="67" t="inlineStr">
        <is>
          <t>毛井镇</t>
        </is>
      </c>
      <c r="F865" s="130" t="inlineStr">
        <is>
          <t>建成“一村万树”一般达标村2个：高家洼村，砖城子村，每村补助50万元。（共需资金100万元，本次安排30万元）</t>
        </is>
      </c>
      <c r="G865" s="67" t="n">
        <v>30</v>
      </c>
      <c r="H865" s="67" t="n">
        <v>30</v>
      </c>
      <c r="I865" s="67" t="n"/>
      <c r="J865" s="67" t="n"/>
      <c r="K865" s="67" t="n"/>
      <c r="L865" s="85" t="inlineStr">
        <is>
          <t>甘财农[2022]56号</t>
        </is>
      </c>
      <c r="M865" s="94" t="inlineStr">
        <is>
          <t>通过实施“一村万树”工程，全面提升乡村绿化美化水平，为推动乡村振兴提供生态保障。</t>
        </is>
      </c>
      <c r="N865" s="94" t="inlineStr">
        <is>
          <t>在工程项目实施中，组织专业绿化队伍，美化周围人居环境，实现合作共赢、利益共享，助推生态振兴。</t>
        </is>
      </c>
      <c r="O865" s="67" t="n">
        <v>2</v>
      </c>
      <c r="P865" s="67" t="n"/>
      <c r="Q865" s="67" t="n">
        <v>0.0796</v>
      </c>
      <c r="R865" s="67" t="n"/>
      <c r="S865" s="67" t="n"/>
      <c r="T865" s="67" t="n">
        <v>0.298</v>
      </c>
      <c r="U865" s="67" t="n"/>
      <c r="V865" s="67" t="n"/>
      <c r="W865" s="67" t="inlineStr">
        <is>
          <t>自然资源局</t>
        </is>
      </c>
      <c r="X865" s="67" t="inlineStr">
        <is>
          <t>尚红锁</t>
        </is>
      </c>
      <c r="Y865" s="60" t="inlineStr">
        <is>
          <t>毛井镇</t>
        </is>
      </c>
      <c r="Z865" s="58" t="inlineStr">
        <is>
          <t>梁立群</t>
        </is>
      </c>
      <c r="AA865" s="58" t="inlineStr">
        <is>
          <t>环农领办发〔2022〕36号</t>
        </is>
      </c>
      <c r="AB865" s="56" t="inlineStr">
        <is>
          <t>五批整合</t>
        </is>
      </c>
    </row>
    <row r="866" ht="87" customFormat="1" customHeight="1" s="5">
      <c r="A866" s="56" t="n"/>
      <c r="B866" s="67" t="inlineStr">
        <is>
          <t>2022年“一村万树”工程</t>
        </is>
      </c>
      <c r="C866" s="67" t="inlineStr">
        <is>
          <t>新建</t>
        </is>
      </c>
      <c r="D866" s="67" t="inlineStr">
        <is>
          <t>2022.01-2022.12</t>
        </is>
      </c>
      <c r="E866" s="67" t="inlineStr">
        <is>
          <t>演武乡</t>
        </is>
      </c>
      <c r="F866" s="130" t="inlineStr">
        <is>
          <t>建成“一村万树”一般达标村2个：佛岔村，刘坪村，每村补助50万元。（共需资金100万元，本次安排30万元）</t>
        </is>
      </c>
      <c r="G866" s="67" t="n">
        <v>30</v>
      </c>
      <c r="H866" s="67" t="n">
        <v>30</v>
      </c>
      <c r="I866" s="67" t="n"/>
      <c r="J866" s="67" t="n"/>
      <c r="K866" s="67" t="n"/>
      <c r="L866" s="85" t="inlineStr">
        <is>
          <t>甘财农[2022]57号</t>
        </is>
      </c>
      <c r="M866" s="94" t="inlineStr">
        <is>
          <t>通过实施“一村万树”工程，全面提升乡村绿化美化水平，为推动乡村振兴提供生态保障。</t>
        </is>
      </c>
      <c r="N866" s="94" t="inlineStr">
        <is>
          <t>在工程项目实施中，组织专业绿化队伍，美化周围人居环境，实现合作共赢、利益共享，助推生态振兴。</t>
        </is>
      </c>
      <c r="O866" s="67" t="n">
        <v>2</v>
      </c>
      <c r="P866" s="67" t="n"/>
      <c r="Q866" s="67" t="n">
        <v>0.0145</v>
      </c>
      <c r="R866" s="67" t="n"/>
      <c r="S866" s="67" t="n"/>
      <c r="T866" s="67" t="n">
        <v>0.06270000000000001</v>
      </c>
      <c r="U866" s="67" t="n"/>
      <c r="V866" s="67" t="n"/>
      <c r="W866" s="67" t="inlineStr">
        <is>
          <t>自然资源局</t>
        </is>
      </c>
      <c r="X866" s="67" t="inlineStr">
        <is>
          <t>尚红锁</t>
        </is>
      </c>
      <c r="Y866" s="60" t="inlineStr">
        <is>
          <t>演武乡</t>
        </is>
      </c>
      <c r="Z866" s="58" t="inlineStr">
        <is>
          <t>杨永杰</t>
        </is>
      </c>
      <c r="AA866" s="58" t="inlineStr">
        <is>
          <t>环农领办发〔2022〕36号</t>
        </is>
      </c>
      <c r="AB866" s="56" t="inlineStr">
        <is>
          <t>五批整合</t>
        </is>
      </c>
    </row>
    <row r="867" ht="87" customFormat="1" customHeight="1" s="5">
      <c r="A867" s="56" t="n"/>
      <c r="B867" s="67" t="inlineStr">
        <is>
          <t>2022年“一村万树”工程</t>
        </is>
      </c>
      <c r="C867" s="67" t="inlineStr">
        <is>
          <t>新建</t>
        </is>
      </c>
      <c r="D867" s="67" t="inlineStr">
        <is>
          <t>2022.01-2022.12</t>
        </is>
      </c>
      <c r="E867" s="67" t="inlineStr">
        <is>
          <t>环城镇</t>
        </is>
      </c>
      <c r="F867" s="130" t="inlineStr">
        <is>
          <t>建成“一村万树”达标村2个：其中一般达标村1个：五里屯村，补助50万元；示范村1个：冉旗寨村,补助100万元。（共需资金150万元，本次安排50万元）</t>
        </is>
      </c>
      <c r="G867" s="67" t="n">
        <v>50</v>
      </c>
      <c r="H867" s="67" t="n">
        <v>50</v>
      </c>
      <c r="I867" s="67" t="n"/>
      <c r="J867" s="67" t="n"/>
      <c r="K867" s="67" t="n"/>
      <c r="L867" s="85" t="inlineStr">
        <is>
          <t>甘财农[2022]58号</t>
        </is>
      </c>
      <c r="M867" s="94" t="inlineStr">
        <is>
          <t>通过实施“一村万树”工程，全面提升乡村绿化美化水平，为推动乡村振兴提供生态保障。</t>
        </is>
      </c>
      <c r="N867" s="94" t="inlineStr">
        <is>
          <t>在工程项目实施中，组织专业绿化队伍，美化周围人居环境，实现合作共赢、利益共享，助推生态振兴。</t>
        </is>
      </c>
      <c r="O867" s="67" t="n">
        <v>2</v>
      </c>
      <c r="P867" s="67" t="n"/>
      <c r="Q867" s="67" t="n">
        <v>0.0265</v>
      </c>
      <c r="R867" s="67" t="n"/>
      <c r="S867" s="67" t="n"/>
      <c r="T867" s="67" t="n">
        <v>0.141</v>
      </c>
      <c r="U867" s="67" t="n"/>
      <c r="V867" s="67" t="n"/>
      <c r="W867" s="67" t="inlineStr">
        <is>
          <t>自然资源局</t>
        </is>
      </c>
      <c r="X867" s="67" t="inlineStr">
        <is>
          <t>尚红锁</t>
        </is>
      </c>
      <c r="Y867" s="67" t="inlineStr">
        <is>
          <t>环城镇</t>
        </is>
      </c>
      <c r="Z867" s="58" t="inlineStr">
        <is>
          <t>白俊虎</t>
        </is>
      </c>
      <c r="AA867" s="58" t="inlineStr">
        <is>
          <t>环农领办发〔2022〕36号</t>
        </is>
      </c>
      <c r="AB867" s="56" t="inlineStr">
        <is>
          <t>五批整合</t>
        </is>
      </c>
    </row>
    <row r="868" ht="87" customFormat="1" customHeight="1" s="5">
      <c r="A868" s="56" t="n"/>
      <c r="B868" s="67" t="inlineStr">
        <is>
          <t>2022年“一村万树”工程</t>
        </is>
      </c>
      <c r="C868" s="67" t="inlineStr">
        <is>
          <t>新建</t>
        </is>
      </c>
      <c r="D868" s="67" t="inlineStr">
        <is>
          <t>2022.01-2022.12</t>
        </is>
      </c>
      <c r="E868" s="67" t="inlineStr">
        <is>
          <t>木钵镇</t>
        </is>
      </c>
      <c r="F868" s="130" t="inlineStr">
        <is>
          <t>建成“一村万树”达标村2个：其中一般达标村1个：韩洼子村,补助50万元；示范村1个：高寨村，补助100万元。（共需资金150万元，本次安排50万元）</t>
        </is>
      </c>
      <c r="G868" s="67" t="n">
        <v>50</v>
      </c>
      <c r="H868" s="67" t="n">
        <v>50</v>
      </c>
      <c r="I868" s="67" t="n"/>
      <c r="J868" s="67" t="n"/>
      <c r="K868" s="67" t="n"/>
      <c r="L868" s="85" t="inlineStr">
        <is>
          <t>甘财农[2022]59号</t>
        </is>
      </c>
      <c r="M868" s="94" t="inlineStr">
        <is>
          <t>通过实施“一村万树”工程，全面提升乡村绿化美化水平，为推动乡村振兴提供生态保障。</t>
        </is>
      </c>
      <c r="N868" s="94" t="inlineStr">
        <is>
          <t>在工程项目实施中，组织专业绿化队伍，美化周围人居环境，实现合作共赢、利益共享，助推生态振兴。</t>
        </is>
      </c>
      <c r="O868" s="67" t="n">
        <v>2</v>
      </c>
      <c r="P868" s="67" t="n"/>
      <c r="Q868" s="67" t="n">
        <v>0.1017</v>
      </c>
      <c r="R868" s="67" t="n"/>
      <c r="S868" s="67" t="n"/>
      <c r="T868" s="67" t="n">
        <v>0.4103</v>
      </c>
      <c r="U868" s="67" t="n"/>
      <c r="V868" s="67" t="n"/>
      <c r="W868" s="67" t="inlineStr">
        <is>
          <t>自然资源局</t>
        </is>
      </c>
      <c r="X868" s="67" t="inlineStr">
        <is>
          <t>尚红锁</t>
        </is>
      </c>
      <c r="Y868" s="67" t="inlineStr">
        <is>
          <t>木钵镇</t>
        </is>
      </c>
      <c r="Z868" s="83" t="inlineStr">
        <is>
          <t>方显</t>
        </is>
      </c>
      <c r="AA868" s="58" t="inlineStr">
        <is>
          <t>环农领办发〔2022〕36号</t>
        </is>
      </c>
      <c r="AB868" s="56" t="inlineStr">
        <is>
          <t>五批整合</t>
        </is>
      </c>
    </row>
    <row r="869" ht="87" customFormat="1" customHeight="1" s="5">
      <c r="A869" s="56" t="n"/>
      <c r="B869" s="67" t="inlineStr">
        <is>
          <t>2022年“一村万树”工程</t>
        </is>
      </c>
      <c r="C869" s="67" t="inlineStr">
        <is>
          <t>新建</t>
        </is>
      </c>
      <c r="D869" s="67" t="inlineStr">
        <is>
          <t>2022.01-2022.12</t>
        </is>
      </c>
      <c r="E869" s="67" t="inlineStr">
        <is>
          <t>八珠乡</t>
        </is>
      </c>
      <c r="F869" s="130" t="inlineStr">
        <is>
          <t>建成“一村万树”一般达标村2个：冯家湾村，湫坝沟村，每村补助50万元。（共需资金100万元，本次安排25万元）</t>
        </is>
      </c>
      <c r="G869" s="67" t="n">
        <v>25</v>
      </c>
      <c r="H869" s="67" t="n">
        <v>25</v>
      </c>
      <c r="I869" s="67" t="n"/>
      <c r="J869" s="67" t="n"/>
      <c r="K869" s="67" t="n"/>
      <c r="L869" s="85" t="inlineStr">
        <is>
          <t>甘财农[2022]60号</t>
        </is>
      </c>
      <c r="M869" s="94" t="inlineStr">
        <is>
          <t>通过实施“一村万树”工程，全面提升乡村绿化美化水平，为推动乡村振兴提供生态保障。</t>
        </is>
      </c>
      <c r="N869" s="94" t="inlineStr">
        <is>
          <t>在工程项目实施中，组织专业绿化队伍，美化周围人居环境，实现合作共赢、利益共享，助推生态振兴。</t>
        </is>
      </c>
      <c r="O869" s="67" t="n">
        <v>2</v>
      </c>
      <c r="P869" s="67" t="n"/>
      <c r="Q869" s="67" t="n">
        <v>0.0367</v>
      </c>
      <c r="R869" s="67" t="n"/>
      <c r="S869" s="67" t="n"/>
      <c r="T869" s="67" t="n">
        <v>0.1522</v>
      </c>
      <c r="U869" s="67" t="n"/>
      <c r="V869" s="67" t="n"/>
      <c r="W869" s="67" t="inlineStr">
        <is>
          <t>自然资源局</t>
        </is>
      </c>
      <c r="X869" s="67" t="inlineStr">
        <is>
          <t>尚红锁</t>
        </is>
      </c>
      <c r="Y869" s="67" t="inlineStr">
        <is>
          <t>八珠乡</t>
        </is>
      </c>
      <c r="Z869" s="58" t="inlineStr">
        <is>
          <t>张彬彬</t>
        </is>
      </c>
      <c r="AA869" s="58" t="inlineStr">
        <is>
          <t>环农领办发〔2022〕36号</t>
        </is>
      </c>
      <c r="AB869" s="56" t="inlineStr">
        <is>
          <t>五批整合</t>
        </is>
      </c>
    </row>
    <row r="870" ht="87" customFormat="1" customHeight="1" s="5">
      <c r="A870" s="56" t="n"/>
      <c r="B870" s="67" t="inlineStr">
        <is>
          <t>2022年“一村万树”工程</t>
        </is>
      </c>
      <c r="C870" s="67" t="inlineStr">
        <is>
          <t>新建</t>
        </is>
      </c>
      <c r="D870" s="67" t="inlineStr">
        <is>
          <t>2022.01-2022.12</t>
        </is>
      </c>
      <c r="E870" s="67" t="inlineStr">
        <is>
          <t>樊家川镇</t>
        </is>
      </c>
      <c r="F870" s="130" t="inlineStr">
        <is>
          <t>建成“一村万树”一般达标村2个：慕家河村，樊家川村，每村补助50万元。（共需资金100万元，本次安排25万元）</t>
        </is>
      </c>
      <c r="G870" s="67" t="n">
        <v>25</v>
      </c>
      <c r="H870" s="67" t="n">
        <v>25</v>
      </c>
      <c r="I870" s="67" t="n"/>
      <c r="J870" s="67" t="n"/>
      <c r="K870" s="67" t="n"/>
      <c r="L870" s="85" t="inlineStr">
        <is>
          <t>甘财农[2022]61号</t>
        </is>
      </c>
      <c r="M870" s="94" t="inlineStr">
        <is>
          <t>通过实施“一村万树”工程，全面提升乡村绿化美化水平，为推动乡村振兴提供生态保障。</t>
        </is>
      </c>
      <c r="N870" s="94" t="inlineStr">
        <is>
          <t>在工程项目实施中，组织专业绿化队伍，美化周围人居环境，实现合作共赢、利益共享，助推生态振兴。</t>
        </is>
      </c>
      <c r="O870" s="67" t="n">
        <v>2</v>
      </c>
      <c r="P870" s="67" t="n"/>
      <c r="Q870" s="67" t="n">
        <v>0.09760000000000001</v>
      </c>
      <c r="R870" s="67" t="n"/>
      <c r="S870" s="67" t="n"/>
      <c r="T870" s="67" t="n">
        <v>0.4392</v>
      </c>
      <c r="U870" s="67" t="n"/>
      <c r="V870" s="67" t="n"/>
      <c r="W870" s="67" t="inlineStr">
        <is>
          <t>自然资源局</t>
        </is>
      </c>
      <c r="X870" s="67" t="inlineStr">
        <is>
          <t>尚红锁</t>
        </is>
      </c>
      <c r="Y870" s="60" t="inlineStr">
        <is>
          <t>樊家川镇</t>
        </is>
      </c>
      <c r="Z870" s="58" t="inlineStr">
        <is>
          <t>王治峰</t>
        </is>
      </c>
      <c r="AA870" s="58" t="inlineStr">
        <is>
          <t>环农领办发〔2022〕36号</t>
        </is>
      </c>
      <c r="AB870" s="56" t="inlineStr">
        <is>
          <t>五批整合</t>
        </is>
      </c>
    </row>
    <row r="871" ht="87" customFormat="1" customHeight="1" s="5">
      <c r="A871" s="56" t="n"/>
      <c r="B871" s="67" t="inlineStr">
        <is>
          <t>2022年“一村万树”工程</t>
        </is>
      </c>
      <c r="C871" s="67" t="inlineStr">
        <is>
          <t>新建</t>
        </is>
      </c>
      <c r="D871" s="67" t="inlineStr">
        <is>
          <t>2022.01-2022.12</t>
        </is>
      </c>
      <c r="E871" s="67" t="inlineStr">
        <is>
          <t>天池乡</t>
        </is>
      </c>
      <c r="F871" s="130" t="inlineStr">
        <is>
          <t>建成“一村万树”一般达标村2个：曹李川村，大方山村，每村补助50万元。（共需资金100万元，本次安排30万元）</t>
        </is>
      </c>
      <c r="G871" s="67" t="n">
        <v>30</v>
      </c>
      <c r="H871" s="67" t="n">
        <v>30</v>
      </c>
      <c r="I871" s="67" t="n"/>
      <c r="J871" s="67" t="n"/>
      <c r="K871" s="67" t="n"/>
      <c r="L871" s="85" t="inlineStr">
        <is>
          <t>甘财农[2022]62号</t>
        </is>
      </c>
      <c r="M871" s="94" t="inlineStr">
        <is>
          <t>通过实施“一村万树”工程，全面提升乡村绿化美化水平，为推动乡村振兴提供生态保障。</t>
        </is>
      </c>
      <c r="N871" s="94" t="inlineStr">
        <is>
          <t>在工程项目实施中，组织专业绿化队伍，美化周围人居环境，实现合作共赢、利益共享，助推生态振兴。</t>
        </is>
      </c>
      <c r="O871" s="67" t="n">
        <v>2</v>
      </c>
      <c r="P871" s="67" t="n"/>
      <c r="Q871" s="67" t="n">
        <v>0.0514</v>
      </c>
      <c r="R871" s="67" t="n"/>
      <c r="S871" s="67" t="n"/>
      <c r="T871" s="67" t="n">
        <v>0.2089</v>
      </c>
      <c r="U871" s="67" t="n"/>
      <c r="V871" s="67" t="n"/>
      <c r="W871" s="67" t="inlineStr">
        <is>
          <t>自然资源局</t>
        </is>
      </c>
      <c r="X871" s="67" t="inlineStr">
        <is>
          <t>尚红锁</t>
        </is>
      </c>
      <c r="Y871" s="60" t="inlineStr">
        <is>
          <t>天池乡</t>
        </is>
      </c>
      <c r="Z871" s="58" t="inlineStr">
        <is>
          <t>刘震</t>
        </is>
      </c>
      <c r="AA871" s="58" t="inlineStr">
        <is>
          <t>环农领办发〔2022〕36号</t>
        </is>
      </c>
      <c r="AB871" s="56" t="inlineStr">
        <is>
          <t>五批整合</t>
        </is>
      </c>
    </row>
    <row r="872" ht="87" customFormat="1" customHeight="1" s="5">
      <c r="A872" s="56" t="n"/>
      <c r="B872" s="67" t="inlineStr">
        <is>
          <t>2022年“一村万树”工程</t>
        </is>
      </c>
      <c r="C872" s="67" t="inlineStr">
        <is>
          <t>新建</t>
        </is>
      </c>
      <c r="D872" s="67" t="inlineStr">
        <is>
          <t>2022.01-2022.12</t>
        </is>
      </c>
      <c r="E872" s="67" t="inlineStr">
        <is>
          <t>曲子镇</t>
        </is>
      </c>
      <c r="F872" s="130" t="inlineStr">
        <is>
          <t>建成“一村万树”达标村2个：其中一般达标村1个：高李湾村,补助50万元；示范村1个：宋家塬村，补助100万元。（共需资金150万元，本次安排50万元）</t>
        </is>
      </c>
      <c r="G872" s="67" t="n">
        <v>50</v>
      </c>
      <c r="H872" s="67" t="n">
        <v>50</v>
      </c>
      <c r="I872" s="67" t="n"/>
      <c r="J872" s="67" t="n"/>
      <c r="K872" s="67" t="n"/>
      <c r="L872" s="85" t="inlineStr">
        <is>
          <t>甘财农[2022]63号</t>
        </is>
      </c>
      <c r="M872" s="94" t="inlineStr">
        <is>
          <t>通过实施“一村万树”工程，全面提升乡村绿化美化水平，为推动乡村振兴提供生态保障。</t>
        </is>
      </c>
      <c r="N872" s="94" t="inlineStr">
        <is>
          <t>在工程项目实施中，组织专业绿化队伍，美化周围人居环境，实现合作共赢、利益共享，助推生态振兴。</t>
        </is>
      </c>
      <c r="O872" s="67" t="n">
        <v>2</v>
      </c>
      <c r="P872" s="67" t="n"/>
      <c r="Q872" s="67" t="n">
        <v>0.0828</v>
      </c>
      <c r="R872" s="67" t="n"/>
      <c r="S872" s="67" t="n"/>
      <c r="T872" s="67" t="n">
        <v>0.3026</v>
      </c>
      <c r="U872" s="67" t="n"/>
      <c r="V872" s="67" t="n"/>
      <c r="W872" s="67" t="inlineStr">
        <is>
          <t>自然资源局</t>
        </is>
      </c>
      <c r="X872" s="67" t="inlineStr">
        <is>
          <t>尚红锁</t>
        </is>
      </c>
      <c r="Y872" s="60" t="inlineStr">
        <is>
          <t>曲子镇</t>
        </is>
      </c>
      <c r="Z872" s="58" t="inlineStr">
        <is>
          <t>段斌杰</t>
        </is>
      </c>
      <c r="AA872" s="58" t="inlineStr">
        <is>
          <t>环农领办发〔2022〕36号</t>
        </is>
      </c>
      <c r="AB872" s="56" t="inlineStr">
        <is>
          <t>五批整合</t>
        </is>
      </c>
    </row>
    <row r="873" ht="87" customFormat="1" customHeight="1" s="5">
      <c r="A873" s="56" t="n"/>
      <c r="B873" s="67" t="inlineStr">
        <is>
          <t>2022年“一村万树”工程</t>
        </is>
      </c>
      <c r="C873" s="67" t="inlineStr">
        <is>
          <t>新建</t>
        </is>
      </c>
      <c r="D873" s="67" t="inlineStr">
        <is>
          <t>2022.01-2022.12</t>
        </is>
      </c>
      <c r="E873" s="67" t="inlineStr">
        <is>
          <t>芦家湾乡</t>
        </is>
      </c>
      <c r="F873" s="130" t="inlineStr">
        <is>
          <t>建成“一村万树”一般达标村2个：庙儿掌村，盘龙村，每村补助50万元。（共需资金100万元，本次安排30万元）</t>
        </is>
      </c>
      <c r="G873" s="67" t="n">
        <v>30</v>
      </c>
      <c r="H873" s="67" t="n">
        <v>30</v>
      </c>
      <c r="I873" s="67" t="n"/>
      <c r="J873" s="67" t="n"/>
      <c r="K873" s="67" t="n"/>
      <c r="L873" s="85" t="inlineStr">
        <is>
          <t>甘财农[2022]64号</t>
        </is>
      </c>
      <c r="M873" s="94" t="inlineStr">
        <is>
          <t>通过实施“一村万树”工程，全面提升乡村绿化美化水平，为推动乡村振兴提供生态保障。</t>
        </is>
      </c>
      <c r="N873" s="94" t="inlineStr">
        <is>
          <t>在工程项目实施中，组织专业绿化队伍，美化周围人居环境，实现合作共赢、利益共享，助推生态振兴。</t>
        </is>
      </c>
      <c r="O873" s="67" t="n">
        <v>2</v>
      </c>
      <c r="P873" s="67" t="n"/>
      <c r="Q873" s="67" t="n">
        <v>0.054</v>
      </c>
      <c r="R873" s="67" t="n"/>
      <c r="S873" s="67" t="n"/>
      <c r="T873" s="67" t="n">
        <v>0.2043</v>
      </c>
      <c r="U873" s="67" t="n"/>
      <c r="V873" s="67" t="n"/>
      <c r="W873" s="67" t="inlineStr">
        <is>
          <t>自然资源局</t>
        </is>
      </c>
      <c r="X873" s="67" t="inlineStr">
        <is>
          <t>尚红锁</t>
        </is>
      </c>
      <c r="Y873" s="60" t="inlineStr">
        <is>
          <t>芦家湾乡</t>
        </is>
      </c>
      <c r="Z873" s="58" t="inlineStr">
        <is>
          <t>马鹏飞</t>
        </is>
      </c>
      <c r="AA873" s="58" t="inlineStr">
        <is>
          <t>环农领办发〔2022〕36号</t>
        </is>
      </c>
      <c r="AB873" s="56" t="inlineStr">
        <is>
          <t>五批整合</t>
        </is>
      </c>
    </row>
    <row r="874" ht="87" customFormat="1" customHeight="1" s="5">
      <c r="A874" s="56" t="n"/>
      <c r="B874" s="67" t="inlineStr">
        <is>
          <t>2022年“一村万树”工程</t>
        </is>
      </c>
      <c r="C874" s="67" t="inlineStr">
        <is>
          <t>新建</t>
        </is>
      </c>
      <c r="D874" s="67" t="inlineStr">
        <is>
          <t>2022.01-2022.12</t>
        </is>
      </c>
      <c r="E874" s="67" t="inlineStr">
        <is>
          <t>耿湾乡</t>
        </is>
      </c>
      <c r="F874" s="130" t="inlineStr">
        <is>
          <t>建成“一村万树”一般达标村2个：万家湾村，张台村，每村补助50万元。（共需资金100万元，本次安排30万元）</t>
        </is>
      </c>
      <c r="G874" s="67" t="n">
        <v>30</v>
      </c>
      <c r="H874" s="67" t="n">
        <v>30</v>
      </c>
      <c r="I874" s="67" t="n"/>
      <c r="J874" s="67" t="n"/>
      <c r="K874" s="67" t="n"/>
      <c r="L874" s="85" t="inlineStr">
        <is>
          <t>甘财农[2022]65号</t>
        </is>
      </c>
      <c r="M874" s="94" t="inlineStr">
        <is>
          <t>通过实施“一村万树”工程，全面提升乡村绿化美化水平，为推动乡村振兴提供生态保障。</t>
        </is>
      </c>
      <c r="N874" s="94" t="inlineStr">
        <is>
          <t>在工程项目实施中，组织专业绿化队伍，美化周围人居环境，实现合作共赢、利益共享，助推生态振兴。</t>
        </is>
      </c>
      <c r="O874" s="67" t="n">
        <v>2</v>
      </c>
      <c r="P874" s="67" t="n"/>
      <c r="Q874" s="67" t="n">
        <v>0.0961</v>
      </c>
      <c r="R874" s="67" t="n"/>
      <c r="S874" s="67" t="n"/>
      <c r="T874" s="67" t="n">
        <v>0.3822</v>
      </c>
      <c r="U874" s="67" t="n"/>
      <c r="V874" s="67" t="n"/>
      <c r="W874" s="67" t="inlineStr">
        <is>
          <t>自然资源局</t>
        </is>
      </c>
      <c r="X874" s="67" t="inlineStr">
        <is>
          <t>尚红锁</t>
        </is>
      </c>
      <c r="Y874" s="60" t="inlineStr">
        <is>
          <t>耿湾乡</t>
        </is>
      </c>
      <c r="Z874" s="58" t="inlineStr">
        <is>
          <t>王秀丽</t>
        </is>
      </c>
      <c r="AA874" s="58" t="inlineStr">
        <is>
          <t>环农领办发〔2022〕36号</t>
        </is>
      </c>
      <c r="AB874" s="56" t="inlineStr">
        <is>
          <t>五批整合</t>
        </is>
      </c>
    </row>
    <row r="875" ht="87" customFormat="1" customHeight="1" s="5">
      <c r="A875" s="56" t="n"/>
      <c r="B875" s="85" t="inlineStr">
        <is>
          <t>合道镇沈家岭村“一村万树”生态建设样板村</t>
        </is>
      </c>
      <c r="C875" s="85" t="inlineStr">
        <is>
          <t>续建</t>
        </is>
      </c>
      <c r="D875" s="85" t="inlineStr">
        <is>
          <t>2021.01-2022.12</t>
        </is>
      </c>
      <c r="E875" s="85" t="inlineStr">
        <is>
          <t>合道镇</t>
        </is>
      </c>
      <c r="F875" s="222" t="inlineStr">
        <is>
          <t>实施荒山绿化6100亩，道路绿化19公里。（总投资351万元，已安排240万元）</t>
        </is>
      </c>
      <c r="G875" s="85" t="n">
        <v>111</v>
      </c>
      <c r="H875" s="85" t="n">
        <v>111</v>
      </c>
      <c r="I875" s="85" t="n"/>
      <c r="J875" s="85" t="n"/>
      <c r="K875" s="85" t="n"/>
      <c r="L875" s="85" t="inlineStr">
        <is>
          <t>甘财农[2022]45号</t>
        </is>
      </c>
      <c r="M875" s="84" t="inlineStr">
        <is>
          <t>进一步改善道路周边生态环境，有效发挥美化环境等作用。</t>
        </is>
      </c>
      <c r="N875" s="84" t="inlineStr">
        <is>
          <t>在工程项目实施中，组织专业绿化队伍，美化周围人居环境，实现合作共赢、利益共享，助推生态振兴。</t>
        </is>
      </c>
      <c r="O875" s="85" t="n">
        <v>1</v>
      </c>
      <c r="P875" s="85" t="n"/>
      <c r="Q875" s="85" t="n">
        <v>0.0304</v>
      </c>
      <c r="R875" s="85" t="n"/>
      <c r="S875" s="85" t="n"/>
      <c r="T875" s="85" t="n">
        <v>0.1269</v>
      </c>
      <c r="U875" s="85" t="n"/>
      <c r="V875" s="85" t="n"/>
      <c r="W875" s="85" t="inlineStr">
        <is>
          <t>自然资源局</t>
        </is>
      </c>
      <c r="X875" s="85" t="inlineStr">
        <is>
          <t>尚红锁</t>
        </is>
      </c>
      <c r="Y875" s="60" t="inlineStr">
        <is>
          <t>合道镇</t>
        </is>
      </c>
      <c r="Z875" s="58" t="inlineStr">
        <is>
          <t>王宝明</t>
        </is>
      </c>
      <c r="AA875" s="58" t="inlineStr">
        <is>
          <t>环农领办发〔2022〕36号</t>
        </is>
      </c>
      <c r="AB875" s="56" t="inlineStr">
        <is>
          <t>五批整合</t>
        </is>
      </c>
    </row>
    <row r="876" ht="39" customHeight="1" s="295">
      <c r="A876" s="56" t="n"/>
      <c r="B876" s="297" t="inlineStr">
        <is>
          <t>（六）农村环境整治&lt;农村人居环境整治&gt;</t>
        </is>
      </c>
      <c r="C876" s="290" t="n"/>
      <c r="D876" s="290" t="n"/>
      <c r="E876" s="291" t="n"/>
      <c r="F876" s="71" t="n"/>
      <c r="G876" s="72">
        <f>G877+G878+G879+G880+G882+G889+G881+G910+G918+G919+G920</f>
        <v/>
      </c>
      <c r="H876" s="72">
        <f>H877+H878+H879+H880+H882+H889+H881+H910+H918+H919+H920</f>
        <v/>
      </c>
      <c r="I876" s="72">
        <f>I877+I878+I879+I880+I882+I889+I881+I910+I918+I919+I920</f>
        <v/>
      </c>
      <c r="J876" s="72">
        <f>J877+J878+J879+J880+J882+J889+J881+J910+J918+J919+J920</f>
        <v/>
      </c>
      <c r="K876" s="72">
        <f>K877+K878+K879+K880+K882+K889+K881+K910+K918+K919+K920</f>
        <v/>
      </c>
      <c r="L876" s="79" t="n"/>
      <c r="M876" s="87" t="n"/>
      <c r="N876" s="87" t="n"/>
      <c r="O876" s="79" t="n"/>
      <c r="P876" s="79" t="n"/>
      <c r="Q876" s="79" t="n"/>
      <c r="R876" s="79" t="n"/>
      <c r="S876" s="79" t="n"/>
      <c r="T876" s="79" t="n"/>
      <c r="U876" s="79" t="n"/>
      <c r="V876" s="79" t="n"/>
      <c r="W876" s="90" t="n"/>
      <c r="X876" s="85" t="n"/>
      <c r="Y876" s="85" t="n"/>
      <c r="Z876" s="85" t="n"/>
      <c r="AA876" s="79" t="n"/>
      <c r="AB876" s="79" t="n"/>
    </row>
    <row r="877" ht="69" customFormat="1" customHeight="1" s="4">
      <c r="A877" s="56" t="n"/>
      <c r="B877" s="56" t="inlineStr">
        <is>
          <t>2022年农村环境综合整治项目</t>
        </is>
      </c>
      <c r="C877" s="56" t="inlineStr">
        <is>
          <t>新建</t>
        </is>
      </c>
      <c r="D877" s="34" t="inlineStr">
        <is>
          <t>2022.01-2022.12</t>
        </is>
      </c>
      <c r="E877" s="56" t="inlineStr">
        <is>
          <t>演武乡黑泉河村等4个村</t>
        </is>
      </c>
      <c r="F877" s="236" t="inlineStr">
        <is>
          <t>在演武乡黑泉河村、木钵镇关营村、天池乡苏北岔村、八珠乡瓦崾岘村新建污水处理站3座，污水管网1780米。用于污水处理和黑臭水体治理。</t>
        </is>
      </c>
      <c r="G877" s="56">
        <f>160.545</f>
        <v/>
      </c>
      <c r="H877" s="56">
        <f>160.545</f>
        <v/>
      </c>
      <c r="I877" s="56" t="n"/>
      <c r="J877" s="56" t="n"/>
      <c r="K877" s="56" t="n"/>
      <c r="L877" s="56" t="inlineStr">
        <is>
          <t>甘财资环〔2021〕137号</t>
        </is>
      </c>
      <c r="M877" s="69" t="inlineStr">
        <is>
          <t>加大污水治理力度，严控污水乱排乱放，进一步提高污水处理质量。</t>
        </is>
      </c>
      <c r="N877" s="69" t="inlineStr">
        <is>
          <t>有效治理黑水臭水，进一步改善乡村生态环境，推动乡村建设，建设美丽乡村。</t>
        </is>
      </c>
      <c r="O877" s="56" t="n">
        <v>4</v>
      </c>
      <c r="P877" s="56" t="n"/>
      <c r="Q877" s="56">
        <f>R877+S877</f>
        <v/>
      </c>
      <c r="R877" s="56" t="n">
        <v>0.035</v>
      </c>
      <c r="S877" s="56" t="n">
        <v>0.051</v>
      </c>
      <c r="T877" s="56" t="n">
        <v>0.35</v>
      </c>
      <c r="U877" s="56">
        <f>0.035*4</f>
        <v/>
      </c>
      <c r="V877" s="56">
        <f>T877-U877</f>
        <v/>
      </c>
      <c r="W877" s="56" t="inlineStr">
        <is>
          <t>生态
环境局</t>
        </is>
      </c>
      <c r="X877" s="85" t="inlineStr">
        <is>
          <t>谈应琪</t>
        </is>
      </c>
      <c r="Y877" s="85" t="inlineStr">
        <is>
          <t>生态
环境局</t>
        </is>
      </c>
      <c r="Z877" s="85" t="inlineStr">
        <is>
          <t>谈应琪</t>
        </is>
      </c>
      <c r="AA877" s="34" t="inlineStr">
        <is>
          <t>环农领办发〔2022〕5号</t>
        </is>
      </c>
      <c r="AB877" s="34" t="inlineStr">
        <is>
          <t>二批
整合</t>
        </is>
      </c>
    </row>
    <row r="878" ht="47" customFormat="1" customHeight="1" s="5">
      <c r="A878" s="56" t="n"/>
      <c r="B878" s="56" t="inlineStr">
        <is>
          <t>陶洼子村垃圾中转站项目</t>
        </is>
      </c>
      <c r="C878" s="56" t="inlineStr">
        <is>
          <t>新建</t>
        </is>
      </c>
      <c r="D878" s="34" t="inlineStr">
        <is>
          <t>2022.01-2022.12</t>
        </is>
      </c>
      <c r="E878" s="56" t="inlineStr">
        <is>
          <t>陶洼子村</t>
        </is>
      </c>
      <c r="F878" s="140" t="inlineStr">
        <is>
          <t>新建垃圾中转站7处。</t>
        </is>
      </c>
      <c r="G878" s="56" t="n">
        <v>14</v>
      </c>
      <c r="H878" s="56" t="n"/>
      <c r="I878" s="56" t="n"/>
      <c r="J878" s="56" t="n">
        <v>14</v>
      </c>
      <c r="K878" s="56" t="n"/>
      <c r="L878" s="56" t="inlineStr">
        <is>
          <t>庆市财农[2022]130号</t>
        </is>
      </c>
      <c r="M878" s="140" t="inlineStr">
        <is>
          <t>通过项目实施，推进垃圾治理，进一步改善人居环境。助推乡村建设。</t>
        </is>
      </c>
      <c r="N878" s="140" t="inlineStr">
        <is>
          <t>通过项目实施，推进垃圾治理，进一步改善人居环境。助推乡村建设。</t>
        </is>
      </c>
      <c r="O878" s="56" t="n">
        <v>1</v>
      </c>
      <c r="P878" s="56" t="n"/>
      <c r="Q878" s="56" t="n">
        <v>0.051</v>
      </c>
      <c r="R878" s="56" t="n">
        <v>0.024</v>
      </c>
      <c r="S878" s="56" t="n">
        <v>0.027</v>
      </c>
      <c r="T878" s="56" t="n">
        <v>0.2045</v>
      </c>
      <c r="U878" s="56">
        <f>R878*4</f>
        <v/>
      </c>
      <c r="V878" s="56">
        <f>T878-U878</f>
        <v/>
      </c>
      <c r="W878" s="56" t="inlineStr">
        <is>
          <t>住建局</t>
        </is>
      </c>
      <c r="X878" s="56" t="inlineStr">
        <is>
          <t>王生杰</t>
        </is>
      </c>
      <c r="Y878" s="60" t="inlineStr">
        <is>
          <t>合道镇</t>
        </is>
      </c>
      <c r="Z878" s="58" t="inlineStr">
        <is>
          <t>王宝明</t>
        </is>
      </c>
      <c r="AA878" s="56" t="inlineStr">
        <is>
          <t>环农领办发〔2022〕32号</t>
        </is>
      </c>
      <c r="AB878" s="34" t="inlineStr">
        <is>
          <t>市级资金</t>
        </is>
      </c>
    </row>
    <row r="879" ht="47" customFormat="1" customHeight="1" s="5">
      <c r="A879" s="56" t="n"/>
      <c r="B879" s="56" t="inlineStr">
        <is>
          <t>毛井镇砖城子村基础设施建设工程</t>
        </is>
      </c>
      <c r="C879" s="56" t="inlineStr">
        <is>
          <t>新建</t>
        </is>
      </c>
      <c r="D879" s="34" t="inlineStr">
        <is>
          <t>2022.01-2022.12</t>
        </is>
      </c>
      <c r="E879" s="56" t="inlineStr">
        <is>
          <t>砖城子村</t>
        </is>
      </c>
      <c r="F879" s="140" t="inlineStr">
        <is>
          <t>拆除隐患护坡820平方米、敷设排污管道200米、检查井10座。硬化道路300米，浆砌石护坡1625平方米</t>
        </is>
      </c>
      <c r="G879" s="56" t="n">
        <v>85</v>
      </c>
      <c r="H879" s="56" t="n"/>
      <c r="I879" s="56" t="n"/>
      <c r="J879" s="56" t="n"/>
      <c r="K879" s="56" t="n">
        <v>85</v>
      </c>
      <c r="L879" s="56" t="inlineStr">
        <is>
          <t>环财农[2022]41号</t>
        </is>
      </c>
      <c r="M879" s="140" t="inlineStr">
        <is>
          <t>加强基础设施建设，改善农村环提升环境质量</t>
        </is>
      </c>
      <c r="N879" s="140" t="inlineStr">
        <is>
          <t>加强基础设施建设，改善农村环提升环境质量</t>
        </is>
      </c>
      <c r="O879" s="56" t="n">
        <v>1</v>
      </c>
      <c r="P879" s="56" t="n"/>
      <c r="Q879" s="56" t="n">
        <v>0.0524</v>
      </c>
      <c r="R879" s="56" t="n">
        <v>0.0213</v>
      </c>
      <c r="S879" s="56">
        <f>Q879-R879</f>
        <v/>
      </c>
      <c r="T879" s="56" t="n">
        <v>0.2006</v>
      </c>
      <c r="U879" s="56">
        <f>R879*4</f>
        <v/>
      </c>
      <c r="V879" s="56">
        <f>T879-U879</f>
        <v/>
      </c>
      <c r="W879" s="56" t="inlineStr">
        <is>
          <t>住建局</t>
        </is>
      </c>
      <c r="X879" s="56" t="inlineStr">
        <is>
          <t>王生杰</t>
        </is>
      </c>
      <c r="Y879" s="60" t="inlineStr">
        <is>
          <t>毛井镇</t>
        </is>
      </c>
      <c r="Z879" s="58" t="inlineStr">
        <is>
          <t>梁立群</t>
        </is>
      </c>
      <c r="AA879" s="56" t="inlineStr">
        <is>
          <t>环农领办发〔2022〕33号</t>
        </is>
      </c>
      <c r="AB879" s="34" t="inlineStr">
        <is>
          <t>县级资金</t>
        </is>
      </c>
    </row>
    <row r="880" ht="51" customFormat="1" customHeight="1" s="5">
      <c r="A880" s="56" t="n"/>
      <c r="B880" s="56" t="inlineStr">
        <is>
          <t>环县耿湾乡四合原村排洪沟防护治理项目</t>
        </is>
      </c>
      <c r="C880" s="56" t="inlineStr">
        <is>
          <t>新建</t>
        </is>
      </c>
      <c r="D880" s="34" t="inlineStr">
        <is>
          <t>2022.01-2022.12</t>
        </is>
      </c>
      <c r="E880" s="56" t="inlineStr">
        <is>
          <t>耿湾乡四合原村</t>
        </is>
      </c>
      <c r="F880" s="98" t="inlineStr">
        <is>
          <t>新建沟头防护1处拦蓄172.8m3、Dn800排洪涵管280m、Dn600排洪涵管24m、八字墙排水渠20m、波纹管排洪设施600m、沟道谷防5处、土方51600m3，林草防护60hm2。</t>
        </is>
      </c>
      <c r="G880" s="56" t="n">
        <v>129</v>
      </c>
      <c r="H880" s="56" t="n"/>
      <c r="I880" s="56" t="n"/>
      <c r="J880" s="56" t="n"/>
      <c r="K880" s="56" t="n">
        <v>129</v>
      </c>
      <c r="L880" s="56" t="inlineStr">
        <is>
          <t>环财农[2022]41号</t>
        </is>
      </c>
      <c r="M880" s="140" t="inlineStr">
        <is>
          <t>固沟保原，防止灾害发生。</t>
        </is>
      </c>
      <c r="N880" s="140" t="inlineStr">
        <is>
          <t>固沟保原，防止灾害发生。</t>
        </is>
      </c>
      <c r="O880" s="56" t="n">
        <v>1</v>
      </c>
      <c r="P880" s="56" t="n"/>
      <c r="Q880" s="309" t="n">
        <v>0.012</v>
      </c>
      <c r="R880" s="309" t="n">
        <v>0.0037</v>
      </c>
      <c r="S880" s="321">
        <f>Q880-R880</f>
        <v/>
      </c>
      <c r="T880" s="309" t="n">
        <v>0.056</v>
      </c>
      <c r="U880" s="85">
        <f>R880*4</f>
        <v/>
      </c>
      <c r="V880" s="85">
        <f>T880-U880</f>
        <v/>
      </c>
      <c r="W880" s="56" t="inlineStr">
        <is>
          <t>耿湾乡</t>
        </is>
      </c>
      <c r="X880" s="56" t="inlineStr">
        <is>
          <t>王秀丽</t>
        </is>
      </c>
      <c r="Y880" s="60" t="inlineStr">
        <is>
          <t>耿湾乡</t>
        </is>
      </c>
      <c r="Z880" s="58" t="inlineStr">
        <is>
          <t>王秀丽</t>
        </is>
      </c>
      <c r="AA880" s="60" t="inlineStr">
        <is>
          <t>环农领办发〔2022〕33号</t>
        </is>
      </c>
      <c r="AB880" s="34" t="inlineStr">
        <is>
          <t>县级资金</t>
        </is>
      </c>
    </row>
    <row r="881" ht="58" customFormat="1" customHeight="1" s="7">
      <c r="A881" s="56" t="n"/>
      <c r="B881" s="85" t="inlineStr">
        <is>
          <t>乡村人居环境综合整治项目</t>
        </is>
      </c>
      <c r="C881" s="85" t="inlineStr">
        <is>
          <t>新建</t>
        </is>
      </c>
      <c r="D881" s="34" t="inlineStr">
        <is>
          <t>2022.01-2022.12</t>
        </is>
      </c>
      <c r="E881" s="85" t="inlineStr">
        <is>
          <t>毛井镇红土咀</t>
        </is>
      </c>
      <c r="F881" s="84" t="inlineStr">
        <is>
          <t>实施通村主干道周边环境整治、入户路硬化。</t>
        </is>
      </c>
      <c r="G881" s="85" t="n">
        <v>55</v>
      </c>
      <c r="H881" s="85" t="n">
        <v>55</v>
      </c>
      <c r="I881" s="85" t="n"/>
      <c r="J881" s="85" t="n"/>
      <c r="K881" s="85" t="n"/>
      <c r="L881" s="85" t="inlineStr">
        <is>
          <t>甘财扶贫〔2021〕26号</t>
        </is>
      </c>
      <c r="M881" s="84" t="inlineStr">
        <is>
          <t>改善红土咀村主干道沿线两侧人居环境现状，增强农民的幸福感，助推建设美丽乡村。</t>
        </is>
      </c>
      <c r="N881" s="84" t="inlineStr">
        <is>
          <t>改善红土咀村主干道沿线两侧人居环境现状，增强农民的幸福感，助推建设美丽乡村。</t>
        </is>
      </c>
      <c r="O881" s="85" t="n">
        <v>1</v>
      </c>
      <c r="P881" s="85" t="n"/>
      <c r="Q881" s="85" t="n">
        <v>0.0373</v>
      </c>
      <c r="R881" s="85" t="n">
        <v>0.0123</v>
      </c>
      <c r="S881" s="321">
        <f>Q881-R881</f>
        <v/>
      </c>
      <c r="T881" s="85" t="n">
        <v>0.1503</v>
      </c>
      <c r="U881" s="85">
        <f>R881*4</f>
        <v/>
      </c>
      <c r="V881" s="85">
        <f>T881-U881</f>
        <v/>
      </c>
      <c r="W881" s="85" t="inlineStr">
        <is>
          <t>住建局</t>
        </is>
      </c>
      <c r="X881" s="85" t="inlineStr">
        <is>
          <t>王生杰</t>
        </is>
      </c>
      <c r="Y881" s="60" t="inlineStr">
        <is>
          <t>毛井镇</t>
        </is>
      </c>
      <c r="Z881" s="58" t="inlineStr">
        <is>
          <t>梁立群</t>
        </is>
      </c>
      <c r="AA881" s="58" t="inlineStr">
        <is>
          <t>环农领办发〔2022〕3号</t>
        </is>
      </c>
      <c r="AB881" s="34" t="inlineStr">
        <is>
          <t>中提前批</t>
        </is>
      </c>
    </row>
    <row r="882" ht="55" customFormat="1" customHeight="1" s="16">
      <c r="A882" s="56" t="n"/>
      <c r="B882" s="85" t="inlineStr">
        <is>
          <t>人居环境提升行政村公厕改造项目合计</t>
        </is>
      </c>
      <c r="C882" s="85" t="inlineStr">
        <is>
          <t>新建</t>
        </is>
      </c>
      <c r="D882" s="34" t="inlineStr">
        <is>
          <t>2022.01-2022.12</t>
        </is>
      </c>
      <c r="E882" s="85" t="inlineStr">
        <is>
          <t>6个乡镇8个行政村</t>
        </is>
      </c>
      <c r="F882" s="84" t="inlineStr">
        <is>
          <t>在全县6个乡镇8个行政村实施公厕建设改造。按照建设标准和规模不同，实施差异化补助。产权归建设村。</t>
        </is>
      </c>
      <c r="G882" s="85" t="n">
        <v>159</v>
      </c>
      <c r="H882" s="85" t="n">
        <v>159</v>
      </c>
      <c r="I882" s="85" t="n"/>
      <c r="J882" s="85" t="n"/>
      <c r="K882" s="85" t="n"/>
      <c r="L882" s="85" t="n"/>
      <c r="M882" s="84" t="inlineStr">
        <is>
          <t>改善提升乡村公共厕所条件，全面提升乡村人居环境，建设美丽乡村。</t>
        </is>
      </c>
      <c r="N882" s="84" t="inlineStr">
        <is>
          <t>改善提升乡村公共厕所条件，全面提升乡村人居环境，建设美丽乡村。</t>
        </is>
      </c>
      <c r="O882" s="85" t="n">
        <v>8</v>
      </c>
      <c r="P882" s="85" t="n"/>
      <c r="Q882" s="85" t="n">
        <v>0.0848</v>
      </c>
      <c r="R882" s="321">
        <f>Q882*0.4</f>
        <v/>
      </c>
      <c r="S882" s="321">
        <f>Q882-R882</f>
        <v/>
      </c>
      <c r="T882" s="85" t="n">
        <v>0.2964</v>
      </c>
      <c r="U882" s="85">
        <f>R882*4</f>
        <v/>
      </c>
      <c r="V882" s="85">
        <f>T882-U882</f>
        <v/>
      </c>
      <c r="W882" s="85" t="inlineStr">
        <is>
          <t>住建局</t>
        </is>
      </c>
      <c r="X882" s="85" t="inlineStr">
        <is>
          <t>王生杰</t>
        </is>
      </c>
      <c r="Y882" s="85" t="inlineStr">
        <is>
          <t>各乡镇</t>
        </is>
      </c>
      <c r="Z882" s="85" t="n"/>
      <c r="AA882" s="85" t="n"/>
      <c r="AB882" s="34" t="n"/>
    </row>
    <row r="883" ht="45" customFormat="1" customHeight="1" s="16">
      <c r="A883" s="56" t="n"/>
      <c r="B883" s="67" t="inlineStr">
        <is>
          <t>人居环境提升行政村公厕改造项目</t>
        </is>
      </c>
      <c r="C883" s="67" t="inlineStr">
        <is>
          <t>新建</t>
        </is>
      </c>
      <c r="D883" s="67" t="inlineStr">
        <is>
          <t>2022.01-2022.12</t>
        </is>
      </c>
      <c r="E883" s="67" t="inlineStr">
        <is>
          <t>秦团庄</t>
        </is>
      </c>
      <c r="F883" s="94" t="inlineStr">
        <is>
          <t>在新集子村建四蹲位移动厕所1座、三蹲位移动厕所1座。</t>
        </is>
      </c>
      <c r="G883" s="67" t="n">
        <v>21</v>
      </c>
      <c r="H883" s="67" t="n">
        <v>21</v>
      </c>
      <c r="I883" s="67" t="n"/>
      <c r="J883" s="67" t="n"/>
      <c r="K883" s="67" t="n"/>
      <c r="L883" s="85" t="inlineStr">
        <is>
          <t>甘财扶贫〔2021〕26号</t>
        </is>
      </c>
      <c r="M883" s="94" t="inlineStr">
        <is>
          <t>改善提升乡村公共厕所条件，全面提升乡村人居环境，建设美丽乡村。</t>
        </is>
      </c>
      <c r="N883" s="94" t="inlineStr">
        <is>
          <t>改善提升乡村公共厕所条件，全面提升乡村人居环境，建设美丽乡村。</t>
        </is>
      </c>
      <c r="O883" s="67" t="n">
        <v>2</v>
      </c>
      <c r="P883" s="67" t="n"/>
      <c r="Q883" s="67" t="n">
        <v>0.0201</v>
      </c>
      <c r="R883" s="301">
        <f>Q883*0.4</f>
        <v/>
      </c>
      <c r="S883" s="301">
        <f>Q883-R883</f>
        <v/>
      </c>
      <c r="T883" s="67" t="n">
        <v>0.0703</v>
      </c>
      <c r="U883" s="67">
        <f>R883*4</f>
        <v/>
      </c>
      <c r="V883" s="67">
        <f>T883-U883</f>
        <v/>
      </c>
      <c r="W883" s="67" t="inlineStr">
        <is>
          <t>住建局</t>
        </is>
      </c>
      <c r="X883" s="67" t="inlineStr">
        <is>
          <t>王生杰</t>
        </is>
      </c>
      <c r="Y883" s="60" t="inlineStr">
        <is>
          <t>秦团庄乡</t>
        </is>
      </c>
      <c r="Z883" s="58" t="inlineStr">
        <is>
          <t>张浩洲</t>
        </is>
      </c>
      <c r="AA883" s="58" t="inlineStr">
        <is>
          <t>环农领办发〔2022〕3号</t>
        </is>
      </c>
      <c r="AB883" s="67" t="inlineStr">
        <is>
          <t>中提前批</t>
        </is>
      </c>
    </row>
    <row r="884" ht="45" customFormat="1" customHeight="1" s="17">
      <c r="A884" s="56" t="n"/>
      <c r="B884" s="67" t="inlineStr">
        <is>
          <t>人居环境提升行政村公厕改造项目</t>
        </is>
      </c>
      <c r="C884" s="67" t="inlineStr">
        <is>
          <t>新建</t>
        </is>
      </c>
      <c r="D884" s="67" t="inlineStr">
        <is>
          <t>2022.01-2022.12</t>
        </is>
      </c>
      <c r="E884" s="67" t="inlineStr">
        <is>
          <t>洪德镇</t>
        </is>
      </c>
      <c r="F884" s="94" t="inlineStr">
        <is>
          <t>在张塬村建砖混结构公厕1座。</t>
        </is>
      </c>
      <c r="G884" s="237" t="n">
        <v>23</v>
      </c>
      <c r="H884" s="237" t="n">
        <v>23</v>
      </c>
      <c r="I884" s="237" t="n"/>
      <c r="J884" s="237" t="n"/>
      <c r="K884" s="237" t="n"/>
      <c r="L884" s="85" t="inlineStr">
        <is>
          <t>甘财扶贫〔2021〕26号</t>
        </is>
      </c>
      <c r="M884" s="94" t="inlineStr">
        <is>
          <t>改善提升乡村公共厕所条件，全面提升乡村人居环境，建设美丽乡村。</t>
        </is>
      </c>
      <c r="N884" s="94" t="inlineStr">
        <is>
          <t>改善提升乡村公共厕所条件，全面提升乡村人居环境，建设美丽乡村。</t>
        </is>
      </c>
      <c r="O884" s="67" t="n">
        <v>1</v>
      </c>
      <c r="P884" s="67" t="n"/>
      <c r="Q884" s="67" t="n">
        <v>0.0135</v>
      </c>
      <c r="R884" s="301">
        <f>Q884*0.4</f>
        <v/>
      </c>
      <c r="S884" s="301">
        <f>Q884-R884</f>
        <v/>
      </c>
      <c r="T884" s="67" t="n">
        <v>0.0472</v>
      </c>
      <c r="U884" s="67">
        <f>R884*4</f>
        <v/>
      </c>
      <c r="V884" s="67">
        <f>T884-U884</f>
        <v/>
      </c>
      <c r="W884" s="67" t="inlineStr">
        <is>
          <t>住建局</t>
        </is>
      </c>
      <c r="X884" s="67" t="inlineStr">
        <is>
          <t>王生杰</t>
        </is>
      </c>
      <c r="Y884" s="60" t="inlineStr">
        <is>
          <t>洪德镇</t>
        </is>
      </c>
      <c r="Z884" s="83" t="inlineStr">
        <is>
          <t>王国伍</t>
        </is>
      </c>
      <c r="AA884" s="58" t="inlineStr">
        <is>
          <t>环农领办发〔2022〕3号</t>
        </is>
      </c>
      <c r="AB884" s="67" t="inlineStr">
        <is>
          <t>中提前批</t>
        </is>
      </c>
    </row>
    <row r="885" ht="45" customFormat="1" customHeight="1" s="17">
      <c r="A885" s="56" t="n"/>
      <c r="B885" s="67" t="inlineStr">
        <is>
          <t>人居环境提升行政村公厕改造项目</t>
        </is>
      </c>
      <c r="C885" s="67" t="inlineStr">
        <is>
          <t>新建</t>
        </is>
      </c>
      <c r="D885" s="67" t="inlineStr">
        <is>
          <t>2022.01-2022.12</t>
        </is>
      </c>
      <c r="E885" s="67" t="inlineStr">
        <is>
          <t>合道镇</t>
        </is>
      </c>
      <c r="F885" s="94" t="inlineStr">
        <is>
          <t>在沈家岭村建砖混结构公厕1座。</t>
        </is>
      </c>
      <c r="G885" s="237" t="n">
        <v>25</v>
      </c>
      <c r="H885" s="237" t="n">
        <v>25</v>
      </c>
      <c r="I885" s="237" t="n"/>
      <c r="J885" s="237" t="n"/>
      <c r="K885" s="237" t="n"/>
      <c r="L885" s="85" t="inlineStr">
        <is>
          <t>甘财扶贫〔2021〕26号</t>
        </is>
      </c>
      <c r="M885" s="94" t="inlineStr">
        <is>
          <t>改善提升乡村公共厕所条件，全面提升乡村人居环境，建设美丽乡村。</t>
        </is>
      </c>
      <c r="N885" s="94" t="inlineStr">
        <is>
          <t>改善提升乡村公共厕所条件，全面提升乡村人居环境，建设美丽乡村。</t>
        </is>
      </c>
      <c r="O885" s="67" t="n">
        <v>1</v>
      </c>
      <c r="P885" s="67" t="n"/>
      <c r="Q885" s="67" t="n">
        <v>0.0098</v>
      </c>
      <c r="R885" s="301">
        <f>Q885*0.4</f>
        <v/>
      </c>
      <c r="S885" s="301">
        <f>Q885-R885</f>
        <v/>
      </c>
      <c r="T885" s="67" t="n">
        <v>0.0343</v>
      </c>
      <c r="U885" s="67">
        <f>R885*4</f>
        <v/>
      </c>
      <c r="V885" s="67">
        <f>T885-U885</f>
        <v/>
      </c>
      <c r="W885" s="67" t="inlineStr">
        <is>
          <t>住建局</t>
        </is>
      </c>
      <c r="X885" s="67" t="inlineStr">
        <is>
          <t>王生杰</t>
        </is>
      </c>
      <c r="Y885" s="60" t="inlineStr">
        <is>
          <t>合道镇</t>
        </is>
      </c>
      <c r="Z885" s="58" t="inlineStr">
        <is>
          <t>王宝明</t>
        </is>
      </c>
      <c r="AA885" s="58" t="inlineStr">
        <is>
          <t>环农领办发〔2022〕3号</t>
        </is>
      </c>
      <c r="AB885" s="67" t="inlineStr">
        <is>
          <t>中提前批</t>
        </is>
      </c>
    </row>
    <row r="886" ht="45" customFormat="1" customHeight="1" s="17">
      <c r="A886" s="56" t="n"/>
      <c r="B886" s="67" t="inlineStr">
        <is>
          <t>人居环境提升行政村公厕改造项目</t>
        </is>
      </c>
      <c r="C886" s="67" t="inlineStr">
        <is>
          <t>新建</t>
        </is>
      </c>
      <c r="D886" s="67" t="inlineStr">
        <is>
          <t>2022.01-2022.12</t>
        </is>
      </c>
      <c r="E886" s="67" t="inlineStr">
        <is>
          <t>甜水镇</t>
        </is>
      </c>
      <c r="F886" s="94" t="inlineStr">
        <is>
          <t>在张铁村建三蹲位移动厕所1座、高崾岘村三蹲位移动厕所1座。</t>
        </is>
      </c>
      <c r="G886" s="67" t="n">
        <v>23</v>
      </c>
      <c r="H886" s="67" t="n">
        <v>23</v>
      </c>
      <c r="I886" s="67" t="n"/>
      <c r="J886" s="67" t="n"/>
      <c r="K886" s="67" t="n"/>
      <c r="L886" s="85" t="inlineStr">
        <is>
          <t>甘财扶贫〔2021〕26号</t>
        </is>
      </c>
      <c r="M886" s="94" t="inlineStr">
        <is>
          <t>改善提升乡村公共厕所条件，全面提升乡村人居环境，建设美丽乡村。</t>
        </is>
      </c>
      <c r="N886" s="94" t="inlineStr">
        <is>
          <t>改善提升乡村公共厕所条件，全面提升乡村人居环境，建设美丽乡村。</t>
        </is>
      </c>
      <c r="O886" s="67" t="n">
        <v>2</v>
      </c>
      <c r="P886" s="67" t="n"/>
      <c r="Q886" s="67" t="n">
        <v>0.0193</v>
      </c>
      <c r="R886" s="301">
        <f>Q886*0.4</f>
        <v/>
      </c>
      <c r="S886" s="301">
        <f>Q886-R886</f>
        <v/>
      </c>
      <c r="T886" s="67" t="n">
        <v>0.0675</v>
      </c>
      <c r="U886" s="67">
        <f>R886*4</f>
        <v/>
      </c>
      <c r="V886" s="67">
        <f>T886-U886</f>
        <v/>
      </c>
      <c r="W886" s="67" t="inlineStr">
        <is>
          <t>住建局</t>
        </is>
      </c>
      <c r="X886" s="67" t="inlineStr">
        <is>
          <t>王生杰</t>
        </is>
      </c>
      <c r="Y886" s="60" t="inlineStr">
        <is>
          <t>甜水镇</t>
        </is>
      </c>
      <c r="Z886" s="58" t="inlineStr">
        <is>
          <t>拓研新</t>
        </is>
      </c>
      <c r="AA886" s="58" t="inlineStr">
        <is>
          <t>环农领办发〔2022〕3号</t>
        </is>
      </c>
      <c r="AB886" s="67" t="inlineStr">
        <is>
          <t>中提前批</t>
        </is>
      </c>
    </row>
    <row r="887" ht="45" customFormat="1" customHeight="1" s="17">
      <c r="A887" s="56" t="n"/>
      <c r="B887" s="67" t="inlineStr">
        <is>
          <t>人居环境提升行政村公厕改造项目</t>
        </is>
      </c>
      <c r="C887" s="67" t="inlineStr">
        <is>
          <t>新建</t>
        </is>
      </c>
      <c r="D887" s="67" t="inlineStr">
        <is>
          <t>2022.01-2022.12</t>
        </is>
      </c>
      <c r="E887" s="67" t="inlineStr">
        <is>
          <t>南湫乡</t>
        </is>
      </c>
      <c r="F887" s="94" t="inlineStr">
        <is>
          <t>在洪涝池村建九蹲位砖混结构公厕1座。</t>
        </is>
      </c>
      <c r="G887" s="237" t="n">
        <v>35</v>
      </c>
      <c r="H887" s="237" t="n">
        <v>35</v>
      </c>
      <c r="I887" s="237" t="n"/>
      <c r="J887" s="237" t="n"/>
      <c r="K887" s="237" t="n"/>
      <c r="L887" s="85" t="inlineStr">
        <is>
          <t>甘财扶贫〔2021〕26号</t>
        </is>
      </c>
      <c r="M887" s="94" t="inlineStr">
        <is>
          <t>改善提升乡村公共厕所条件，全面提升乡村人居环境，建设美丽乡村。</t>
        </is>
      </c>
      <c r="N887" s="94" t="inlineStr">
        <is>
          <t>改善提升乡村公共厕所条件，全面提升乡村人居环境，建设美丽乡村。</t>
        </is>
      </c>
      <c r="O887" s="67" t="n">
        <v>1</v>
      </c>
      <c r="P887" s="67" t="n"/>
      <c r="Q887" s="67" t="n">
        <v>0.0112</v>
      </c>
      <c r="R887" s="301">
        <f>Q887*0.4</f>
        <v/>
      </c>
      <c r="S887" s="301">
        <f>Q887-R887</f>
        <v/>
      </c>
      <c r="T887" s="67" t="n">
        <v>0.039</v>
      </c>
      <c r="U887" s="67">
        <f>R887*4</f>
        <v/>
      </c>
      <c r="V887" s="67">
        <f>T887-U887</f>
        <v/>
      </c>
      <c r="W887" s="67" t="inlineStr">
        <is>
          <t>住建局</t>
        </is>
      </c>
      <c r="X887" s="67" t="inlineStr">
        <is>
          <t>王生杰</t>
        </is>
      </c>
      <c r="Y887" s="60" t="inlineStr">
        <is>
          <t>南湫乡</t>
        </is>
      </c>
      <c r="Z887" s="58" t="inlineStr">
        <is>
          <t>杜志远</t>
        </is>
      </c>
      <c r="AA887" s="58" t="inlineStr">
        <is>
          <t>环农领办发〔2022〕3号</t>
        </is>
      </c>
      <c r="AB887" s="67" t="inlineStr">
        <is>
          <t>中提前批</t>
        </is>
      </c>
    </row>
    <row r="888" ht="45" customFormat="1" customHeight="1" s="7">
      <c r="A888" s="56" t="n"/>
      <c r="B888" s="67" t="inlineStr">
        <is>
          <t>人居环境提升行政村公厕改造项目</t>
        </is>
      </c>
      <c r="C888" s="67" t="inlineStr">
        <is>
          <t>新建</t>
        </is>
      </c>
      <c r="D888" s="67" t="inlineStr">
        <is>
          <t>2022.01-2022.12</t>
        </is>
      </c>
      <c r="E888" s="67" t="inlineStr">
        <is>
          <t>芦湾乡</t>
        </is>
      </c>
      <c r="F888" s="94" t="inlineStr">
        <is>
          <t>在宋掌村建砖混结构公厕1座。</t>
        </is>
      </c>
      <c r="G888" s="237" t="n">
        <v>32</v>
      </c>
      <c r="H888" s="237" t="n">
        <v>32</v>
      </c>
      <c r="I888" s="237" t="n"/>
      <c r="J888" s="237" t="n"/>
      <c r="K888" s="237" t="n"/>
      <c r="L888" s="85" t="inlineStr">
        <is>
          <t>甘财扶贫〔2021〕26号</t>
        </is>
      </c>
      <c r="M888" s="94" t="inlineStr">
        <is>
          <t>改善提升乡村公共厕所条件，全面提升乡村人居环境，建设美丽乡村。</t>
        </is>
      </c>
      <c r="N888" s="94" t="inlineStr">
        <is>
          <t>改善提升乡村公共厕所条件，全面提升乡村人居环境，建设美丽乡村。</t>
        </is>
      </c>
      <c r="O888" s="67" t="n">
        <v>1</v>
      </c>
      <c r="P888" s="67" t="n"/>
      <c r="Q888" s="67" t="n">
        <v>0.0109</v>
      </c>
      <c r="R888" s="301">
        <f>Q888*0.4</f>
        <v/>
      </c>
      <c r="S888" s="301">
        <f>Q888-R888</f>
        <v/>
      </c>
      <c r="T888" s="67" t="n">
        <v>0.0381</v>
      </c>
      <c r="U888" s="67">
        <f>R888*4</f>
        <v/>
      </c>
      <c r="V888" s="67">
        <f>T888-U888</f>
        <v/>
      </c>
      <c r="W888" s="67" t="inlineStr">
        <is>
          <t>住建局</t>
        </is>
      </c>
      <c r="X888" s="67" t="inlineStr">
        <is>
          <t>王生杰</t>
        </is>
      </c>
      <c r="Y888" s="60" t="inlineStr">
        <is>
          <t>芦家湾乡</t>
        </is>
      </c>
      <c r="Z888" s="58" t="inlineStr">
        <is>
          <t>马鹏飞</t>
        </is>
      </c>
      <c r="AA888" s="58" t="inlineStr">
        <is>
          <t>环农领办发〔2022〕3号</t>
        </is>
      </c>
      <c r="AB888" s="67" t="inlineStr">
        <is>
          <t>中提前批</t>
        </is>
      </c>
    </row>
    <row r="889" ht="44" customFormat="1" customHeight="1" s="7">
      <c r="A889" s="56" t="n"/>
      <c r="B889" s="85" t="inlineStr">
        <is>
          <t>行政村公厕
改造项目合计</t>
        </is>
      </c>
      <c r="C889" s="85" t="inlineStr">
        <is>
          <t>新建或改造</t>
        </is>
      </c>
      <c r="D889" s="85" t="inlineStr">
        <is>
          <t>2022.01-2022.12</t>
        </is>
      </c>
      <c r="E889" s="85" t="inlineStr">
        <is>
          <t>20个乡镇</t>
        </is>
      </c>
      <c r="F889" s="84" t="inlineStr">
        <is>
          <t>实施行政村公厕改造197处，每处补助4万元，产权归建设村。</t>
        </is>
      </c>
      <c r="G889" s="85">
        <f>SUM(G890:G909)</f>
        <v/>
      </c>
      <c r="H889" s="85">
        <f>SUM(H890:H909)</f>
        <v/>
      </c>
      <c r="I889" s="85" t="n"/>
      <c r="J889" s="85" t="n"/>
      <c r="K889" s="85" t="n"/>
      <c r="L889" s="85" t="n"/>
      <c r="M889" s="85" t="inlineStr">
        <is>
          <t>改善提升乡村公共厕所条件，全面提升乡村人居环境，建设美丽乡村。</t>
        </is>
      </c>
      <c r="N889" s="84" t="inlineStr">
        <is>
          <t>改善提升乡村公共厕所条件，全面提升乡村人居环境，建设美丽乡村。</t>
        </is>
      </c>
      <c r="O889" s="85" t="n">
        <v>197</v>
      </c>
      <c r="P889" s="85" t="n"/>
      <c r="Q889" s="85" t="n">
        <v>1.9089</v>
      </c>
      <c r="R889" s="85">
        <f>Q889*0.4</f>
        <v/>
      </c>
      <c r="S889" s="321">
        <f>Q889-R889</f>
        <v/>
      </c>
      <c r="T889" s="85" t="n">
        <v>7.6356</v>
      </c>
      <c r="U889" s="85">
        <f>R889*4</f>
        <v/>
      </c>
      <c r="V889" s="85">
        <f>T889-U889</f>
        <v/>
      </c>
      <c r="W889" s="85" t="inlineStr">
        <is>
          <t>住建局</t>
        </is>
      </c>
      <c r="X889" s="85" t="inlineStr">
        <is>
          <t>王生杰</t>
        </is>
      </c>
      <c r="Y889" s="85" t="inlineStr">
        <is>
          <t>各乡镇</t>
        </is>
      </c>
      <c r="Z889" s="85" t="n"/>
      <c r="AA889" s="85" t="n"/>
      <c r="AB889" s="85" t="n"/>
    </row>
    <row r="890" ht="62" customFormat="1" customHeight="1" s="7">
      <c r="A890" s="56" t="n"/>
      <c r="B890" s="67" t="inlineStr">
        <is>
          <t>行政村公厕
改造项目</t>
        </is>
      </c>
      <c r="C890" s="67" t="inlineStr">
        <is>
          <t>新建或改造</t>
        </is>
      </c>
      <c r="D890" s="67" t="inlineStr">
        <is>
          <t>2022.01-2022.12</t>
        </is>
      </c>
      <c r="E890" s="67" t="inlineStr">
        <is>
          <t>环城镇</t>
        </is>
      </c>
      <c r="F890" s="94" t="inlineStr">
        <is>
          <t>建设20处，其中五里屯村、赵小掌村、城东塬村、冉旗寨村、陈汤塬村、鸳鸯沟村、张家淌村、白草塬村、北郭塬村、红星村、漫塬村、宁老庄村、张滩滩村、耿家沟村、西川村、马坊原村、周塬村、唐塬村、肖川村、杨庙掌村各1处。</t>
        </is>
      </c>
      <c r="G890" s="67">
        <f>O890*4</f>
        <v/>
      </c>
      <c r="H890" s="67" t="n">
        <v>80</v>
      </c>
      <c r="I890" s="67" t="n"/>
      <c r="J890" s="67" t="n"/>
      <c r="K890" s="67" t="n"/>
      <c r="L890" s="85" t="inlineStr">
        <is>
          <t>甘财扶贫〔2021〕26号</t>
        </is>
      </c>
      <c r="M890" s="94" t="inlineStr">
        <is>
          <t>改善提升乡村公共厕所条件，全面提升乡村人居环境，建设美丽乡村。</t>
        </is>
      </c>
      <c r="N890" s="94" t="inlineStr">
        <is>
          <t>改善提升乡村公共厕所条件，全面提升乡村人居环境，建设美丽乡村。</t>
        </is>
      </c>
      <c r="O890" s="67" t="n">
        <v>20</v>
      </c>
      <c r="P890" s="67" t="n"/>
      <c r="Q890" s="67" t="n">
        <v>0.1982</v>
      </c>
      <c r="R890" s="301">
        <f>Q890*0.4</f>
        <v/>
      </c>
      <c r="S890" s="301">
        <f>Q890-R890</f>
        <v/>
      </c>
      <c r="T890" s="67" t="n">
        <v>0.7927999999999999</v>
      </c>
      <c r="U890" s="67">
        <f>R890*4</f>
        <v/>
      </c>
      <c r="V890" s="67">
        <f>T890-U890</f>
        <v/>
      </c>
      <c r="W890" s="67" t="inlineStr">
        <is>
          <t>住建局</t>
        </is>
      </c>
      <c r="X890" s="67" t="inlineStr">
        <is>
          <t>王生杰</t>
        </is>
      </c>
      <c r="Y890" s="67" t="inlineStr">
        <is>
          <t>环城镇</t>
        </is>
      </c>
      <c r="Z890" s="58" t="inlineStr">
        <is>
          <t>白俊虎</t>
        </is>
      </c>
      <c r="AA890" s="58" t="inlineStr">
        <is>
          <t>环农领办发〔2022〕3号</t>
        </is>
      </c>
      <c r="AB890" s="67" t="inlineStr">
        <is>
          <t>中提前批</t>
        </is>
      </c>
    </row>
    <row r="891" ht="54" customFormat="1" customHeight="1" s="7">
      <c r="A891" s="56" t="n"/>
      <c r="B891" s="67" t="inlineStr">
        <is>
          <t>行政村公厕
改造项目</t>
        </is>
      </c>
      <c r="C891" s="67" t="inlineStr">
        <is>
          <t>新建或改造</t>
        </is>
      </c>
      <c r="D891" s="67" t="inlineStr">
        <is>
          <t>2022.01-2022.12</t>
        </is>
      </c>
      <c r="E891" s="67" t="inlineStr">
        <is>
          <t>曲子镇</t>
        </is>
      </c>
      <c r="F891" s="94" t="inlineStr">
        <is>
          <t>建设13处，其中五里桥村、孟家寨村、高李湾村、楼房子村、西沟村、宋家塬村、许家塬村、金村寺村、油坊塬村、金盆掌村、小庄子村、马家河村、董家塬村各1处。</t>
        </is>
      </c>
      <c r="G891" s="67">
        <f>O891*4</f>
        <v/>
      </c>
      <c r="H891" s="67" t="n">
        <v>52</v>
      </c>
      <c r="I891" s="67" t="n"/>
      <c r="J891" s="67" t="n"/>
      <c r="K891" s="67" t="n"/>
      <c r="L891" s="85" t="inlineStr">
        <is>
          <t>甘财扶贫〔2021〕26号</t>
        </is>
      </c>
      <c r="M891" s="94" t="inlineStr">
        <is>
          <t>改善提升乡村公共厕所条件，全面提升乡村人居环境，建设美丽乡村。</t>
        </is>
      </c>
      <c r="N891" s="94" t="inlineStr">
        <is>
          <t>改善提升乡村公共厕所条件，全面提升乡村人居环境，建设美丽乡村。</t>
        </is>
      </c>
      <c r="O891" s="67" t="n">
        <v>13</v>
      </c>
      <c r="P891" s="67" t="n"/>
      <c r="Q891" s="67" t="n">
        <v>0.1247</v>
      </c>
      <c r="R891" s="301">
        <f>Q891*0.4</f>
        <v/>
      </c>
      <c r="S891" s="301">
        <f>Q891-R891</f>
        <v/>
      </c>
      <c r="T891" s="67" t="n">
        <v>0.4988</v>
      </c>
      <c r="U891" s="67">
        <f>R891*4</f>
        <v/>
      </c>
      <c r="V891" s="67">
        <f>T891-U891</f>
        <v/>
      </c>
      <c r="W891" s="67" t="inlineStr">
        <is>
          <t>住建局</t>
        </is>
      </c>
      <c r="X891" s="67" t="inlineStr">
        <is>
          <t>王生杰</t>
        </is>
      </c>
      <c r="Y891" s="60" t="inlineStr">
        <is>
          <t>曲子镇</t>
        </is>
      </c>
      <c r="Z891" s="58" t="inlineStr">
        <is>
          <t>段斌杰</t>
        </is>
      </c>
      <c r="AA891" s="58" t="inlineStr">
        <is>
          <t>环农领办发〔2022〕3号</t>
        </is>
      </c>
      <c r="AB891" s="67" t="inlineStr">
        <is>
          <t>中提前批</t>
        </is>
      </c>
    </row>
    <row r="892" ht="45" customFormat="1" customHeight="1" s="7">
      <c r="A892" s="56" t="n"/>
      <c r="B892" s="67" t="inlineStr">
        <is>
          <t>行政村公厕
改造项目</t>
        </is>
      </c>
      <c r="C892" s="67" t="inlineStr">
        <is>
          <t>新建或改造</t>
        </is>
      </c>
      <c r="D892" s="67" t="inlineStr">
        <is>
          <t>2022.01-2022.12</t>
        </is>
      </c>
      <c r="E892" s="67" t="inlineStr">
        <is>
          <t>甜水镇</t>
        </is>
      </c>
      <c r="F892" s="94" t="inlineStr">
        <is>
          <t>建设5处，其中鲁掌村、何原村、邱滩村、狼儿滩村、大良洼村各1处。</t>
        </is>
      </c>
      <c r="G892" s="67">
        <f>O892*4</f>
        <v/>
      </c>
      <c r="H892" s="67" t="n">
        <v>20</v>
      </c>
      <c r="I892" s="67" t="n"/>
      <c r="J892" s="67" t="n"/>
      <c r="K892" s="67" t="n"/>
      <c r="L892" s="85" t="inlineStr">
        <is>
          <t>甘财扶贫〔2021〕26号</t>
        </is>
      </c>
      <c r="M892" s="94" t="inlineStr">
        <is>
          <t>改善提升乡村公共厕所条件，全面提升乡村人居环境，建设美丽乡村。</t>
        </is>
      </c>
      <c r="N892" s="94" t="inlineStr">
        <is>
          <t>改善提升乡村公共厕所条件，全面提升乡村人居环境，建设美丽乡村。</t>
        </is>
      </c>
      <c r="O892" s="67" t="n">
        <v>5</v>
      </c>
      <c r="P892" s="67" t="n"/>
      <c r="Q892" s="67" t="n">
        <v>0.0602</v>
      </c>
      <c r="R892" s="301">
        <f>Q892*0.4</f>
        <v/>
      </c>
      <c r="S892" s="301">
        <f>Q892-R892</f>
        <v/>
      </c>
      <c r="T892" s="67" t="n">
        <v>0.2408</v>
      </c>
      <c r="U892" s="67">
        <f>R892*4</f>
        <v/>
      </c>
      <c r="V892" s="67">
        <f>T892-U892</f>
        <v/>
      </c>
      <c r="W892" s="67" t="inlineStr">
        <is>
          <t>住建局</t>
        </is>
      </c>
      <c r="X892" s="67" t="inlineStr">
        <is>
          <t>王生杰</t>
        </is>
      </c>
      <c r="Y892" s="60" t="inlineStr">
        <is>
          <t>甜水镇</t>
        </is>
      </c>
      <c r="Z892" s="58" t="inlineStr">
        <is>
          <t>拓研新</t>
        </is>
      </c>
      <c r="AA892" s="58" t="inlineStr">
        <is>
          <t>环农领办发〔2022〕3号</t>
        </is>
      </c>
      <c r="AB892" s="67" t="inlineStr">
        <is>
          <t>中提前批</t>
        </is>
      </c>
    </row>
    <row r="893" ht="53" customFormat="1" customHeight="1" s="7">
      <c r="A893" s="56" t="n"/>
      <c r="B893" s="67" t="inlineStr">
        <is>
          <t>行政村公厕
改造项目</t>
        </is>
      </c>
      <c r="C893" s="67" t="inlineStr">
        <is>
          <t>新建或改造</t>
        </is>
      </c>
      <c r="D893" s="67" t="inlineStr">
        <is>
          <t>2022.01-2022.12</t>
        </is>
      </c>
      <c r="E893" s="67" t="inlineStr">
        <is>
          <t>木钵镇</t>
        </is>
      </c>
      <c r="F893" s="94" t="inlineStr">
        <is>
          <t>建设14处，其中殷家桥村、高楼塬村、白家掌村、刘家塬村、韩洼子村、关营村、邓寨子村、高寨村、井儿岔村、水坝滩村、坪子塬村、郭西掌村、二合塬村、罗家沟村各1处。</t>
        </is>
      </c>
      <c r="G893" s="67">
        <f>O893*4</f>
        <v/>
      </c>
      <c r="H893" s="67" t="n">
        <v>56</v>
      </c>
      <c r="I893" s="67" t="n"/>
      <c r="J893" s="67" t="n"/>
      <c r="K893" s="67" t="n"/>
      <c r="L893" s="85" t="inlineStr">
        <is>
          <t>甘财扶贫〔2021〕26号</t>
        </is>
      </c>
      <c r="M893" s="94" t="inlineStr">
        <is>
          <t>改善提升乡村公共厕所条件，全面提升乡村人居环境，建设美丽乡村。</t>
        </is>
      </c>
      <c r="N893" s="94" t="inlineStr">
        <is>
          <t>改善提升乡村公共厕所条件，全面提升乡村人居环境，建设美丽乡村。</t>
        </is>
      </c>
      <c r="O893" s="67" t="n">
        <v>14</v>
      </c>
      <c r="P893" s="67" t="n"/>
      <c r="Q893" s="67" t="n">
        <v>0.1357</v>
      </c>
      <c r="R893" s="301">
        <f>Q893*0.4</f>
        <v/>
      </c>
      <c r="S893" s="301">
        <f>Q893-R893</f>
        <v/>
      </c>
      <c r="T893" s="67" t="n">
        <v>0.5427999999999999</v>
      </c>
      <c r="U893" s="67">
        <f>R893*4</f>
        <v/>
      </c>
      <c r="V893" s="67">
        <f>T893-U893</f>
        <v/>
      </c>
      <c r="W893" s="67" t="inlineStr">
        <is>
          <t>住建局</t>
        </is>
      </c>
      <c r="X893" s="67" t="inlineStr">
        <is>
          <t>王生杰</t>
        </is>
      </c>
      <c r="Y893" s="67" t="inlineStr">
        <is>
          <t>木钵镇</t>
        </is>
      </c>
      <c r="Z893" s="83" t="inlineStr">
        <is>
          <t>方显</t>
        </is>
      </c>
      <c r="AA893" s="58" t="inlineStr">
        <is>
          <t>环农领办发〔2022〕3号</t>
        </is>
      </c>
      <c r="AB893" s="67" t="inlineStr">
        <is>
          <t>中提前批</t>
        </is>
      </c>
    </row>
    <row r="894" ht="48" customFormat="1" customHeight="1" s="7">
      <c r="A894" s="56" t="n"/>
      <c r="B894" s="67" t="inlineStr">
        <is>
          <t>行政村公厕
改造项目</t>
        </is>
      </c>
      <c r="C894" s="67" t="inlineStr">
        <is>
          <t>新建或改造</t>
        </is>
      </c>
      <c r="D894" s="67" t="inlineStr">
        <is>
          <t>2022.01-2022.12</t>
        </is>
      </c>
      <c r="E894" s="67" t="inlineStr">
        <is>
          <t>合道镇</t>
        </is>
      </c>
      <c r="F894" s="94" t="inlineStr">
        <is>
          <t>建设10处，其中尚西坪村、梁坪村、朱家塬村、辛坪村、杨坪沟村、唐台子村、大路洼村、常崾岘村、寨子坪村、瓦天沟村各1处。</t>
        </is>
      </c>
      <c r="G894" s="67">
        <f>O894*4</f>
        <v/>
      </c>
      <c r="H894" s="67" t="n">
        <v>40</v>
      </c>
      <c r="I894" s="67" t="n"/>
      <c r="J894" s="67" t="n"/>
      <c r="K894" s="67" t="n"/>
      <c r="L894" s="85" t="inlineStr">
        <is>
          <t>甘财扶贫〔2021〕26号</t>
        </is>
      </c>
      <c r="M894" s="94" t="inlineStr">
        <is>
          <t>改善提升乡村公共厕所条件，全面提升乡村人居环境，建设美丽乡村。</t>
        </is>
      </c>
      <c r="N894" s="94" t="inlineStr">
        <is>
          <t>改善提升乡村公共厕所条件，全面提升乡村人居环境，建设美丽乡村。</t>
        </is>
      </c>
      <c r="O894" s="67" t="n">
        <v>10</v>
      </c>
      <c r="P894" s="67" t="n"/>
      <c r="Q894" s="67" t="n">
        <v>0.0965</v>
      </c>
      <c r="R894" s="301">
        <f>Q894*0.4</f>
        <v/>
      </c>
      <c r="S894" s="301">
        <f>Q894-R894</f>
        <v/>
      </c>
      <c r="T894" s="67" t="n">
        <v>0.386</v>
      </c>
      <c r="U894" s="67">
        <f>R894*4</f>
        <v/>
      </c>
      <c r="V894" s="67">
        <f>T894-U894</f>
        <v/>
      </c>
      <c r="W894" s="67" t="inlineStr">
        <is>
          <t>住建局</t>
        </is>
      </c>
      <c r="X894" s="67" t="inlineStr">
        <is>
          <t>王生杰</t>
        </is>
      </c>
      <c r="Y894" s="60" t="inlineStr">
        <is>
          <t>合道镇</t>
        </is>
      </c>
      <c r="Z894" s="58" t="inlineStr">
        <is>
          <t>王宝明</t>
        </is>
      </c>
      <c r="AA894" s="58" t="inlineStr">
        <is>
          <t>环农领办发〔2022〕3号</t>
        </is>
      </c>
      <c r="AB894" s="67" t="inlineStr">
        <is>
          <t>中提前批</t>
        </is>
      </c>
    </row>
    <row r="895" ht="53" customFormat="1" customHeight="1" s="7">
      <c r="A895" s="56" t="n"/>
      <c r="B895" s="67" t="inlineStr">
        <is>
          <t>行政村公厕
改造项目</t>
        </is>
      </c>
      <c r="C895" s="67" t="inlineStr">
        <is>
          <t>新建或改造</t>
        </is>
      </c>
      <c r="D895" s="67" t="inlineStr">
        <is>
          <t>2022.01-2022.12</t>
        </is>
      </c>
      <c r="E895" s="67" t="inlineStr">
        <is>
          <t>洪德镇</t>
        </is>
      </c>
      <c r="F895" s="94" t="inlineStr">
        <is>
          <t>建设17处，其中寇河村、耿塬畔村、新集子村、丁阳渠子村、梁岔村、私盐路村、苗河村、李塬村、大户塬村、张崾岘村、李达掌村、苏长沟村、马塬村、肖关村、许旗村、张塬村、赵洼村各1处。</t>
        </is>
      </c>
      <c r="G895" s="67">
        <f>O895*4</f>
        <v/>
      </c>
      <c r="H895" s="67" t="n">
        <v>68</v>
      </c>
      <c r="I895" s="67" t="n"/>
      <c r="J895" s="67" t="n"/>
      <c r="K895" s="67" t="n"/>
      <c r="L895" s="85" t="inlineStr">
        <is>
          <t>甘财扶贫〔2021〕26号</t>
        </is>
      </c>
      <c r="M895" s="94" t="inlineStr">
        <is>
          <t>改善提升乡村公共厕所条件，全面提升乡村人居环境，建设美丽乡村。</t>
        </is>
      </c>
      <c r="N895" s="94" t="inlineStr">
        <is>
          <t>改善提升乡村公共厕所条件，全面提升乡村人居环境，建设美丽乡村。</t>
        </is>
      </c>
      <c r="O895" s="67" t="n">
        <v>17</v>
      </c>
      <c r="P895" s="67" t="n"/>
      <c r="Q895" s="67" t="n">
        <v>0.1321</v>
      </c>
      <c r="R895" s="301">
        <f>Q895*0.4</f>
        <v/>
      </c>
      <c r="S895" s="301">
        <f>Q895-R895</f>
        <v/>
      </c>
      <c r="T895" s="67" t="n">
        <v>0.5284</v>
      </c>
      <c r="U895" s="67">
        <f>R895*4</f>
        <v/>
      </c>
      <c r="V895" s="67">
        <f>T895-U895</f>
        <v/>
      </c>
      <c r="W895" s="67" t="inlineStr">
        <is>
          <t>住建局</t>
        </is>
      </c>
      <c r="X895" s="67" t="inlineStr">
        <is>
          <t>王生杰</t>
        </is>
      </c>
      <c r="Y895" s="60" t="inlineStr">
        <is>
          <t>洪德镇</t>
        </is>
      </c>
      <c r="Z895" s="83" t="inlineStr">
        <is>
          <t>王国伍</t>
        </is>
      </c>
      <c r="AA895" s="58" t="inlineStr">
        <is>
          <t>环农领办发〔2022〕3号</t>
        </is>
      </c>
      <c r="AB895" s="67" t="inlineStr">
        <is>
          <t>中提前批</t>
        </is>
      </c>
    </row>
    <row r="896" ht="47" customFormat="1" customHeight="1" s="7">
      <c r="A896" s="56" t="n"/>
      <c r="B896" s="67" t="inlineStr">
        <is>
          <t>行政村公厕
改造项目</t>
        </is>
      </c>
      <c r="C896" s="67" t="inlineStr">
        <is>
          <t>新建或改造</t>
        </is>
      </c>
      <c r="D896" s="67" t="inlineStr">
        <is>
          <t>2022.01-2022.12</t>
        </is>
      </c>
      <c r="E896" s="67" t="inlineStr">
        <is>
          <t>樊家川</t>
        </is>
      </c>
      <c r="F896" s="94" t="inlineStr">
        <is>
          <t>建设6处，其中长城村、郝集村、李崾岘村、马驿沟村、慕家河村、闫塬村各1处。</t>
        </is>
      </c>
      <c r="G896" s="67">
        <f>O896*4</f>
        <v/>
      </c>
      <c r="H896" s="67" t="n">
        <v>24</v>
      </c>
      <c r="I896" s="67" t="n"/>
      <c r="J896" s="67" t="n"/>
      <c r="K896" s="67" t="n"/>
      <c r="L896" s="85" t="inlineStr">
        <is>
          <t>甘财扶贫〔2021〕26号</t>
        </is>
      </c>
      <c r="M896" s="94" t="inlineStr">
        <is>
          <t>改善提升乡村公共厕所条件，全面提升乡村人居环境，建设美丽乡村。</t>
        </is>
      </c>
      <c r="N896" s="94" t="inlineStr">
        <is>
          <t>改善提升乡村公共厕所条件，全面提升乡村人居环境，建设美丽乡村。</t>
        </is>
      </c>
      <c r="O896" s="67" t="n">
        <v>6</v>
      </c>
      <c r="P896" s="67" t="n"/>
      <c r="Q896" s="67" t="n">
        <v>0.0723</v>
      </c>
      <c r="R896" s="301">
        <f>Q896*0.4</f>
        <v/>
      </c>
      <c r="S896" s="301">
        <f>Q896-R896</f>
        <v/>
      </c>
      <c r="T896" s="67" t="n">
        <v>0.2892</v>
      </c>
      <c r="U896" s="67">
        <f>R896*4</f>
        <v/>
      </c>
      <c r="V896" s="67">
        <f>T896-U896</f>
        <v/>
      </c>
      <c r="W896" s="67" t="inlineStr">
        <is>
          <t>住建局</t>
        </is>
      </c>
      <c r="X896" s="67" t="inlineStr">
        <is>
          <t>王生杰</t>
        </is>
      </c>
      <c r="Y896" s="60" t="inlineStr">
        <is>
          <t>樊家川镇</t>
        </is>
      </c>
      <c r="Z896" s="58" t="inlineStr">
        <is>
          <t>王治峰</t>
        </is>
      </c>
      <c r="AA896" s="58" t="inlineStr">
        <is>
          <t>环农领办发〔2022〕3号</t>
        </is>
      </c>
      <c r="AB896" s="67" t="inlineStr">
        <is>
          <t>中提前批</t>
        </is>
      </c>
    </row>
    <row r="897" ht="47" customFormat="1" customHeight="1" s="7">
      <c r="A897" s="56" t="n"/>
      <c r="B897" s="67" t="inlineStr">
        <is>
          <t>行政村公厕
改造项目</t>
        </is>
      </c>
      <c r="C897" s="67" t="inlineStr">
        <is>
          <t>新建或改造</t>
        </is>
      </c>
      <c r="D897" s="67" t="inlineStr">
        <is>
          <t>2022.01-2022.12</t>
        </is>
      </c>
      <c r="E897" s="67" t="inlineStr">
        <is>
          <t>耿湾乡</t>
        </is>
      </c>
      <c r="F897" s="94" t="inlineStr">
        <is>
          <t>建设10处，其中郝东掌村、潘掌村、许家掌村、郜庄村、四合原村、天桥村、桃树掌村、早流渠村、韩老庄村、耿河村各1处。</t>
        </is>
      </c>
      <c r="G897" s="67">
        <f>O897*4</f>
        <v/>
      </c>
      <c r="H897" s="67" t="n">
        <v>40</v>
      </c>
      <c r="I897" s="67" t="n"/>
      <c r="J897" s="67" t="n"/>
      <c r="K897" s="67" t="n"/>
      <c r="L897" s="85" t="inlineStr">
        <is>
          <t>甘财扶贫〔2021〕26号</t>
        </is>
      </c>
      <c r="M897" s="94" t="inlineStr">
        <is>
          <t>改善提升乡村公共厕所条件，全面提升乡村人居环境，建设美丽乡村。</t>
        </is>
      </c>
      <c r="N897" s="94" t="inlineStr">
        <is>
          <t>改善提升乡村公共厕所条件，全面提升乡村人居环境，建设美丽乡村。</t>
        </is>
      </c>
      <c r="O897" s="67" t="n">
        <v>10</v>
      </c>
      <c r="P897" s="67" t="n"/>
      <c r="Q897" s="67" t="n">
        <v>0.1074</v>
      </c>
      <c r="R897" s="301">
        <f>Q897*0.4</f>
        <v/>
      </c>
      <c r="S897" s="301">
        <f>Q897-R897</f>
        <v/>
      </c>
      <c r="T897" s="67" t="n">
        <v>0.4296</v>
      </c>
      <c r="U897" s="67">
        <f>R897*4</f>
        <v/>
      </c>
      <c r="V897" s="67">
        <f>T897-U897</f>
        <v/>
      </c>
      <c r="W897" s="67" t="inlineStr">
        <is>
          <t>住建局</t>
        </is>
      </c>
      <c r="X897" s="67" t="inlineStr">
        <is>
          <t>王生杰</t>
        </is>
      </c>
      <c r="Y897" s="60" t="inlineStr">
        <is>
          <t>耿湾乡</t>
        </is>
      </c>
      <c r="Z897" s="58" t="inlineStr">
        <is>
          <t>王秀丽</t>
        </is>
      </c>
      <c r="AA897" s="58" t="inlineStr">
        <is>
          <t>环农领办发〔2022〕3号</t>
        </is>
      </c>
      <c r="AB897" s="67" t="inlineStr">
        <is>
          <t>中提前批</t>
        </is>
      </c>
    </row>
    <row r="898" ht="47" customFormat="1" customHeight="1" s="7">
      <c r="A898" s="56" t="n"/>
      <c r="B898" s="67" t="inlineStr">
        <is>
          <t>行政村公厕
改造项目</t>
        </is>
      </c>
      <c r="C898" s="67" t="inlineStr">
        <is>
          <t>新建或改造</t>
        </is>
      </c>
      <c r="D898" s="67" t="inlineStr">
        <is>
          <t>2022.01-2022.12</t>
        </is>
      </c>
      <c r="E898" s="67" t="inlineStr">
        <is>
          <t>芦家湾</t>
        </is>
      </c>
      <c r="F898" s="94" t="inlineStr">
        <is>
          <t>建设9处，其中大堡条村、花儿掌村、庙儿掌村、盘龙村、桃李湾村、王庄村、小堡条村、杨兴庄村、井川村各1处。</t>
        </is>
      </c>
      <c r="G898" s="67">
        <f>O898*4</f>
        <v/>
      </c>
      <c r="H898" s="67" t="n">
        <v>36</v>
      </c>
      <c r="I898" s="67" t="n"/>
      <c r="J898" s="67" t="n"/>
      <c r="K898" s="67" t="n"/>
      <c r="L898" s="85" t="inlineStr">
        <is>
          <t>甘财扶贫〔2021〕26号</t>
        </is>
      </c>
      <c r="M898" s="94" t="inlineStr">
        <is>
          <t>改善提升乡村公共厕所条件，全面提升乡村人居环境，建设美丽乡村。</t>
        </is>
      </c>
      <c r="N898" s="94" t="inlineStr">
        <is>
          <t>改善提升乡村公共厕所条件，全面提升乡村人居环境，建设美丽乡村。</t>
        </is>
      </c>
      <c r="O898" s="67" t="n">
        <v>9</v>
      </c>
      <c r="P898" s="67" t="n"/>
      <c r="Q898" s="67" t="n">
        <v>0.1121</v>
      </c>
      <c r="R898" s="301">
        <f>Q898*0.4</f>
        <v/>
      </c>
      <c r="S898" s="301">
        <f>Q898-R898</f>
        <v/>
      </c>
      <c r="T898" s="67" t="n">
        <v>0.4484</v>
      </c>
      <c r="U898" s="67">
        <f>R898*4</f>
        <v/>
      </c>
      <c r="V898" s="67">
        <f>T898-U898</f>
        <v/>
      </c>
      <c r="W898" s="67" t="inlineStr">
        <is>
          <t>住建局</t>
        </is>
      </c>
      <c r="X898" s="67" t="inlineStr">
        <is>
          <t>王生杰</t>
        </is>
      </c>
      <c r="Y898" s="60" t="inlineStr">
        <is>
          <t>芦家湾乡</t>
        </is>
      </c>
      <c r="Z898" s="58" t="inlineStr">
        <is>
          <t>马鹏飞</t>
        </is>
      </c>
      <c r="AA898" s="58" t="inlineStr">
        <is>
          <t>环农领办发〔2022〕3号</t>
        </is>
      </c>
      <c r="AB898" s="67" t="inlineStr">
        <is>
          <t>中提前批</t>
        </is>
      </c>
    </row>
    <row r="899" ht="44" customFormat="1" customHeight="1" s="7">
      <c r="A899" s="56" t="n"/>
      <c r="B899" s="67" t="inlineStr">
        <is>
          <t>行政村公厕
改造项目</t>
        </is>
      </c>
      <c r="C899" s="67" t="inlineStr">
        <is>
          <t>新建或改造</t>
        </is>
      </c>
      <c r="D899" s="67" t="inlineStr">
        <is>
          <t>2022.01-2022.12</t>
        </is>
      </c>
      <c r="E899" s="67" t="inlineStr">
        <is>
          <t>罗山川</t>
        </is>
      </c>
      <c r="F899" s="94" t="inlineStr">
        <is>
          <t>建设4处，其中光明村、山水湾村、苇芝城村、西阳洼村各1处。</t>
        </is>
      </c>
      <c r="G899" s="67">
        <f>O899*4</f>
        <v/>
      </c>
      <c r="H899" s="67" t="n">
        <v>16</v>
      </c>
      <c r="I899" s="67" t="n"/>
      <c r="J899" s="67" t="n"/>
      <c r="K899" s="67" t="n"/>
      <c r="L899" s="85" t="inlineStr">
        <is>
          <t>甘财扶贫〔2021〕26号</t>
        </is>
      </c>
      <c r="M899" s="94" t="inlineStr">
        <is>
          <t>改善提升乡村公共厕所条件，全面提升乡村人居环境，建设美丽乡村。</t>
        </is>
      </c>
      <c r="N899" s="94" t="inlineStr">
        <is>
          <t>改善提升乡村公共厕所条件，全面提升乡村人居环境，建设美丽乡村。</t>
        </is>
      </c>
      <c r="O899" s="67" t="n">
        <v>4</v>
      </c>
      <c r="P899" s="67" t="n"/>
      <c r="Q899" s="67" t="n">
        <v>0.0302</v>
      </c>
      <c r="R899" s="301">
        <f>Q899*0.4</f>
        <v/>
      </c>
      <c r="S899" s="301">
        <f>Q899-R899</f>
        <v/>
      </c>
      <c r="T899" s="67" t="n">
        <v>0.1208</v>
      </c>
      <c r="U899" s="67">
        <f>R899*4</f>
        <v/>
      </c>
      <c r="V899" s="67">
        <f>T899-U899</f>
        <v/>
      </c>
      <c r="W899" s="67" t="inlineStr">
        <is>
          <t>住建局</t>
        </is>
      </c>
      <c r="X899" s="67" t="inlineStr">
        <is>
          <t>王生杰</t>
        </is>
      </c>
      <c r="Y899" s="60" t="inlineStr">
        <is>
          <t>罗山川乡</t>
        </is>
      </c>
      <c r="Z899" s="58" t="inlineStr">
        <is>
          <t>李怀文</t>
        </is>
      </c>
      <c r="AA899" s="58" t="inlineStr">
        <is>
          <t>环农领办发〔2022〕3号</t>
        </is>
      </c>
      <c r="AB899" s="67" t="inlineStr">
        <is>
          <t>中提前批</t>
        </is>
      </c>
    </row>
    <row r="900" ht="44" customFormat="1" customHeight="1" s="7">
      <c r="A900" s="56" t="n"/>
      <c r="B900" s="67" t="inlineStr">
        <is>
          <t>行政村公厕
改造项目</t>
        </is>
      </c>
      <c r="C900" s="67" t="inlineStr">
        <is>
          <t>新建或改造</t>
        </is>
      </c>
      <c r="D900" s="67" t="inlineStr">
        <is>
          <t>2022.01-2022.12</t>
        </is>
      </c>
      <c r="E900" s="67" t="inlineStr">
        <is>
          <t>毛井镇</t>
        </is>
      </c>
      <c r="F900" s="94" t="inlineStr">
        <is>
          <t>建设12处，其中大户掌村、丁连掌村、高家洼村、红糜湾村、红土咀村、黄寨柯村、马趟村、乔崾岘村、山西掌村、施家滩村、杨东掌村、砖城子村各1处。</t>
        </is>
      </c>
      <c r="G900" s="67">
        <f>O900*4</f>
        <v/>
      </c>
      <c r="H900" s="67" t="n">
        <v>48</v>
      </c>
      <c r="I900" s="67" t="n"/>
      <c r="J900" s="67" t="n"/>
      <c r="K900" s="67" t="n"/>
      <c r="L900" s="85" t="inlineStr">
        <is>
          <t>甘财扶贫〔2021〕26号</t>
        </is>
      </c>
      <c r="M900" s="94" t="inlineStr">
        <is>
          <t>改善提升乡村公共厕所条件，全面提升乡村人居环境，建设美丽乡村。</t>
        </is>
      </c>
      <c r="N900" s="94" t="inlineStr">
        <is>
          <t>改善提升乡村公共厕所条件，全面提升乡村人居环境，建设美丽乡村。</t>
        </is>
      </c>
      <c r="O900" s="67" t="n">
        <v>12</v>
      </c>
      <c r="P900" s="67" t="n"/>
      <c r="Q900" s="67" t="n">
        <v>0.1118</v>
      </c>
      <c r="R900" s="301">
        <f>Q900*0.4</f>
        <v/>
      </c>
      <c r="S900" s="301">
        <f>Q900-R900</f>
        <v/>
      </c>
      <c r="T900" s="67" t="n">
        <v>0.4472</v>
      </c>
      <c r="U900" s="67">
        <f>R900*4</f>
        <v/>
      </c>
      <c r="V900" s="67">
        <f>T900-U900</f>
        <v/>
      </c>
      <c r="W900" s="67" t="inlineStr">
        <is>
          <t>住建局</t>
        </is>
      </c>
      <c r="X900" s="67" t="inlineStr">
        <is>
          <t>王生杰</t>
        </is>
      </c>
      <c r="Y900" s="60" t="inlineStr">
        <is>
          <t>毛井镇</t>
        </is>
      </c>
      <c r="Z900" s="58" t="inlineStr">
        <is>
          <t>梁立群</t>
        </is>
      </c>
      <c r="AA900" s="58" t="inlineStr">
        <is>
          <t>环农领办发〔2022〕3号</t>
        </is>
      </c>
      <c r="AB900" s="67" t="inlineStr">
        <is>
          <t>中提前批</t>
        </is>
      </c>
    </row>
    <row r="901" ht="44" customFormat="1" customHeight="1" s="7">
      <c r="A901" s="56" t="n"/>
      <c r="B901" s="67" t="inlineStr">
        <is>
          <t>行政村公厕
改造项目</t>
        </is>
      </c>
      <c r="C901" s="67" t="inlineStr">
        <is>
          <t>新建或改造</t>
        </is>
      </c>
      <c r="D901" s="67" t="inlineStr">
        <is>
          <t>2022.01-2022.12</t>
        </is>
      </c>
      <c r="E901" s="67" t="inlineStr">
        <is>
          <t>南湫乡</t>
        </is>
      </c>
      <c r="F901" s="94" t="inlineStr">
        <is>
          <t>建设6处，其中代家洼村、党家洼村、花儿山村、双井子村、杨兴堡村、岳后渠村各1处。</t>
        </is>
      </c>
      <c r="G901" s="67">
        <f>O901*4</f>
        <v/>
      </c>
      <c r="H901" s="67" t="n">
        <v>24</v>
      </c>
      <c r="I901" s="67" t="n"/>
      <c r="J901" s="67" t="n"/>
      <c r="K901" s="67" t="n"/>
      <c r="L901" s="85" t="inlineStr">
        <is>
          <t>甘财扶贫〔2021〕26号</t>
        </is>
      </c>
      <c r="M901" s="94" t="inlineStr">
        <is>
          <t>改善提升乡村公共厕所条件，全面提升乡村人居环境，建设美丽乡村。</t>
        </is>
      </c>
      <c r="N901" s="94" t="inlineStr">
        <is>
          <t>改善提升乡村公共厕所条件，全面提升乡村人居环境，建设美丽乡村。</t>
        </is>
      </c>
      <c r="O901" s="67" t="n">
        <v>6</v>
      </c>
      <c r="P901" s="67" t="n"/>
      <c r="Q901" s="67" t="n">
        <v>0.0508</v>
      </c>
      <c r="R901" s="301">
        <f>Q901*0.4</f>
        <v/>
      </c>
      <c r="S901" s="301">
        <f>Q901-R901</f>
        <v/>
      </c>
      <c r="T901" s="67" t="n">
        <v>0.2032</v>
      </c>
      <c r="U901" s="67">
        <f>R901*4</f>
        <v/>
      </c>
      <c r="V901" s="67">
        <f>T901-U901</f>
        <v/>
      </c>
      <c r="W901" s="67" t="inlineStr">
        <is>
          <t>住建局</t>
        </is>
      </c>
      <c r="X901" s="67" t="inlineStr">
        <is>
          <t>王生杰</t>
        </is>
      </c>
      <c r="Y901" s="60" t="inlineStr">
        <is>
          <t>南湫乡</t>
        </is>
      </c>
      <c r="Z901" s="58" t="inlineStr">
        <is>
          <t>杜志远</t>
        </is>
      </c>
      <c r="AA901" s="58" t="inlineStr">
        <is>
          <t>环农领办发〔2022〕3号</t>
        </is>
      </c>
      <c r="AB901" s="67" t="inlineStr">
        <is>
          <t>中提前批</t>
        </is>
      </c>
    </row>
    <row r="902" ht="44" customFormat="1" customHeight="1" s="7">
      <c r="A902" s="56" t="n"/>
      <c r="B902" s="67" t="inlineStr">
        <is>
          <t>行政村公厕
改造项目</t>
        </is>
      </c>
      <c r="C902" s="67" t="inlineStr">
        <is>
          <t>新建或改造</t>
        </is>
      </c>
      <c r="D902" s="67" t="inlineStr">
        <is>
          <t>2022.01-2022.12</t>
        </is>
      </c>
      <c r="E902" s="67" t="inlineStr">
        <is>
          <t>秦团庄</t>
        </is>
      </c>
      <c r="F902" s="94" t="inlineStr">
        <is>
          <t>建设6处，其中白塬畔村、大天子村、贾塬村、南掌堡子村、秦团庄村、王团庄村各1处。</t>
        </is>
      </c>
      <c r="G902" s="67">
        <f>O902*4</f>
        <v/>
      </c>
      <c r="H902" s="67" t="n">
        <v>24</v>
      </c>
      <c r="I902" s="67" t="n"/>
      <c r="J902" s="67" t="n"/>
      <c r="K902" s="67" t="n"/>
      <c r="L902" s="85" t="inlineStr">
        <is>
          <t>甘财扶贫〔2021〕26号</t>
        </is>
      </c>
      <c r="M902" s="94" t="inlineStr">
        <is>
          <t>改善提升乡村公共厕所条件，全面提升乡村人居环境，建设美丽乡村。</t>
        </is>
      </c>
      <c r="N902" s="94" t="inlineStr">
        <is>
          <t>改善提升乡村公共厕所条件，全面提升乡村人居环境，建设美丽乡村。</t>
        </is>
      </c>
      <c r="O902" s="67" t="n">
        <v>6</v>
      </c>
      <c r="P902" s="67" t="n"/>
      <c r="Q902" s="67" t="n">
        <v>0.0552</v>
      </c>
      <c r="R902" s="301">
        <f>Q902*0.4</f>
        <v/>
      </c>
      <c r="S902" s="301">
        <f>Q902-R902</f>
        <v/>
      </c>
      <c r="T902" s="67" t="n">
        <v>0.2208</v>
      </c>
      <c r="U902" s="67">
        <f>R902*4</f>
        <v/>
      </c>
      <c r="V902" s="67">
        <f>T902-U902</f>
        <v/>
      </c>
      <c r="W902" s="67" t="inlineStr">
        <is>
          <t>住建局</t>
        </is>
      </c>
      <c r="X902" s="67" t="inlineStr">
        <is>
          <t>王生杰</t>
        </is>
      </c>
      <c r="Y902" s="60" t="inlineStr">
        <is>
          <t>秦团庄乡</t>
        </is>
      </c>
      <c r="Z902" s="58" t="inlineStr">
        <is>
          <t>张浩洲</t>
        </is>
      </c>
      <c r="AA902" s="58" t="inlineStr">
        <is>
          <t>环农领办发〔2022〕3号</t>
        </is>
      </c>
      <c r="AB902" s="67" t="inlineStr">
        <is>
          <t>中提前批</t>
        </is>
      </c>
    </row>
    <row r="903" ht="42" customFormat="1" customHeight="1" s="7">
      <c r="A903" s="56" t="n"/>
      <c r="B903" s="67" t="inlineStr">
        <is>
          <t>行政村公厕
改造项目</t>
        </is>
      </c>
      <c r="C903" s="67" t="inlineStr">
        <is>
          <t>新建或改造</t>
        </is>
      </c>
      <c r="D903" s="67" t="inlineStr">
        <is>
          <t>2022.01-2022.12</t>
        </is>
      </c>
      <c r="E903" s="67" t="inlineStr">
        <is>
          <t>山城乡</t>
        </is>
      </c>
      <c r="F903" s="94" t="inlineStr">
        <is>
          <t>建设5处，其中冯家沟村、郝掌村、谢庄村、寨柯村、赵庄村各1处。</t>
        </is>
      </c>
      <c r="G903" s="67">
        <f>O903*4</f>
        <v/>
      </c>
      <c r="H903" s="67" t="n">
        <v>20</v>
      </c>
      <c r="I903" s="67" t="n"/>
      <c r="J903" s="67" t="n"/>
      <c r="K903" s="67" t="n"/>
      <c r="L903" s="85" t="inlineStr">
        <is>
          <t>甘财扶贫〔2021〕26号</t>
        </is>
      </c>
      <c r="M903" s="94" t="inlineStr">
        <is>
          <t>改善提升乡村公共厕所条件，全面提升乡村人居环境，建设美丽乡村。</t>
        </is>
      </c>
      <c r="N903" s="94" t="inlineStr">
        <is>
          <t>改善提升乡村公共厕所条件，全面提升乡村人居环境，建设美丽乡村。</t>
        </is>
      </c>
      <c r="O903" s="67" t="n">
        <v>5</v>
      </c>
      <c r="P903" s="67" t="n"/>
      <c r="Q903" s="67" t="n">
        <v>0.0451</v>
      </c>
      <c r="R903" s="301">
        <f>Q903*0.4</f>
        <v/>
      </c>
      <c r="S903" s="301">
        <f>Q903-R903</f>
        <v/>
      </c>
      <c r="T903" s="67" t="n">
        <v>0.1804</v>
      </c>
      <c r="U903" s="67">
        <f>R903*4</f>
        <v/>
      </c>
      <c r="V903" s="67">
        <f>T903-U903</f>
        <v/>
      </c>
      <c r="W903" s="67" t="inlineStr">
        <is>
          <t>住建局</t>
        </is>
      </c>
      <c r="X903" s="67" t="inlineStr">
        <is>
          <t>王生杰</t>
        </is>
      </c>
      <c r="Y903" s="60" t="inlineStr">
        <is>
          <t>山城乡</t>
        </is>
      </c>
      <c r="Z903" s="58" t="inlineStr">
        <is>
          <t>姚建平</t>
        </is>
      </c>
      <c r="AA903" s="58" t="inlineStr">
        <is>
          <t>环农领办发〔2022〕3号</t>
        </is>
      </c>
      <c r="AB903" s="67" t="inlineStr">
        <is>
          <t>中提前批</t>
        </is>
      </c>
    </row>
    <row r="904" ht="57" customFormat="1" customHeight="1" s="7">
      <c r="A904" s="56" t="n"/>
      <c r="B904" s="67" t="inlineStr">
        <is>
          <t>行政村公厕
改造项目</t>
        </is>
      </c>
      <c r="C904" s="67" t="inlineStr">
        <is>
          <t>新建或改造</t>
        </is>
      </c>
      <c r="D904" s="67" t="inlineStr">
        <is>
          <t>2022.01-2022.12</t>
        </is>
      </c>
      <c r="E904" s="67" t="inlineStr">
        <is>
          <t>天池乡</t>
        </is>
      </c>
      <c r="F904" s="94" t="inlineStr">
        <is>
          <t>建设13处，其中张邓塬村、梁家河村、殷屈河村、苏北岔村、潘老庄村、大庄台村、四合掌村、老庄湾村、井渠淌村、鲜岔村、碾盘岭村、喜家坪村、吴城子村各1处。</t>
        </is>
      </c>
      <c r="G904" s="67">
        <f>O904*4</f>
        <v/>
      </c>
      <c r="H904" s="67" t="n">
        <v>52</v>
      </c>
      <c r="I904" s="67" t="n"/>
      <c r="J904" s="67" t="n"/>
      <c r="K904" s="67" t="n"/>
      <c r="L904" s="85" t="inlineStr">
        <is>
          <t>甘财扶贫〔2021〕26号</t>
        </is>
      </c>
      <c r="M904" s="94" t="inlineStr">
        <is>
          <t>改善提升乡村公共厕所条件，全面提升乡村人居环境，建设美丽乡村。</t>
        </is>
      </c>
      <c r="N904" s="94" t="inlineStr">
        <is>
          <t>改善提升乡村公共厕所条件，全面提升乡村人居环境，建设美丽乡村。</t>
        </is>
      </c>
      <c r="O904" s="67" t="n">
        <v>13</v>
      </c>
      <c r="P904" s="67" t="n"/>
      <c r="Q904" s="67" t="n">
        <v>0.1121</v>
      </c>
      <c r="R904" s="301">
        <f>Q904*0.4</f>
        <v/>
      </c>
      <c r="S904" s="301">
        <f>Q904-R904</f>
        <v/>
      </c>
      <c r="T904" s="67" t="n">
        <v>0.4484</v>
      </c>
      <c r="U904" s="67">
        <f>R904*4</f>
        <v/>
      </c>
      <c r="V904" s="67">
        <f>T904-U904</f>
        <v/>
      </c>
      <c r="W904" s="67" t="inlineStr">
        <is>
          <t>住建局</t>
        </is>
      </c>
      <c r="X904" s="67" t="inlineStr">
        <is>
          <t>王生杰</t>
        </is>
      </c>
      <c r="Y904" s="60" t="inlineStr">
        <is>
          <t>天池乡</t>
        </is>
      </c>
      <c r="Z904" s="58" t="inlineStr">
        <is>
          <t>刘震</t>
        </is>
      </c>
      <c r="AA904" s="58" t="inlineStr">
        <is>
          <t>环农领办发〔2022〕3号</t>
        </is>
      </c>
      <c r="AB904" s="67" t="inlineStr">
        <is>
          <t>中提前批</t>
        </is>
      </c>
    </row>
    <row r="905" ht="48" customFormat="1" customHeight="1" s="7">
      <c r="A905" s="56" t="n"/>
      <c r="B905" s="67" t="inlineStr">
        <is>
          <t>行政村公厕
改造项目</t>
        </is>
      </c>
      <c r="C905" s="67" t="inlineStr">
        <is>
          <t>新建或改造</t>
        </is>
      </c>
      <c r="D905" s="67" t="inlineStr">
        <is>
          <t>2022.01-2022.12</t>
        </is>
      </c>
      <c r="E905" s="67" t="inlineStr">
        <is>
          <t>演武乡</t>
        </is>
      </c>
      <c r="F905" s="94" t="inlineStr">
        <is>
          <t>建设6处，其中杨家洼村、佛家岔村、刘坪村、黄山村、路家塬村、走马硷村各1处。</t>
        </is>
      </c>
      <c r="G905" s="67">
        <f>O905*4</f>
        <v/>
      </c>
      <c r="H905" s="67" t="n">
        <v>24</v>
      </c>
      <c r="I905" s="67" t="n"/>
      <c r="J905" s="67" t="n"/>
      <c r="K905" s="67" t="n"/>
      <c r="L905" s="85" t="inlineStr">
        <is>
          <t>甘财扶贫〔2021〕26号</t>
        </is>
      </c>
      <c r="M905" s="94" t="inlineStr">
        <is>
          <t>改善提升乡村公共厕所条件，全面提升乡村人居环境，建设美丽乡村。</t>
        </is>
      </c>
      <c r="N905" s="94" t="inlineStr">
        <is>
          <t>改善提升乡村公共厕所条件，全面提升乡村人居环境，建设美丽乡村。</t>
        </is>
      </c>
      <c r="O905" s="67" t="n">
        <v>6</v>
      </c>
      <c r="P905" s="67" t="n"/>
      <c r="Q905" s="67" t="n">
        <v>0.0701</v>
      </c>
      <c r="R905" s="301">
        <f>Q905*0.4</f>
        <v/>
      </c>
      <c r="S905" s="301">
        <f>Q905-R905</f>
        <v/>
      </c>
      <c r="T905" s="67" t="n">
        <v>0.2804</v>
      </c>
      <c r="U905" s="67">
        <f>R905*4</f>
        <v/>
      </c>
      <c r="V905" s="67">
        <f>T905-U905</f>
        <v/>
      </c>
      <c r="W905" s="67" t="inlineStr">
        <is>
          <t>住建局</t>
        </is>
      </c>
      <c r="X905" s="67" t="inlineStr">
        <is>
          <t>王生杰</t>
        </is>
      </c>
      <c r="Y905" s="60" t="inlineStr">
        <is>
          <t>演武乡</t>
        </is>
      </c>
      <c r="Z905" s="58" t="inlineStr">
        <is>
          <t>杨永杰</t>
        </is>
      </c>
      <c r="AA905" s="58" t="inlineStr">
        <is>
          <t>环农领办发〔2022〕3号</t>
        </is>
      </c>
      <c r="AB905" s="67" t="inlineStr">
        <is>
          <t>中提前批</t>
        </is>
      </c>
    </row>
    <row r="906" ht="48" customFormat="1" customHeight="1" s="7">
      <c r="A906" s="56" t="n"/>
      <c r="B906" s="67" t="inlineStr">
        <is>
          <t>行政村公厕
改造项目</t>
        </is>
      </c>
      <c r="C906" s="67" t="inlineStr">
        <is>
          <t>新建或改造</t>
        </is>
      </c>
      <c r="D906" s="67" t="inlineStr">
        <is>
          <t>2022.01-2022.12</t>
        </is>
      </c>
      <c r="E906" s="67" t="inlineStr">
        <is>
          <t>小南沟</t>
        </is>
      </c>
      <c r="F906" s="94" t="inlineStr">
        <is>
          <t>建设10处，其中丁寨柯村、粉子山村、李上山村、李塬村、连川村、天子渠村、汪天子村、许掌村、燕麦掌村、杨胡套子村各1处。</t>
        </is>
      </c>
      <c r="G906" s="67">
        <f>O906*4</f>
        <v/>
      </c>
      <c r="H906" s="67" t="n">
        <v>40</v>
      </c>
      <c r="I906" s="67" t="n"/>
      <c r="J906" s="67" t="n"/>
      <c r="K906" s="67" t="n"/>
      <c r="L906" s="85" t="inlineStr">
        <is>
          <t>甘财扶贫〔2021〕26号</t>
        </is>
      </c>
      <c r="M906" s="94" t="inlineStr">
        <is>
          <t>改善提升乡村公共厕所条件，全面提升乡村人居环境，建设美丽乡村。</t>
        </is>
      </c>
      <c r="N906" s="94" t="inlineStr">
        <is>
          <t>改善提升乡村公共厕所条件，全面提升乡村人居环境，建设美丽乡村。</t>
        </is>
      </c>
      <c r="O906" s="67" t="n">
        <v>10</v>
      </c>
      <c r="P906" s="67" t="n"/>
      <c r="Q906" s="67" t="n">
        <v>0.0859</v>
      </c>
      <c r="R906" s="301">
        <f>Q906*0.4</f>
        <v/>
      </c>
      <c r="S906" s="301">
        <f>Q906-R906</f>
        <v/>
      </c>
      <c r="T906" s="67" t="n">
        <v>0.3436</v>
      </c>
      <c r="U906" s="67">
        <f>R906*4</f>
        <v/>
      </c>
      <c r="V906" s="67">
        <f>T906-U906</f>
        <v/>
      </c>
      <c r="W906" s="67" t="inlineStr">
        <is>
          <t>住建局</t>
        </is>
      </c>
      <c r="X906" s="67" t="inlineStr">
        <is>
          <t>王生杰</t>
        </is>
      </c>
      <c r="Y906" s="60" t="inlineStr">
        <is>
          <t>小南沟乡</t>
        </is>
      </c>
      <c r="Z906" s="58" t="inlineStr">
        <is>
          <t>任新育</t>
        </is>
      </c>
      <c r="AA906" s="58" t="inlineStr">
        <is>
          <t>环农领办发〔2022〕3号</t>
        </is>
      </c>
      <c r="AB906" s="67" t="inlineStr">
        <is>
          <t>中提前批</t>
        </is>
      </c>
    </row>
    <row r="907" ht="52" customFormat="1" customHeight="1" s="7">
      <c r="A907" s="56" t="n"/>
      <c r="B907" s="67" t="inlineStr">
        <is>
          <t>行政村公厕
改造项目</t>
        </is>
      </c>
      <c r="C907" s="67" t="inlineStr">
        <is>
          <t>新建或改造</t>
        </is>
      </c>
      <c r="D907" s="67" t="inlineStr">
        <is>
          <t>2022.01-2022.12</t>
        </is>
      </c>
      <c r="E907" s="67" t="inlineStr">
        <is>
          <t>车道乡</t>
        </is>
      </c>
      <c r="F907" s="94" t="inlineStr">
        <is>
          <t>建设14处，其中陈掌村、代掌村、吊渠村、红台村、刘渠村、刘园子村、三角城村、双庙村、万安村、王西掌村、魏洼村、杨掌村、樱桃掌村、元峁村各1处。</t>
        </is>
      </c>
      <c r="G907" s="67">
        <f>O907*4</f>
        <v/>
      </c>
      <c r="H907" s="67" t="n">
        <v>56</v>
      </c>
      <c r="I907" s="67" t="n"/>
      <c r="J907" s="67" t="n"/>
      <c r="K907" s="67" t="n"/>
      <c r="L907" s="85" t="inlineStr">
        <is>
          <t>甘财扶贫〔2021〕26号</t>
        </is>
      </c>
      <c r="M907" s="94" t="inlineStr">
        <is>
          <t>改善提升乡村公共厕所条件，全面提升乡村人居环境，建设美丽乡村。</t>
        </is>
      </c>
      <c r="N907" s="94" t="inlineStr">
        <is>
          <t>改善提升乡村公共厕所条件，全面提升乡村人居环境，建设美丽乡村。</t>
        </is>
      </c>
      <c r="O907" s="67" t="n">
        <v>14</v>
      </c>
      <c r="P907" s="67" t="n"/>
      <c r="Q907" s="67" t="n">
        <v>0.1276</v>
      </c>
      <c r="R907" s="301">
        <f>Q907*0.4</f>
        <v/>
      </c>
      <c r="S907" s="301">
        <f>Q907-R907</f>
        <v/>
      </c>
      <c r="T907" s="67" t="n">
        <v>0.5104</v>
      </c>
      <c r="U907" s="67">
        <f>R907*4</f>
        <v/>
      </c>
      <c r="V907" s="67">
        <f>T907-U907</f>
        <v/>
      </c>
      <c r="W907" s="67" t="inlineStr">
        <is>
          <t>住建局</t>
        </is>
      </c>
      <c r="X907" s="67" t="inlineStr">
        <is>
          <t>王生杰</t>
        </is>
      </c>
      <c r="Y907" s="60" t="inlineStr">
        <is>
          <t>车道镇</t>
        </is>
      </c>
      <c r="Z907" s="60" t="inlineStr">
        <is>
          <t>张会星</t>
        </is>
      </c>
      <c r="AA907" s="58" t="inlineStr">
        <is>
          <t>环农领办发〔2022〕3号</t>
        </is>
      </c>
      <c r="AB907" s="67" t="inlineStr">
        <is>
          <t>中提前批</t>
        </is>
      </c>
    </row>
    <row r="908" ht="48" customFormat="1" customHeight="1" s="7">
      <c r="A908" s="56" t="n"/>
      <c r="B908" s="67" t="inlineStr">
        <is>
          <t>行政村公厕
改造项目</t>
        </is>
      </c>
      <c r="C908" s="67" t="inlineStr">
        <is>
          <t>新建或改造</t>
        </is>
      </c>
      <c r="D908" s="67" t="inlineStr">
        <is>
          <t>2022.01-2022.12</t>
        </is>
      </c>
      <c r="E908" s="67" t="inlineStr">
        <is>
          <t>虎洞镇</t>
        </is>
      </c>
      <c r="F908" s="94" t="inlineStr">
        <is>
          <t>建设9处，其中半个城村、常兆台村、高庙湾村、金庄原村、刘解掌村、砂井子村、魏家河村、张大掌村、张家湾村各1处。</t>
        </is>
      </c>
      <c r="G908" s="67">
        <f>O908*4</f>
        <v/>
      </c>
      <c r="H908" s="67" t="n">
        <v>36</v>
      </c>
      <c r="I908" s="67" t="n"/>
      <c r="J908" s="67" t="n"/>
      <c r="K908" s="67" t="n"/>
      <c r="L908" s="85" t="inlineStr">
        <is>
          <t>甘财扶贫〔2021〕26号</t>
        </is>
      </c>
      <c r="M908" s="94" t="inlineStr">
        <is>
          <t>改善提升乡村公共厕所条件，全面提升乡村人居环境，建设美丽乡村。</t>
        </is>
      </c>
      <c r="N908" s="94" t="inlineStr">
        <is>
          <t>改善提升乡村公共厕所条件，全面提升乡村人居环境，建设美丽乡村。</t>
        </is>
      </c>
      <c r="O908" s="67" t="n">
        <v>9</v>
      </c>
      <c r="P908" s="67" t="n"/>
      <c r="Q908" s="67" t="n">
        <v>0.1021</v>
      </c>
      <c r="R908" s="301">
        <f>Q908*0.4</f>
        <v/>
      </c>
      <c r="S908" s="301">
        <f>Q908-R908</f>
        <v/>
      </c>
      <c r="T908" s="67" t="n">
        <v>0.4084</v>
      </c>
      <c r="U908" s="67">
        <f>R908*4</f>
        <v/>
      </c>
      <c r="V908" s="67">
        <f>T908-U908</f>
        <v/>
      </c>
      <c r="W908" s="67" t="inlineStr">
        <is>
          <t>住建局</t>
        </is>
      </c>
      <c r="X908" s="67" t="inlineStr">
        <is>
          <t>王生杰</t>
        </is>
      </c>
      <c r="Y908" s="60" t="inlineStr">
        <is>
          <t>虎洞镇</t>
        </is>
      </c>
      <c r="Z908" s="58" t="inlineStr">
        <is>
          <t>梁海涛</t>
        </is>
      </c>
      <c r="AA908" s="58" t="inlineStr">
        <is>
          <t>环农领办发〔2022〕3号</t>
        </is>
      </c>
      <c r="AB908" s="67" t="inlineStr">
        <is>
          <t>中提前批</t>
        </is>
      </c>
    </row>
    <row r="909" ht="46" customFormat="1" customHeight="1" s="7">
      <c r="A909" s="56" t="n"/>
      <c r="B909" s="67" t="inlineStr">
        <is>
          <t>行政村公厕
改造项目</t>
        </is>
      </c>
      <c r="C909" s="67" t="inlineStr">
        <is>
          <t>新建或改造</t>
        </is>
      </c>
      <c r="D909" s="67" t="inlineStr">
        <is>
          <t>2022.01-2022.12</t>
        </is>
      </c>
      <c r="E909" s="67" t="inlineStr">
        <is>
          <t>八珠乡</t>
        </is>
      </c>
      <c r="F909" s="94" t="inlineStr">
        <is>
          <t>建设8处，其中曹塬村、瓦崾岘村、杏树沟村、塔尔咀村、马连掌村、冯家湾村、湫坝沟村、白塬村各1处。</t>
        </is>
      </c>
      <c r="G909" s="67">
        <f>O909*4</f>
        <v/>
      </c>
      <c r="H909" s="67" t="n">
        <v>32</v>
      </c>
      <c r="I909" s="67" t="n"/>
      <c r="J909" s="67" t="n"/>
      <c r="K909" s="67" t="n"/>
      <c r="L909" s="85" t="inlineStr">
        <is>
          <t>甘财扶贫〔2021〕26号</t>
        </is>
      </c>
      <c r="M909" s="94" t="inlineStr">
        <is>
          <t>改善提升乡村公共厕所条件，全面提升乡村人居环境，建设美丽乡村。</t>
        </is>
      </c>
      <c r="N909" s="94" t="inlineStr">
        <is>
          <t>改善提升乡村公共厕所条件，全面提升乡村人居环境，建设美丽乡村。</t>
        </is>
      </c>
      <c r="O909" s="67" t="n">
        <v>8</v>
      </c>
      <c r="P909" s="67" t="n"/>
      <c r="Q909" s="67" t="n">
        <v>0.0788</v>
      </c>
      <c r="R909" s="301">
        <f>Q909*0.4</f>
        <v/>
      </c>
      <c r="S909" s="301">
        <f>Q909-R909</f>
        <v/>
      </c>
      <c r="T909" s="67" t="n">
        <v>0.3152</v>
      </c>
      <c r="U909" s="67">
        <f>R909*4</f>
        <v/>
      </c>
      <c r="V909" s="67">
        <f>T909-U909</f>
        <v/>
      </c>
      <c r="W909" s="67" t="inlineStr">
        <is>
          <t>住建局</t>
        </is>
      </c>
      <c r="X909" s="67" t="inlineStr">
        <is>
          <t>王生杰</t>
        </is>
      </c>
      <c r="Y909" s="67" t="inlineStr">
        <is>
          <t>八珠乡</t>
        </is>
      </c>
      <c r="Z909" s="58" t="inlineStr">
        <is>
          <t>张彬彬</t>
        </is>
      </c>
      <c r="AA909" s="58" t="inlineStr">
        <is>
          <t>环农领办发〔2022〕3号</t>
        </is>
      </c>
      <c r="AB909" s="67" t="inlineStr">
        <is>
          <t>中提前批</t>
        </is>
      </c>
    </row>
    <row r="910" ht="46" customFormat="1" customHeight="1" s="7">
      <c r="A910" s="56" t="n"/>
      <c r="B910" s="85" t="inlineStr">
        <is>
          <t>农村人居环境整治</t>
        </is>
      </c>
      <c r="C910" s="85" t="inlineStr">
        <is>
          <t>新建</t>
        </is>
      </c>
      <c r="D910" s="85" t="inlineStr">
        <is>
          <t>2022.01-2022.12</t>
        </is>
      </c>
      <c r="E910" s="85" t="inlineStr">
        <is>
          <t>樊家川等7个乡镇</t>
        </is>
      </c>
      <c r="F910" s="222" t="inlineStr">
        <is>
          <t>实施荒山绿化7000亩，栽植公路行道树141.3公里，补植行道树18公里。（共需资金417.36万元，本次安排280万元）</t>
        </is>
      </c>
      <c r="G910" s="85" t="n">
        <v>280</v>
      </c>
      <c r="H910" s="85" t="n">
        <v>280</v>
      </c>
      <c r="I910" s="85" t="n"/>
      <c r="J910" s="85" t="n"/>
      <c r="K910" s="85" t="n"/>
      <c r="L910" s="85" t="inlineStr">
        <is>
          <t xml:space="preserve">甘财农[2022]61号 </t>
        </is>
      </c>
      <c r="M910" s="84" t="inlineStr">
        <is>
          <t>通过实施该项目，进一步增加绿化面积，改善生态环境，有效发挥防风固沙，保持水土作用。</t>
        </is>
      </c>
      <c r="N910" s="84" t="n"/>
      <c r="O910" s="85" t="n">
        <v>10</v>
      </c>
      <c r="P910" s="85" t="n"/>
      <c r="Q910" s="85" t="n">
        <v>0.2458</v>
      </c>
      <c r="R910" s="85" t="n"/>
      <c r="S910" s="85" t="n"/>
      <c r="T910" s="85" t="n">
        <v>0.9762</v>
      </c>
      <c r="U910" s="85" t="n"/>
      <c r="V910" s="85" t="n"/>
      <c r="W910" s="85" t="inlineStr">
        <is>
          <t>自然资源局</t>
        </is>
      </c>
      <c r="X910" s="85" t="inlineStr">
        <is>
          <t>尚红锁</t>
        </is>
      </c>
      <c r="Y910" s="85" t="inlineStr">
        <is>
          <t>有关乡镇</t>
        </is>
      </c>
      <c r="Z910" s="60" t="n"/>
      <c r="AA910" s="211" t="n"/>
      <c r="AB910" s="67" t="n"/>
    </row>
    <row r="911" ht="46" customFormat="1" customHeight="1" s="7">
      <c r="A911" s="56" t="n"/>
      <c r="B911" s="67" t="inlineStr">
        <is>
          <t>农村人居环境整治工程</t>
        </is>
      </c>
      <c r="C911" s="67" t="inlineStr">
        <is>
          <t>新建</t>
        </is>
      </c>
      <c r="D911" s="67" t="inlineStr">
        <is>
          <t>2022.01-2022.12</t>
        </is>
      </c>
      <c r="E911" s="67" t="inlineStr">
        <is>
          <t>樊家川镇闫塬村</t>
        </is>
      </c>
      <c r="F911" s="130" t="inlineStr">
        <is>
          <t>在闫塬村村内砂砾路栽植行道树9.5公里，其中胡洼组3.5公里，红旗组6公里。</t>
        </is>
      </c>
      <c r="G911" s="67" t="n">
        <v>11.4</v>
      </c>
      <c r="H911" s="67" t="n">
        <v>11.4</v>
      </c>
      <c r="I911" s="67" t="n"/>
      <c r="J911" s="67" t="n"/>
      <c r="K911" s="67" t="n"/>
      <c r="L911" s="85" t="inlineStr">
        <is>
          <t xml:space="preserve">甘财农[2022]62号 </t>
        </is>
      </c>
      <c r="M911" s="94" t="inlineStr">
        <is>
          <t>通过实施该项目，进一步增加绿化面积，改善生态环境，有效发挥防风固沙，保持水土作用。</t>
        </is>
      </c>
      <c r="N911" s="94" t="n"/>
      <c r="O911" s="67" t="n">
        <v>1</v>
      </c>
      <c r="P911" s="67" t="n"/>
      <c r="Q911" s="67" t="n">
        <v>0.009299999999999999</v>
      </c>
      <c r="R911" s="67" t="n"/>
      <c r="S911" s="67" t="n"/>
      <c r="T911" s="67" t="n">
        <v>0.0418</v>
      </c>
      <c r="U911" s="67" t="n"/>
      <c r="V911" s="67" t="n"/>
      <c r="W911" s="67" t="inlineStr">
        <is>
          <t>自然资源局</t>
        </is>
      </c>
      <c r="X911" s="67" t="inlineStr">
        <is>
          <t>尚红锁</t>
        </is>
      </c>
      <c r="Y911" s="60" t="inlineStr">
        <is>
          <t>樊家川镇</t>
        </is>
      </c>
      <c r="Z911" s="58" t="inlineStr">
        <is>
          <t>王治峰</t>
        </is>
      </c>
      <c r="AA911" s="58" t="inlineStr">
        <is>
          <t>环农领办发〔2022〕36号</t>
        </is>
      </c>
      <c r="AB911" s="67" t="inlineStr">
        <is>
          <t>五批整合</t>
        </is>
      </c>
    </row>
    <row r="912" ht="46" customFormat="1" customHeight="1" s="7">
      <c r="A912" s="56" t="n"/>
      <c r="B912" s="67" t="inlineStr">
        <is>
          <t>农村人居环境整治工程</t>
        </is>
      </c>
      <c r="C912" s="67" t="inlineStr">
        <is>
          <t>新建</t>
        </is>
      </c>
      <c r="D912" s="67" t="inlineStr">
        <is>
          <t>2022.01-2022.12</t>
        </is>
      </c>
      <c r="E912" s="67" t="inlineStr">
        <is>
          <t>车道镇安掌村</t>
        </is>
      </c>
      <c r="F912" s="130" t="inlineStr">
        <is>
          <t>实施荒山造林2000亩；栽植行道树30公里。（共需资金96万元，本次安排28.8万元）</t>
        </is>
      </c>
      <c r="G912" s="67" t="n">
        <v>28.8</v>
      </c>
      <c r="H912" s="67" t="n">
        <v>28.8</v>
      </c>
      <c r="I912" s="67" t="n"/>
      <c r="J912" s="67" t="n"/>
      <c r="K912" s="67" t="n"/>
      <c r="L912" s="85" t="inlineStr">
        <is>
          <t xml:space="preserve">甘财农[2022]63号 </t>
        </is>
      </c>
      <c r="M912" s="94" t="inlineStr">
        <is>
          <t>通过实施该项目，进一步增加绿化面积，改善生态环境，有效发挥防风固沙，保持水土作用。</t>
        </is>
      </c>
      <c r="N912" s="94" t="n"/>
      <c r="O912" s="67" t="n">
        <v>1</v>
      </c>
      <c r="P912" s="67" t="n"/>
      <c r="Q912" s="67" t="n">
        <v>0.008</v>
      </c>
      <c r="R912" s="67" t="n"/>
      <c r="S912" s="67" t="n"/>
      <c r="T912" s="67" t="n">
        <v>0.0352</v>
      </c>
      <c r="U912" s="67" t="n"/>
      <c r="V912" s="67" t="n"/>
      <c r="W912" s="67" t="inlineStr">
        <is>
          <t>自然资源局</t>
        </is>
      </c>
      <c r="X912" s="67" t="inlineStr">
        <is>
          <t>尚红锁</t>
        </is>
      </c>
      <c r="Y912" s="60" t="inlineStr">
        <is>
          <t>车道镇</t>
        </is>
      </c>
      <c r="Z912" s="60" t="inlineStr">
        <is>
          <t>张会星</t>
        </is>
      </c>
      <c r="AA912" s="58" t="inlineStr">
        <is>
          <t>环农领办发〔2022〕36号</t>
        </is>
      </c>
      <c r="AB912" s="67" t="inlineStr">
        <is>
          <t>五批整合</t>
        </is>
      </c>
    </row>
    <row r="913" ht="46" customFormat="1" customHeight="1" s="7">
      <c r="A913" s="56" t="n"/>
      <c r="B913" s="67" t="inlineStr">
        <is>
          <t>农村人居环境整治工程</t>
        </is>
      </c>
      <c r="C913" s="67" t="inlineStr">
        <is>
          <t>新建</t>
        </is>
      </c>
      <c r="D913" s="67" t="inlineStr">
        <is>
          <t>2022.01-2022.12</t>
        </is>
      </c>
      <c r="E913" s="67" t="inlineStr">
        <is>
          <t>罗山川乡陈渠子村</t>
        </is>
      </c>
      <c r="F913" s="130" t="inlineStr">
        <is>
          <t>在陈洼子组张树塬至陈洼子半山砂砾路两侧栽植行道树6公里，陈渠子组新庄塬畔至南塬畔砂砾路两侧栽植行道树6公里。</t>
        </is>
      </c>
      <c r="G913" s="67" t="n">
        <v>14.4</v>
      </c>
      <c r="H913" s="67" t="n">
        <v>14.4</v>
      </c>
      <c r="I913" s="67" t="n"/>
      <c r="J913" s="67" t="n"/>
      <c r="K913" s="67" t="n"/>
      <c r="L913" s="85" t="inlineStr">
        <is>
          <t xml:space="preserve">甘财农[2022]64号 </t>
        </is>
      </c>
      <c r="M913" s="94" t="inlineStr">
        <is>
          <t>通过实施该项目，进一步增加绿化面积，改善生态环境，有效发挥防风固沙，保持水土作用。</t>
        </is>
      </c>
      <c r="N913" s="94" t="n"/>
      <c r="O913" s="67" t="n">
        <v>1</v>
      </c>
      <c r="P913" s="67" t="n"/>
      <c r="Q913" s="67" t="n">
        <v>0.0283</v>
      </c>
      <c r="R913" s="67" t="n"/>
      <c r="S913" s="67" t="n"/>
      <c r="T913" s="67" t="n">
        <v>0.1084</v>
      </c>
      <c r="U913" s="67" t="n"/>
      <c r="V913" s="67" t="n"/>
      <c r="W913" s="67" t="inlineStr">
        <is>
          <t>自然资源局</t>
        </is>
      </c>
      <c r="X913" s="67" t="inlineStr">
        <is>
          <t>尚红锁</t>
        </is>
      </c>
      <c r="Y913" s="60" t="inlineStr">
        <is>
          <t>罗山川乡</t>
        </is>
      </c>
      <c r="Z913" s="58" t="inlineStr">
        <is>
          <t>李怀文</t>
        </is>
      </c>
      <c r="AA913" s="58" t="inlineStr">
        <is>
          <t>环农领办发〔2022〕36号</t>
        </is>
      </c>
      <c r="AB913" s="67" t="inlineStr">
        <is>
          <t>五批整合</t>
        </is>
      </c>
    </row>
    <row r="914" ht="46" customFormat="1" customHeight="1" s="7">
      <c r="A914" s="56" t="n"/>
      <c r="B914" s="67" t="inlineStr">
        <is>
          <t>农村人居环境整治工程</t>
        </is>
      </c>
      <c r="C914" s="67" t="inlineStr">
        <is>
          <t>新建</t>
        </is>
      </c>
      <c r="D914" s="67" t="inlineStr">
        <is>
          <t>2022.01-2022.12</t>
        </is>
      </c>
      <c r="E914" s="67" t="inlineStr">
        <is>
          <t>天池乡曹李川，大方山，殷屈河村</t>
        </is>
      </c>
      <c r="F914" s="130" t="inlineStr">
        <is>
          <t>实施荒山造林2000亩，其中大方山村440亩，殷屈河村1560亩；在曹李川村补植行道树18公里。</t>
        </is>
      </c>
      <c r="G914" s="67" t="n">
        <v>88.8</v>
      </c>
      <c r="H914" s="67" t="n">
        <v>88.8</v>
      </c>
      <c r="I914" s="67" t="n"/>
      <c r="J914" s="67" t="n"/>
      <c r="K914" s="67" t="n"/>
      <c r="L914" s="85" t="inlineStr">
        <is>
          <t xml:space="preserve">甘财农[2022]65号 </t>
        </is>
      </c>
      <c r="M914" s="94" t="inlineStr">
        <is>
          <t>通过实施该项目，进一步增加绿化面积，改善生态环境，有效发挥防风固沙，保持水土作用。</t>
        </is>
      </c>
      <c r="N914" s="94" t="n"/>
      <c r="O914" s="67" t="n">
        <v>3</v>
      </c>
      <c r="P914" s="67" t="n"/>
      <c r="Q914" s="67" t="n">
        <v>0.09329999999999999</v>
      </c>
      <c r="R914" s="67" t="n"/>
      <c r="S914" s="67" t="n"/>
      <c r="T914" s="67" t="n">
        <v>0.3659</v>
      </c>
      <c r="U914" s="67" t="n"/>
      <c r="V914" s="67" t="n"/>
      <c r="W914" s="67" t="inlineStr">
        <is>
          <t>自然资源局</t>
        </is>
      </c>
      <c r="X914" s="67" t="inlineStr">
        <is>
          <t>尚红锁</t>
        </is>
      </c>
      <c r="Y914" s="60" t="inlineStr">
        <is>
          <t>天池乡</t>
        </is>
      </c>
      <c r="Z914" s="58" t="inlineStr">
        <is>
          <t>刘震</t>
        </is>
      </c>
      <c r="AA914" s="58" t="inlineStr">
        <is>
          <t>环农领办发〔2022〕36号</t>
        </is>
      </c>
      <c r="AB914" s="67" t="inlineStr">
        <is>
          <t>五批整合</t>
        </is>
      </c>
    </row>
    <row r="915" ht="46" customFormat="1" customHeight="1" s="7">
      <c r="A915" s="56" t="n"/>
      <c r="B915" s="67" t="inlineStr">
        <is>
          <t>农村人居环境整治工程</t>
        </is>
      </c>
      <c r="C915" s="67" t="inlineStr">
        <is>
          <t>新建</t>
        </is>
      </c>
      <c r="D915" s="67" t="inlineStr">
        <is>
          <t>2022.01-2022.12</t>
        </is>
      </c>
      <c r="E915" s="67" t="inlineStr">
        <is>
          <t>小南沟乡汪天子村</t>
        </is>
      </c>
      <c r="F915" s="130" t="inlineStr">
        <is>
          <t>在汪天子村栽植公路行道树20公里。（共需资金24万元，本次安排7万元）</t>
        </is>
      </c>
      <c r="G915" s="67" t="n">
        <v>7</v>
      </c>
      <c r="H915" s="67" t="n">
        <v>7</v>
      </c>
      <c r="I915" s="67" t="n"/>
      <c r="J915" s="67" t="n"/>
      <c r="K915" s="67" t="n"/>
      <c r="L915" s="85" t="inlineStr">
        <is>
          <t xml:space="preserve">甘财农[2022]66号 </t>
        </is>
      </c>
      <c r="M915" s="94" t="inlineStr">
        <is>
          <t>通过实施该项目，进一步增加绿化面积，改善生态环境，有效发挥防风固沙，保持水土作用。</t>
        </is>
      </c>
      <c r="N915" s="94" t="n"/>
      <c r="O915" s="67" t="n">
        <v>1</v>
      </c>
      <c r="P915" s="67" t="n"/>
      <c r="Q915" s="67" t="n">
        <v>0.0195</v>
      </c>
      <c r="R915" s="67" t="n"/>
      <c r="S915" s="67" t="n"/>
      <c r="T915" s="67" t="n">
        <v>0.08160000000000001</v>
      </c>
      <c r="U915" s="67" t="n"/>
      <c r="V915" s="67" t="n"/>
      <c r="W915" s="67" t="inlineStr">
        <is>
          <t>自然资源局</t>
        </is>
      </c>
      <c r="X915" s="67" t="inlineStr">
        <is>
          <t>尚红锁</t>
        </is>
      </c>
      <c r="Y915" s="60" t="inlineStr">
        <is>
          <t>小南沟乡</t>
        </is>
      </c>
      <c r="Z915" s="58" t="inlineStr">
        <is>
          <t>任新育</t>
        </is>
      </c>
      <c r="AA915" s="58" t="inlineStr">
        <is>
          <t>环农领办发〔2022〕36号</t>
        </is>
      </c>
      <c r="AB915" s="67" t="inlineStr">
        <is>
          <t>五批整合</t>
        </is>
      </c>
    </row>
    <row r="916" ht="46" customFormat="1" customHeight="1" s="7">
      <c r="A916" s="56" t="n"/>
      <c r="B916" s="67" t="inlineStr">
        <is>
          <t>农村人居环境整治工程</t>
        </is>
      </c>
      <c r="C916" s="67" t="inlineStr">
        <is>
          <t>新建</t>
        </is>
      </c>
      <c r="D916" s="67" t="inlineStr">
        <is>
          <t>2022.01-2022.12</t>
        </is>
      </c>
      <c r="E916" s="67" t="inlineStr">
        <is>
          <t>合道镇常崾岘村，朱家塬村</t>
        </is>
      </c>
      <c r="F916" s="130" t="inlineStr">
        <is>
          <t>在常崾岘村实施荒山造林3000亩，在朱家塬村栽植公路行道树15公里。（共需资金117万元，本次安排84.6万元）</t>
        </is>
      </c>
      <c r="G916" s="67" t="n">
        <v>84.59999999999999</v>
      </c>
      <c r="H916" s="67" t="n">
        <v>84.59999999999999</v>
      </c>
      <c r="I916" s="67" t="n"/>
      <c r="J916" s="67" t="n"/>
      <c r="K916" s="67" t="n"/>
      <c r="L916" s="85" t="inlineStr">
        <is>
          <t xml:space="preserve">甘财农[2022]67号 </t>
        </is>
      </c>
      <c r="M916" s="94" t="inlineStr">
        <is>
          <t>通过实施该项目，进一步增加绿化面积，改善生态环境，有效发挥防风固沙，保持水土作用。</t>
        </is>
      </c>
      <c r="N916" s="94" t="n"/>
      <c r="O916" s="67" t="n">
        <v>2</v>
      </c>
      <c r="P916" s="67" t="n"/>
      <c r="Q916" s="67" t="n">
        <v>0.0616</v>
      </c>
      <c r="R916" s="67" t="n"/>
      <c r="S916" s="67" t="n"/>
      <c r="T916" s="67" t="n">
        <v>0.2374</v>
      </c>
      <c r="U916" s="67" t="n"/>
      <c r="V916" s="67" t="n"/>
      <c r="W916" s="67" t="inlineStr">
        <is>
          <t>自然资源局</t>
        </is>
      </c>
      <c r="X916" s="67" t="inlineStr">
        <is>
          <t>尚红锁</t>
        </is>
      </c>
      <c r="Y916" s="60" t="inlineStr">
        <is>
          <t>合道镇</t>
        </is>
      </c>
      <c r="Z916" s="58" t="inlineStr">
        <is>
          <t>王宝明</t>
        </is>
      </c>
      <c r="AA916" s="58" t="inlineStr">
        <is>
          <t>环农领办发〔2022〕36号</t>
        </is>
      </c>
      <c r="AB916" s="67" t="inlineStr">
        <is>
          <t>五批整合</t>
        </is>
      </c>
    </row>
    <row r="917" ht="46" customFormat="1" customHeight="1" s="7">
      <c r="A917" s="56" t="n"/>
      <c r="B917" s="67" t="inlineStr">
        <is>
          <t>农村人居环境整治工程</t>
        </is>
      </c>
      <c r="C917" s="67" t="inlineStr">
        <is>
          <t>新建</t>
        </is>
      </c>
      <c r="D917" s="67" t="inlineStr">
        <is>
          <t>2022.01-2022.12</t>
        </is>
      </c>
      <c r="E917" s="67" t="inlineStr">
        <is>
          <t>虎洞镇张家湾村</t>
        </is>
      </c>
      <c r="F917" s="130" t="inlineStr">
        <is>
          <t>在张家湾村栽植公路行道树54.8公里。（共需资金65.76万元，本次安排45万元）</t>
        </is>
      </c>
      <c r="G917" s="67" t="n">
        <v>45</v>
      </c>
      <c r="H917" s="67" t="n">
        <v>45</v>
      </c>
      <c r="I917" s="67" t="n"/>
      <c r="J917" s="67" t="n"/>
      <c r="K917" s="67" t="n"/>
      <c r="L917" s="85" t="inlineStr">
        <is>
          <t xml:space="preserve">甘财农[2022]68号 </t>
        </is>
      </c>
      <c r="M917" s="94" t="inlineStr">
        <is>
          <t>通过实施该项目，进一步增加绿化面积，改善生态环境，有效发挥防风固沙，保持水土作用。</t>
        </is>
      </c>
      <c r="N917" s="94" t="n"/>
      <c r="O917" s="67" t="n">
        <v>1</v>
      </c>
      <c r="P917" s="67" t="n"/>
      <c r="Q917" s="67" t="n">
        <v>0.0258</v>
      </c>
      <c r="R917" s="67" t="n"/>
      <c r="S917" s="67" t="n"/>
      <c r="T917" s="67" t="n">
        <v>0.1059</v>
      </c>
      <c r="U917" s="67" t="n"/>
      <c r="V917" s="67" t="n"/>
      <c r="W917" s="67" t="inlineStr">
        <is>
          <t>自然资源局</t>
        </is>
      </c>
      <c r="X917" s="67" t="inlineStr">
        <is>
          <t>尚红锁</t>
        </is>
      </c>
      <c r="Y917" s="60" t="inlineStr">
        <is>
          <t>虎洞镇</t>
        </is>
      </c>
      <c r="Z917" s="58" t="inlineStr">
        <is>
          <t>梁海涛</t>
        </is>
      </c>
      <c r="AA917" s="58" t="inlineStr">
        <is>
          <t>环农领办发〔2022〕36号</t>
        </is>
      </c>
      <c r="AB917" s="67" t="inlineStr">
        <is>
          <t>五批整合</t>
        </is>
      </c>
    </row>
    <row r="918" ht="46" customFormat="1" customHeight="1" s="7">
      <c r="A918" s="56" t="n"/>
      <c r="B918" s="85" t="inlineStr">
        <is>
          <t>洪德镇河连湾乡村旅游及环境卫生整治项目</t>
        </is>
      </c>
      <c r="C918" s="85" t="inlineStr">
        <is>
          <t>新建</t>
        </is>
      </c>
      <c r="D918" s="67" t="inlineStr">
        <is>
          <t>2022.01-2022.12</t>
        </is>
      </c>
      <c r="E918" s="85" t="inlineStr">
        <is>
          <t>洪德镇</t>
        </is>
      </c>
      <c r="F918" s="84" t="inlineStr">
        <is>
          <t>新建乡村旅游基地1处，并在院内和门前铺设渗水砖，建公共卫生厕所1处，硬化水泥道路1条，配套实施排污管网等附属工程。（总投资198万元）</t>
        </is>
      </c>
      <c r="G918" s="85" t="n">
        <v>110</v>
      </c>
      <c r="H918" s="85" t="n">
        <v>110</v>
      </c>
      <c r="I918" s="85" t="n"/>
      <c r="J918" s="85" t="n"/>
      <c r="K918" s="85" t="n"/>
      <c r="L918" s="85" t="inlineStr">
        <is>
          <t>甘财农[2022]44号</t>
        </is>
      </c>
      <c r="M918" s="84" t="inlineStr">
        <is>
          <t>提升红色旅游服务水平，有效带动当地群众增收。</t>
        </is>
      </c>
      <c r="N918" s="84" t="n"/>
      <c r="O918" s="85" t="n">
        <v>1</v>
      </c>
      <c r="P918" s="85" t="n"/>
      <c r="Q918" s="85" t="n">
        <v>0.06</v>
      </c>
      <c r="R918" s="85" t="n"/>
      <c r="S918" s="85" t="n"/>
      <c r="T918" s="85" t="n">
        <v>0.2579</v>
      </c>
      <c r="U918" s="85" t="n"/>
      <c r="V918" s="85" t="n"/>
      <c r="W918" s="85" t="inlineStr">
        <is>
          <t>文旅局</t>
        </is>
      </c>
      <c r="X918" s="85" t="inlineStr">
        <is>
          <t>孙宏洲</t>
        </is>
      </c>
      <c r="Y918" s="60" t="inlineStr">
        <is>
          <t>洪德镇</t>
        </is>
      </c>
      <c r="Z918" s="83" t="inlineStr">
        <is>
          <t>王国伍</t>
        </is>
      </c>
      <c r="AA918" s="58" t="inlineStr">
        <is>
          <t>环农领办发〔2022〕36号</t>
        </is>
      </c>
      <c r="AB918" s="67" t="inlineStr">
        <is>
          <t>五批整合</t>
        </is>
      </c>
    </row>
    <row r="919" ht="46" customFormat="1" customHeight="1" s="7">
      <c r="A919" s="293" t="n"/>
      <c r="B919" s="293" t="n"/>
      <c r="C919" s="293" t="n"/>
      <c r="D919" s="293" t="n"/>
      <c r="E919" s="293" t="n"/>
      <c r="F919" s="293" t="n"/>
      <c r="G919" s="85" t="n">
        <v>88</v>
      </c>
      <c r="H919" s="85" t="n"/>
      <c r="I919" s="85" t="n"/>
      <c r="J919" s="85" t="n">
        <v>88</v>
      </c>
      <c r="K919" s="85" t="n"/>
      <c r="L919" s="85" t="inlineStr">
        <is>
          <t>庆市财农[2022]151号</t>
        </is>
      </c>
      <c r="M919" s="293" t="n"/>
      <c r="N919" s="293" t="n"/>
      <c r="O919" s="293" t="n"/>
      <c r="P919" s="293" t="n"/>
      <c r="Q919" s="293" t="n"/>
      <c r="R919" s="293" t="n"/>
      <c r="S919" s="293" t="n"/>
      <c r="T919" s="293" t="n"/>
      <c r="U919" s="293" t="n"/>
      <c r="V919" s="293" t="n"/>
      <c r="W919" s="293" t="n"/>
      <c r="X919" s="293" t="n"/>
      <c r="Y919" s="60" t="inlineStr">
        <is>
          <t>洪德镇</t>
        </is>
      </c>
      <c r="Z919" s="83" t="inlineStr">
        <is>
          <t>王国伍</t>
        </is>
      </c>
      <c r="AA919" s="85" t="inlineStr">
        <is>
          <t>环农领办发〔2022〕39号</t>
        </is>
      </c>
      <c r="AB919" s="166" t="inlineStr">
        <is>
          <t>二批市级</t>
        </is>
      </c>
    </row>
    <row r="920" ht="46" customFormat="1" customHeight="1" s="7">
      <c r="A920" s="226" t="n"/>
      <c r="B920" s="226" t="inlineStr">
        <is>
          <t>环城镇张滩滩村环境卫生整治及道路维修项目</t>
        </is>
      </c>
      <c r="C920" s="226" t="inlineStr">
        <is>
          <t>新建</t>
        </is>
      </c>
      <c r="D920" s="226" t="inlineStr">
        <is>
          <t>2022.01-2022.13</t>
        </is>
      </c>
      <c r="E920" s="226" t="inlineStr">
        <is>
          <t>环城镇</t>
        </is>
      </c>
      <c r="F920" s="247" t="inlineStr">
        <is>
          <t>维修硬化路135米，新建垃圾池8个。</t>
        </is>
      </c>
      <c r="G920" s="226" t="n">
        <v>18</v>
      </c>
      <c r="H920" s="226" t="n"/>
      <c r="I920" s="226" t="n"/>
      <c r="J920" s="226" t="n">
        <v>18</v>
      </c>
      <c r="K920" s="226" t="n"/>
      <c r="L920" s="85" t="inlineStr">
        <is>
          <t>庆市财农[2022]151号</t>
        </is>
      </c>
      <c r="M920" s="226" t="inlineStr">
        <is>
          <t>进一步改善城乡人居环境，营造乡村整洁、环境优美、管理有序的生产生活氛围。</t>
        </is>
      </c>
      <c r="N920" s="226" t="n"/>
      <c r="O920" s="226" t="n">
        <v>1</v>
      </c>
      <c r="P920" s="226" t="n"/>
      <c r="Q920" s="226" t="n">
        <v>0.0061</v>
      </c>
      <c r="R920" s="226" t="n"/>
      <c r="S920" s="226" t="n"/>
      <c r="T920" s="226" t="n">
        <v>0.0238</v>
      </c>
      <c r="U920" s="226" t="n"/>
      <c r="V920" s="226" t="n"/>
      <c r="W920" s="226" t="inlineStr">
        <is>
          <t>环城镇</t>
        </is>
      </c>
      <c r="X920" s="226" t="inlineStr">
        <is>
          <t>白俊虎</t>
        </is>
      </c>
      <c r="Y920" s="226" t="inlineStr">
        <is>
          <t>环城镇</t>
        </is>
      </c>
      <c r="Z920" s="58" t="inlineStr">
        <is>
          <t>白俊虎</t>
        </is>
      </c>
      <c r="AA920" s="226" t="inlineStr">
        <is>
          <t>环农领办发〔2022〕39号</t>
        </is>
      </c>
      <c r="AB920" s="166" t="inlineStr">
        <is>
          <t>二批市级</t>
        </is>
      </c>
    </row>
    <row r="921" ht="40" customFormat="1" customHeight="1" s="18">
      <c r="A921" s="243" t="n"/>
      <c r="B921" s="297" t="inlineStr">
        <is>
          <t>（七）农房抗震改造</t>
        </is>
      </c>
      <c r="C921" s="290" t="n"/>
      <c r="D921" s="290" t="n"/>
      <c r="E921" s="291" t="n"/>
      <c r="F921" s="260" t="n"/>
      <c r="G921" s="255">
        <f>G922+G960</f>
        <v/>
      </c>
      <c r="H921" s="255">
        <f>H922+H960</f>
        <v/>
      </c>
      <c r="I921" s="255">
        <f>I922+I960</f>
        <v/>
      </c>
      <c r="J921" s="255">
        <f>J922+J960</f>
        <v/>
      </c>
      <c r="K921" s="255">
        <f>K922+K960</f>
        <v/>
      </c>
      <c r="L921" s="249" t="n"/>
      <c r="M921" s="260" t="n"/>
      <c r="N921" s="260" t="n"/>
      <c r="O921" s="333" t="n"/>
      <c r="P921" s="77" t="n"/>
      <c r="Q921" s="255" t="n"/>
      <c r="R921" s="334" t="n"/>
      <c r="S921" s="334" t="n"/>
      <c r="T921" s="255" t="n"/>
      <c r="U921" s="253" t="n"/>
      <c r="V921" s="253" t="n"/>
      <c r="W921" s="255" t="n"/>
      <c r="X921" s="77" t="n"/>
      <c r="Y921" s="255" t="n"/>
      <c r="Z921" s="77" t="n"/>
      <c r="AA921" s="77" t="n"/>
      <c r="AB921" s="77" t="n"/>
    </row>
    <row r="922" ht="64" customFormat="1" customHeight="1" s="19">
      <c r="A922" s="56" t="n"/>
      <c r="B922" s="56" t="inlineStr">
        <is>
          <t>农房抗震改造项目合计</t>
        </is>
      </c>
      <c r="C922" s="56" t="inlineStr">
        <is>
          <t>新建</t>
        </is>
      </c>
      <c r="D922" s="36" t="inlineStr">
        <is>
          <t>2021.01-2022.12</t>
        </is>
      </c>
      <c r="E922" s="56" t="inlineStr">
        <is>
          <t>全县20个乡镇</t>
        </is>
      </c>
      <c r="F922" s="140" t="inlineStr">
        <is>
          <t>实施脱贫户（含监测对象)农房抗震改造377户，户均补助2.85万元，资产确权到户。</t>
        </is>
      </c>
      <c r="G922" s="56">
        <f>SUM(G923:G959)</f>
        <v/>
      </c>
      <c r="H922" s="56">
        <f>SUM(H923:H959)</f>
        <v/>
      </c>
      <c r="I922" s="56">
        <f>SUM(I923:I959)</f>
        <v/>
      </c>
      <c r="J922" s="56">
        <f>SUM(J923:J959)</f>
        <v/>
      </c>
      <c r="K922" s="56">
        <f>SUM(K923:K959)</f>
        <v/>
      </c>
      <c r="L922" s="56" t="n"/>
      <c r="M922" s="56" t="n"/>
      <c r="N922" s="56" t="n"/>
      <c r="O922" s="56">
        <f>SUM(O923:O959)</f>
        <v/>
      </c>
      <c r="P922" s="56">
        <f>SUM(P923:P959)</f>
        <v/>
      </c>
      <c r="Q922" s="56">
        <f>SUM(Q923:Q959)</f>
        <v/>
      </c>
      <c r="R922" s="56">
        <f>SUM(R923:R959)</f>
        <v/>
      </c>
      <c r="S922" s="56">
        <f>SUM(S923:S959)</f>
        <v/>
      </c>
      <c r="T922" s="56">
        <f>SUM(T923:T959)</f>
        <v/>
      </c>
      <c r="U922" s="56">
        <f>SUM(U923:U959)</f>
        <v/>
      </c>
      <c r="V922" s="56">
        <f>SUM(V923:V959)</f>
        <v/>
      </c>
      <c r="W922" s="56" t="inlineStr">
        <is>
          <t>住建局</t>
        </is>
      </c>
      <c r="X922" s="34" t="inlineStr">
        <is>
          <t>王生杰</t>
        </is>
      </c>
      <c r="Y922" s="56" t="inlineStr">
        <is>
          <t>各乡镇</t>
        </is>
      </c>
      <c r="Z922" s="34" t="n"/>
      <c r="AA922" s="34" t="n"/>
      <c r="AB922" s="34" t="n"/>
    </row>
    <row r="923" ht="58" customFormat="1" customHeight="1" s="19">
      <c r="A923" s="56" t="n"/>
      <c r="B923" s="60" t="inlineStr">
        <is>
          <t>农房抗震改造项目</t>
        </is>
      </c>
      <c r="C923" s="60" t="inlineStr">
        <is>
          <t>新建</t>
        </is>
      </c>
      <c r="D923" s="245" t="inlineStr">
        <is>
          <t>2021.01-2022.12</t>
        </is>
      </c>
      <c r="E923" s="60" t="inlineStr">
        <is>
          <t>曲子镇</t>
        </is>
      </c>
      <c r="F923" s="142" t="inlineStr">
        <is>
          <t>楼房子村实施农房抗震改造1户。</t>
        </is>
      </c>
      <c r="G923" s="60" t="n">
        <v>2.8</v>
      </c>
      <c r="H923" s="60" t="n">
        <v>2.8</v>
      </c>
      <c r="I923" s="60" t="n"/>
      <c r="J923" s="60" t="n"/>
      <c r="K923" s="60" t="n"/>
      <c r="L923" s="141" t="inlineStr">
        <is>
          <t>甘财振兴[2022]9号</t>
        </is>
      </c>
      <c r="M923" s="70" t="inlineStr">
        <is>
          <t>对农户住房进行抗震改造，有效提高农房抗震性能，进一步巩固提升农户住房安全水平。</t>
        </is>
      </c>
      <c r="N923" s="142" t="inlineStr">
        <is>
          <t>对农户住房进行抗震改造，有效提高农房抗震性能，进一步巩固提升农户住房安全水平。</t>
        </is>
      </c>
      <c r="O923" s="60" t="n">
        <v>1</v>
      </c>
      <c r="P923" s="251" t="n"/>
      <c r="Q923" s="60" t="n">
        <v>0.0001</v>
      </c>
      <c r="R923" s="60" t="n">
        <v>0.0001</v>
      </c>
      <c r="S923" s="335" t="n"/>
      <c r="T923" s="60" t="n">
        <v>0.0004</v>
      </c>
      <c r="U923" s="60" t="n">
        <v>0.0004</v>
      </c>
      <c r="V923" s="169" t="n"/>
      <c r="W923" s="60" t="inlineStr">
        <is>
          <t>住建局</t>
        </is>
      </c>
      <c r="X923" s="58" t="inlineStr">
        <is>
          <t>王生杰</t>
        </is>
      </c>
      <c r="Y923" s="60" t="inlineStr">
        <is>
          <t>曲子镇</t>
        </is>
      </c>
      <c r="Z923" s="58" t="inlineStr">
        <is>
          <t>段斌杰</t>
        </is>
      </c>
      <c r="AA923" s="58" t="inlineStr">
        <is>
          <t>环农领办发〔2022〕20号</t>
        </is>
      </c>
      <c r="AB923" s="58" t="inlineStr">
        <is>
          <t>中央二批</t>
        </is>
      </c>
    </row>
    <row r="924" ht="58" customFormat="1" customHeight="1" s="19">
      <c r="A924" s="56" t="n"/>
      <c r="B924" s="60" t="inlineStr">
        <is>
          <t>农房抗震改造项目</t>
        </is>
      </c>
      <c r="C924" s="60" t="inlineStr">
        <is>
          <t>新建</t>
        </is>
      </c>
      <c r="D924" s="245" t="inlineStr">
        <is>
          <t>2021.01-2022.12</t>
        </is>
      </c>
      <c r="E924" s="60" t="inlineStr">
        <is>
          <t>木钵镇</t>
        </is>
      </c>
      <c r="F924" s="142" t="inlineStr">
        <is>
          <t>实施农房抗震改造2户，其中：坪子塬村1户、曹旗村1户。</t>
        </is>
      </c>
      <c r="G924" s="60" t="n">
        <v>4.8</v>
      </c>
      <c r="H924" s="60" t="n">
        <v>4.8</v>
      </c>
      <c r="I924" s="60" t="n"/>
      <c r="J924" s="60" t="n"/>
      <c r="K924" s="60" t="n"/>
      <c r="L924" s="141" t="inlineStr">
        <is>
          <t>甘财振兴[2022]9号</t>
        </is>
      </c>
      <c r="M924" s="70" t="inlineStr">
        <is>
          <t>对农户住房进行抗震改造，有效提高农房抗震性能，进一步巩固提升农户住房安全水平。</t>
        </is>
      </c>
      <c r="N924" s="142" t="inlineStr">
        <is>
          <t>对农户住房进行抗震改造，有效提高农房抗震性能，进一步巩固提升农户住房安全水平。</t>
        </is>
      </c>
      <c r="O924" s="60" t="n">
        <v>2</v>
      </c>
      <c r="P924" s="251" t="n"/>
      <c r="Q924" s="60" t="n">
        <v>0.0002</v>
      </c>
      <c r="R924" s="60" t="n">
        <v>0.0002</v>
      </c>
      <c r="S924" s="335" t="n"/>
      <c r="T924" s="60" t="n">
        <v>0.0007</v>
      </c>
      <c r="U924" s="60" t="n">
        <v>0.0007</v>
      </c>
      <c r="V924" s="169" t="n"/>
      <c r="W924" s="60" t="inlineStr">
        <is>
          <t>住建局</t>
        </is>
      </c>
      <c r="X924" s="58" t="inlineStr">
        <is>
          <t>王生杰</t>
        </is>
      </c>
      <c r="Y924" s="60" t="inlineStr">
        <is>
          <t>木钵镇</t>
        </is>
      </c>
      <c r="Z924" s="83" t="inlineStr">
        <is>
          <t>方显</t>
        </is>
      </c>
      <c r="AA924" s="58" t="inlineStr">
        <is>
          <t>环农领办发〔2022〕20号</t>
        </is>
      </c>
      <c r="AB924" s="58" t="inlineStr">
        <is>
          <t>中央二批</t>
        </is>
      </c>
    </row>
    <row r="925" ht="57" customFormat="1" customHeight="1" s="19">
      <c r="A925" s="56" t="n"/>
      <c r="B925" s="60" t="inlineStr">
        <is>
          <t>农房抗震改造项目</t>
        </is>
      </c>
      <c r="C925" s="60" t="inlineStr">
        <is>
          <t>新建</t>
        </is>
      </c>
      <c r="D925" s="245" t="inlineStr">
        <is>
          <t>2021.01-2022.12</t>
        </is>
      </c>
      <c r="E925" s="60" t="inlineStr">
        <is>
          <t>毛井镇</t>
        </is>
      </c>
      <c r="F925" s="142" t="inlineStr">
        <is>
          <t>实施农房抗震改造15户，其中：丁连掌村1户、红土咀村2户、黄寨柯村1户、乔崾岘村2户、砖城子村2户、二条俭村7户。</t>
        </is>
      </c>
      <c r="G925" s="60" t="n">
        <v>29.9</v>
      </c>
      <c r="H925" s="60" t="n">
        <v>29.9</v>
      </c>
      <c r="I925" s="60" t="n"/>
      <c r="J925" s="60" t="n"/>
      <c r="K925" s="60" t="n"/>
      <c r="L925" s="141" t="inlineStr">
        <is>
          <t>甘财振兴[2022]9号</t>
        </is>
      </c>
      <c r="M925" s="70" t="inlineStr">
        <is>
          <t>对农户住房进行抗震改造，有效提高农房抗震性能，进一步巩固提升农户住房安全水平。</t>
        </is>
      </c>
      <c r="N925" s="142" t="inlineStr">
        <is>
          <t>对农户住房进行抗震改造，有效提高农房抗震性能，进一步巩固提升农户住房安全水平。</t>
        </is>
      </c>
      <c r="O925" s="60" t="n">
        <v>6</v>
      </c>
      <c r="P925" s="251" t="n"/>
      <c r="Q925" s="60" t="n">
        <v>0.0015</v>
      </c>
      <c r="R925" s="60" t="n">
        <v>0.0015</v>
      </c>
      <c r="S925" s="335" t="n"/>
      <c r="T925" s="60" t="n">
        <v>0.0052</v>
      </c>
      <c r="U925" s="60" t="n">
        <v>0.0052</v>
      </c>
      <c r="V925" s="169" t="n"/>
      <c r="W925" s="60" t="inlineStr">
        <is>
          <t>住建局</t>
        </is>
      </c>
      <c r="X925" s="58" t="inlineStr">
        <is>
          <t>王生杰</t>
        </is>
      </c>
      <c r="Y925" s="60" t="inlineStr">
        <is>
          <t>毛井镇</t>
        </is>
      </c>
      <c r="Z925" s="58" t="inlineStr">
        <is>
          <t>梁立群</t>
        </is>
      </c>
      <c r="AA925" s="58" t="inlineStr">
        <is>
          <t>环农领办发〔2022〕20号</t>
        </is>
      </c>
      <c r="AB925" s="58" t="inlineStr">
        <is>
          <t>中央二批</t>
        </is>
      </c>
    </row>
    <row r="926" ht="57" customFormat="1" customHeight="1" s="19">
      <c r="A926" s="56" t="n"/>
      <c r="B926" s="60" t="inlineStr">
        <is>
          <t>农房抗震改造项目</t>
        </is>
      </c>
      <c r="C926" s="60" t="inlineStr">
        <is>
          <t>新建</t>
        </is>
      </c>
      <c r="D926" s="245" t="inlineStr">
        <is>
          <t>2021.01-2022.12</t>
        </is>
      </c>
      <c r="E926" s="60" t="inlineStr">
        <is>
          <t>樊家川</t>
        </is>
      </c>
      <c r="F926" s="142" t="inlineStr">
        <is>
          <t>实施农房抗震改造7户，其中：郝集村1户、李崾岘村5户、慕家河村1户。</t>
        </is>
      </c>
      <c r="G926" s="60" t="n">
        <v>14.2</v>
      </c>
      <c r="H926" s="60" t="n">
        <v>14.2</v>
      </c>
      <c r="I926" s="60" t="n"/>
      <c r="J926" s="60" t="n"/>
      <c r="K926" s="60" t="n"/>
      <c r="L926" s="141" t="inlineStr">
        <is>
          <t>甘财振兴[2022]9号</t>
        </is>
      </c>
      <c r="M926" s="70" t="inlineStr">
        <is>
          <t>对农户住房进行抗震改造，有效提高农房抗震性能，进一步巩固提升农户住房安全水平。</t>
        </is>
      </c>
      <c r="N926" s="142" t="inlineStr">
        <is>
          <t>对农户住房进行抗震改造，有效提高农房抗震性能，进一步巩固提升农户住房安全水平。</t>
        </is>
      </c>
      <c r="O926" s="60" t="n">
        <v>3</v>
      </c>
      <c r="P926" s="251" t="n"/>
      <c r="Q926" s="60" t="n">
        <v>0.0007</v>
      </c>
      <c r="R926" s="60" t="n">
        <v>0.0007</v>
      </c>
      <c r="S926" s="335" t="n"/>
      <c r="T926" s="60" t="n">
        <v>0.0025</v>
      </c>
      <c r="U926" s="60" t="n">
        <v>0.0025</v>
      </c>
      <c r="V926" s="169" t="n"/>
      <c r="W926" s="60" t="inlineStr">
        <is>
          <t>住建局</t>
        </is>
      </c>
      <c r="X926" s="58" t="inlineStr">
        <is>
          <t>王生杰</t>
        </is>
      </c>
      <c r="Y926" s="60" t="inlineStr">
        <is>
          <t>樊家川镇</t>
        </is>
      </c>
      <c r="Z926" s="58" t="inlineStr">
        <is>
          <t>王治峰</t>
        </is>
      </c>
      <c r="AA926" s="58" t="inlineStr">
        <is>
          <t>环农领办发〔2022〕20号</t>
        </is>
      </c>
      <c r="AB926" s="58" t="inlineStr">
        <is>
          <t>中央二批</t>
        </is>
      </c>
    </row>
    <row r="927" ht="57" customFormat="1" customHeight="1" s="19">
      <c r="A927" s="56" t="n"/>
      <c r="B927" s="60" t="inlineStr">
        <is>
          <t>农房抗震改造项目</t>
        </is>
      </c>
      <c r="C927" s="60" t="inlineStr">
        <is>
          <t>新建</t>
        </is>
      </c>
      <c r="D927" s="245" t="inlineStr">
        <is>
          <t>2021.01-2022.12</t>
        </is>
      </c>
      <c r="E927" s="60" t="inlineStr">
        <is>
          <t>车道镇</t>
        </is>
      </c>
      <c r="F927" s="142" t="inlineStr">
        <is>
          <t>实施农房抗震改造3户，其中：陈掌村1户、三角城村1户、安掌村1户。</t>
        </is>
      </c>
      <c r="G927" s="60" t="n">
        <v>7</v>
      </c>
      <c r="H927" s="60" t="n">
        <v>7</v>
      </c>
      <c r="I927" s="60" t="n"/>
      <c r="J927" s="60" t="n"/>
      <c r="K927" s="60" t="n"/>
      <c r="L927" s="141" t="inlineStr">
        <is>
          <t>甘财振兴[2022]9号</t>
        </is>
      </c>
      <c r="M927" s="70" t="inlineStr">
        <is>
          <t>对农户住房进行抗震改造，有效提高农房抗震性能，进一步巩固提升农户住房安全水平。</t>
        </is>
      </c>
      <c r="N927" s="142" t="inlineStr">
        <is>
          <t>对农户住房进行抗震改造，有效提高农房抗震性能，进一步巩固提升农户住房安全水平。</t>
        </is>
      </c>
      <c r="O927" s="60" t="n">
        <v>3</v>
      </c>
      <c r="P927" s="251" t="n"/>
      <c r="Q927" s="60" t="n">
        <v>0.0003</v>
      </c>
      <c r="R927" s="60" t="n">
        <v>0.0003</v>
      </c>
      <c r="S927" s="335" t="n"/>
      <c r="T927" s="60" t="n">
        <v>0.0011</v>
      </c>
      <c r="U927" s="60" t="n">
        <v>0.0011</v>
      </c>
      <c r="V927" s="169" t="n"/>
      <c r="W927" s="60" t="inlineStr">
        <is>
          <t>住建局</t>
        </is>
      </c>
      <c r="X927" s="58" t="inlineStr">
        <is>
          <t>王生杰</t>
        </is>
      </c>
      <c r="Y927" s="60" t="inlineStr">
        <is>
          <t>车道镇</t>
        </is>
      </c>
      <c r="Z927" s="60" t="inlineStr">
        <is>
          <t>张会星</t>
        </is>
      </c>
      <c r="AA927" s="58" t="inlineStr">
        <is>
          <t>环农领办发〔2022〕20号</t>
        </is>
      </c>
      <c r="AB927" s="58" t="inlineStr">
        <is>
          <t>中央二批</t>
        </is>
      </c>
    </row>
    <row r="928" ht="57" customFormat="1" customHeight="1" s="19">
      <c r="A928" s="56" t="n"/>
      <c r="B928" s="60" t="inlineStr">
        <is>
          <t>农房抗震改造项目</t>
        </is>
      </c>
      <c r="C928" s="60" t="inlineStr">
        <is>
          <t>新建</t>
        </is>
      </c>
      <c r="D928" s="245" t="inlineStr">
        <is>
          <t>2021.01-2022.12</t>
        </is>
      </c>
      <c r="E928" s="60" t="inlineStr">
        <is>
          <t>八珠乡</t>
        </is>
      </c>
      <c r="F928" s="142" t="inlineStr">
        <is>
          <t>实施农房抗震改造14户，其中：曹塬村1户、瓦崾岘村3户、杏树沟村3户、塔尔咀村2户、马连掌村1户、冯家湾村1户、湫坝沟村1户、白塬村2户。</t>
        </is>
      </c>
      <c r="G928" s="60" t="n">
        <v>32.9</v>
      </c>
      <c r="H928" s="60" t="n">
        <v>32.9</v>
      </c>
      <c r="I928" s="60" t="n"/>
      <c r="J928" s="60" t="n"/>
      <c r="K928" s="60" t="n"/>
      <c r="L928" s="141" t="inlineStr">
        <is>
          <t>甘财振兴[2022]9号</t>
        </is>
      </c>
      <c r="M928" s="70" t="inlineStr">
        <is>
          <t>对农户住房进行抗震改造，有效提高农房抗震性能，进一步巩固提升农户住房安全水平。</t>
        </is>
      </c>
      <c r="N928" s="142" t="inlineStr">
        <is>
          <t>对农户住房进行抗震改造，有效提高农房抗震性能，进一步巩固提升农户住房安全水平。</t>
        </is>
      </c>
      <c r="O928" s="60" t="n">
        <v>8</v>
      </c>
      <c r="P928" s="251" t="n"/>
      <c r="Q928" s="60" t="n">
        <v>0.0014</v>
      </c>
      <c r="R928" s="60" t="n">
        <v>0.0014</v>
      </c>
      <c r="S928" s="335" t="n"/>
      <c r="T928" s="60" t="n">
        <v>0.0051</v>
      </c>
      <c r="U928" s="60" t="n">
        <v>0.0051</v>
      </c>
      <c r="V928" s="169" t="n"/>
      <c r="W928" s="60" t="inlineStr">
        <is>
          <t>住建局</t>
        </is>
      </c>
      <c r="X928" s="58" t="inlineStr">
        <is>
          <t>王生杰</t>
        </is>
      </c>
      <c r="Y928" s="60" t="inlineStr">
        <is>
          <t>八珠乡</t>
        </is>
      </c>
      <c r="Z928" s="58" t="inlineStr">
        <is>
          <t>张彬彬</t>
        </is>
      </c>
      <c r="AA928" s="58" t="inlineStr">
        <is>
          <t>环农领办发〔2022〕20号</t>
        </is>
      </c>
      <c r="AB928" s="58" t="inlineStr">
        <is>
          <t>中央二批</t>
        </is>
      </c>
    </row>
    <row r="929" ht="57" customFormat="1" customHeight="1" s="19">
      <c r="A929" s="56" t="n"/>
      <c r="B929" s="60" t="inlineStr">
        <is>
          <t>农房抗震改造项目</t>
        </is>
      </c>
      <c r="C929" s="60" t="inlineStr">
        <is>
          <t>新建</t>
        </is>
      </c>
      <c r="D929" s="245" t="inlineStr">
        <is>
          <t>2021.01-2022.12</t>
        </is>
      </c>
      <c r="E929" s="60" t="inlineStr">
        <is>
          <t>耿湾乡</t>
        </is>
      </c>
      <c r="F929" s="142" t="inlineStr">
        <is>
          <t>实施农房抗震改造16户，其中：潘掌村2户、四合原村1户、许掌村3户、天桥村1户、韩老庄村1户、耿河村1户、万湾村1户、张台村6户。</t>
        </is>
      </c>
      <c r="G929" s="60" t="n">
        <v>42.8</v>
      </c>
      <c r="H929" s="60" t="n">
        <v>42.8</v>
      </c>
      <c r="I929" s="60" t="n"/>
      <c r="J929" s="60" t="n"/>
      <c r="K929" s="60" t="n"/>
      <c r="L929" s="141" t="inlineStr">
        <is>
          <t>甘财振兴[2022]9号</t>
        </is>
      </c>
      <c r="M929" s="70" t="inlineStr">
        <is>
          <t>对农户住房进行抗震改造，有效提高农房抗震性能，进一步巩固提升农户住房安全水平。</t>
        </is>
      </c>
      <c r="N929" s="142" t="inlineStr">
        <is>
          <t>对农户住房进行抗震改造，有效提高农房抗震性能，进一步巩固提升农户住房安全水平。</t>
        </is>
      </c>
      <c r="O929" s="60" t="n">
        <v>8</v>
      </c>
      <c r="P929" s="251" t="n"/>
      <c r="Q929" s="60" t="n">
        <v>0.0016</v>
      </c>
      <c r="R929" s="60" t="n">
        <v>0.0016</v>
      </c>
      <c r="S929" s="335" t="n"/>
      <c r="T929" s="60" t="n">
        <v>0.0057</v>
      </c>
      <c r="U929" s="60" t="n">
        <v>0.0057</v>
      </c>
      <c r="V929" s="169" t="n"/>
      <c r="W929" s="60" t="inlineStr">
        <is>
          <t>住建局</t>
        </is>
      </c>
      <c r="X929" s="58" t="inlineStr">
        <is>
          <t>王生杰</t>
        </is>
      </c>
      <c r="Y929" s="60" t="inlineStr">
        <is>
          <t>耿湾乡</t>
        </is>
      </c>
      <c r="Z929" s="58" t="inlineStr">
        <is>
          <t>王秀丽</t>
        </is>
      </c>
      <c r="AA929" s="58" t="inlineStr">
        <is>
          <t>环农领办发〔2022〕20号</t>
        </is>
      </c>
      <c r="AB929" s="58" t="inlineStr">
        <is>
          <t>中央二批</t>
        </is>
      </c>
    </row>
    <row r="930" ht="57" customFormat="1" customHeight="1" s="19">
      <c r="A930" s="56" t="n"/>
      <c r="B930" s="60" t="inlineStr">
        <is>
          <t>农房抗震改造项目</t>
        </is>
      </c>
      <c r="C930" s="60" t="inlineStr">
        <is>
          <t>新建</t>
        </is>
      </c>
      <c r="D930" s="245" t="inlineStr">
        <is>
          <t>2021.01-2022.12</t>
        </is>
      </c>
      <c r="E930" s="60" t="inlineStr">
        <is>
          <t>山城乡</t>
        </is>
      </c>
      <c r="F930" s="142" t="inlineStr">
        <is>
          <t>实施农房抗震改造6户，其中：谢庄村2户、八里铺村4户。</t>
        </is>
      </c>
      <c r="G930" s="60" t="n">
        <v>15.6</v>
      </c>
      <c r="H930" s="60" t="n">
        <v>15.6</v>
      </c>
      <c r="I930" s="60" t="n"/>
      <c r="J930" s="60" t="n"/>
      <c r="K930" s="60" t="n"/>
      <c r="L930" s="141" t="inlineStr">
        <is>
          <t>甘财振兴[2022]9号</t>
        </is>
      </c>
      <c r="M930" s="70" t="inlineStr">
        <is>
          <t>对农户住房进行抗震改造，有效提高农房抗震性能，进一步巩固提升农户住房安全水平。</t>
        </is>
      </c>
      <c r="N930" s="142" t="inlineStr">
        <is>
          <t>对农户住房进行抗震改造，有效提高农房抗震性能，进一步巩固提升农户住房安全水平。</t>
        </is>
      </c>
      <c r="O930" s="60" t="n">
        <v>2</v>
      </c>
      <c r="P930" s="251" t="n"/>
      <c r="Q930" s="60" t="n">
        <v>0.0005999999999999999</v>
      </c>
      <c r="R930" s="60" t="n">
        <v>0.0005999999999999999</v>
      </c>
      <c r="S930" s="335" t="n"/>
      <c r="T930" s="60" t="n">
        <v>0.0022</v>
      </c>
      <c r="U930" s="60" t="n">
        <v>0.0022</v>
      </c>
      <c r="V930" s="169" t="n"/>
      <c r="W930" s="60" t="inlineStr">
        <is>
          <t>住建局</t>
        </is>
      </c>
      <c r="X930" s="58" t="inlineStr">
        <is>
          <t>王生杰</t>
        </is>
      </c>
      <c r="Y930" s="60" t="inlineStr">
        <is>
          <t>山城乡</t>
        </is>
      </c>
      <c r="Z930" s="58" t="inlineStr">
        <is>
          <t>姚建平</t>
        </is>
      </c>
      <c r="AA930" s="58" t="inlineStr">
        <is>
          <t>环农领办发〔2022〕20号</t>
        </is>
      </c>
      <c r="AB930" s="58" t="inlineStr">
        <is>
          <t>中央二批</t>
        </is>
      </c>
    </row>
    <row r="931" ht="51" customFormat="1" customHeight="1" s="5">
      <c r="A931" s="60" t="n"/>
      <c r="B931" s="60" t="inlineStr">
        <is>
          <t>农房抗震改造项目</t>
        </is>
      </c>
      <c r="C931" s="60" t="inlineStr">
        <is>
          <t>新建</t>
        </is>
      </c>
      <c r="D931" s="60" t="inlineStr">
        <is>
          <t>2021.01-2022.12</t>
        </is>
      </c>
      <c r="E931" s="60" t="inlineStr">
        <is>
          <t>环城镇</t>
        </is>
      </c>
      <c r="F931" s="142" t="inlineStr">
        <is>
          <t>计划用于实施农房抗震改造6户，其中：赵小掌村3户、肖川村2户、十八里村4户。</t>
        </is>
      </c>
      <c r="G931" s="60" t="n">
        <v>17.2</v>
      </c>
      <c r="H931" s="60" t="n"/>
      <c r="I931" s="60" t="n"/>
      <c r="J931" s="60" t="n"/>
      <c r="K931" s="60" t="n">
        <v>17.2</v>
      </c>
      <c r="L931" s="60" t="inlineStr">
        <is>
          <t>环财农[2022]41号</t>
        </is>
      </c>
      <c r="M931" s="142" t="inlineStr">
        <is>
          <t>对农户住房进行抗震改造，有效提高农房抗震性能，进一步巩固提升农户住房安全水平。</t>
        </is>
      </c>
      <c r="N931" s="70" t="inlineStr">
        <is>
          <t>有效提高农房抗震性能，保障农户住房稳定安全。</t>
        </is>
      </c>
      <c r="O931" s="60" t="n">
        <v>3</v>
      </c>
      <c r="P931" s="60" t="n"/>
      <c r="Q931" s="60" t="n">
        <v>0.0005999999999999999</v>
      </c>
      <c r="R931" s="60" t="n">
        <v>0.0005999999999999999</v>
      </c>
      <c r="S931" s="60" t="n"/>
      <c r="T931" s="60" t="n">
        <v>0.0021</v>
      </c>
      <c r="U931" s="60" t="n">
        <v>0.0021</v>
      </c>
      <c r="V931" s="60" t="n"/>
      <c r="W931" s="60" t="inlineStr">
        <is>
          <t>住建局</t>
        </is>
      </c>
      <c r="X931" s="60" t="inlineStr">
        <is>
          <t>王生杰</t>
        </is>
      </c>
      <c r="Y931" s="60" t="inlineStr">
        <is>
          <t>环城镇</t>
        </is>
      </c>
      <c r="Z931" s="58" t="inlineStr">
        <is>
          <t>白俊虎</t>
        </is>
      </c>
      <c r="AA931" s="60" t="inlineStr">
        <is>
          <t>环农领办发〔2022〕33号</t>
        </is>
      </c>
      <c r="AB931" s="60" t="inlineStr">
        <is>
          <t>县级资金</t>
        </is>
      </c>
    </row>
    <row r="932" ht="51" customFormat="1" customHeight="1" s="5">
      <c r="A932" s="60" t="n"/>
      <c r="B932" s="60" t="inlineStr">
        <is>
          <t>农房抗震改造项目</t>
        </is>
      </c>
      <c r="C932" s="60" t="inlineStr">
        <is>
          <t>新建</t>
        </is>
      </c>
      <c r="D932" s="60" t="inlineStr">
        <is>
          <t>2021.01-2022.12</t>
        </is>
      </c>
      <c r="E932" s="60" t="inlineStr">
        <is>
          <t>曲子镇</t>
        </is>
      </c>
      <c r="F932" s="142" t="inlineStr">
        <is>
          <t>计划用于实施农房抗震改造3户，其中：孟家寨村1户、金盆掌村1户、双城村1户。</t>
        </is>
      </c>
      <c r="G932" s="60" t="n">
        <v>7.6</v>
      </c>
      <c r="H932" s="60" t="n"/>
      <c r="I932" s="60" t="n"/>
      <c r="J932" s="60" t="n"/>
      <c r="K932" s="60" t="n">
        <v>7.6</v>
      </c>
      <c r="L932" s="60" t="inlineStr">
        <is>
          <t>环财农[2022]41号</t>
        </is>
      </c>
      <c r="M932" s="142" t="inlineStr">
        <is>
          <t>对农户住房进行抗震改造，有效提高农房抗震性能，进一步巩固提升农户住房安全水平。</t>
        </is>
      </c>
      <c r="N932" s="70" t="inlineStr">
        <is>
          <t>有效提高农房抗震性能，保障农户住房稳定安全。</t>
        </is>
      </c>
      <c r="O932" s="60" t="n">
        <v>3</v>
      </c>
      <c r="P932" s="60" t="n"/>
      <c r="Q932" s="60" t="n">
        <v>0.0003</v>
      </c>
      <c r="R932" s="60" t="n">
        <v>0.0003</v>
      </c>
      <c r="S932" s="60" t="n"/>
      <c r="T932" s="60" t="n">
        <v>0.001</v>
      </c>
      <c r="U932" s="60" t="n">
        <v>0.001</v>
      </c>
      <c r="V932" s="60" t="n"/>
      <c r="W932" s="60" t="inlineStr">
        <is>
          <t>住建局</t>
        </is>
      </c>
      <c r="X932" s="60" t="inlineStr">
        <is>
          <t>王生杰</t>
        </is>
      </c>
      <c r="Y932" s="60" t="inlineStr">
        <is>
          <t>曲子镇</t>
        </is>
      </c>
      <c r="Z932" s="58" t="inlineStr">
        <is>
          <t>段斌杰</t>
        </is>
      </c>
      <c r="AA932" s="60" t="inlineStr">
        <is>
          <t>环农领办发〔2022〕33号</t>
        </is>
      </c>
      <c r="AB932" s="60" t="inlineStr">
        <is>
          <t>县级资金</t>
        </is>
      </c>
    </row>
    <row r="933" ht="51" customFormat="1" customHeight="1" s="5">
      <c r="A933" s="60" t="n"/>
      <c r="B933" s="60" t="inlineStr">
        <is>
          <t>农房抗震改造项目</t>
        </is>
      </c>
      <c r="C933" s="60" t="inlineStr">
        <is>
          <t>新建</t>
        </is>
      </c>
      <c r="D933" s="60" t="inlineStr">
        <is>
          <t>2021.01-2022.12</t>
        </is>
      </c>
      <c r="E933" s="60" t="inlineStr">
        <is>
          <t>甜水镇</t>
        </is>
      </c>
      <c r="F933" s="142" t="inlineStr">
        <is>
          <t>计划用于实施农房抗震改造7户，其中：张铁村1户、何原村1户、大良洼村1户、七里墩村2户、甜水街村1户、赵掌村1户。</t>
        </is>
      </c>
      <c r="G933" s="60" t="n">
        <v>20</v>
      </c>
      <c r="H933" s="60" t="n"/>
      <c r="I933" s="60" t="n"/>
      <c r="J933" s="60" t="n"/>
      <c r="K933" s="60" t="n">
        <v>20</v>
      </c>
      <c r="L933" s="60" t="inlineStr">
        <is>
          <t>环财农[2022]41号</t>
        </is>
      </c>
      <c r="M933" s="142" t="inlineStr">
        <is>
          <t>对农户住房进行抗震改造，有效提高农房抗震性能，进一步巩固提升农户住房安全水平。</t>
        </is>
      </c>
      <c r="N933" s="70" t="inlineStr">
        <is>
          <t>有效提高农房抗震性能，保障农户住房稳定安全。</t>
        </is>
      </c>
      <c r="O933" s="60" t="n">
        <v>6</v>
      </c>
      <c r="P933" s="60" t="n"/>
      <c r="Q933" s="60" t="n">
        <v>0.0007</v>
      </c>
      <c r="R933" s="60" t="n">
        <v>0.0007</v>
      </c>
      <c r="S933" s="60" t="n"/>
      <c r="T933" s="60" t="n">
        <v>0.0025</v>
      </c>
      <c r="U933" s="60" t="n">
        <v>0.0025</v>
      </c>
      <c r="V933" s="60" t="n"/>
      <c r="W933" s="60" t="inlineStr">
        <is>
          <t>住建局</t>
        </is>
      </c>
      <c r="X933" s="60" t="inlineStr">
        <is>
          <t>王生杰</t>
        </is>
      </c>
      <c r="Y933" s="60" t="inlineStr">
        <is>
          <t>甜水镇</t>
        </is>
      </c>
      <c r="Z933" s="58" t="inlineStr">
        <is>
          <t>拓研新</t>
        </is>
      </c>
      <c r="AA933" s="60" t="inlineStr">
        <is>
          <t>环农领办发〔2022〕33号</t>
        </is>
      </c>
      <c r="AB933" s="60" t="inlineStr">
        <is>
          <t>县级资金</t>
        </is>
      </c>
    </row>
    <row r="934" ht="51" customFormat="1" customHeight="1" s="5">
      <c r="A934" s="60" t="n"/>
      <c r="B934" s="60" t="inlineStr">
        <is>
          <t>农房抗震改造项目</t>
        </is>
      </c>
      <c r="C934" s="60" t="inlineStr">
        <is>
          <t>新建</t>
        </is>
      </c>
      <c r="D934" s="60" t="inlineStr">
        <is>
          <t>2021.01-2022.12</t>
        </is>
      </c>
      <c r="E934" s="60" t="inlineStr">
        <is>
          <t>木钵镇</t>
        </is>
      </c>
      <c r="F934" s="142" t="inlineStr">
        <is>
          <t>计划用于实施农房抗震改造11户，其中：高楼塬村1户、白家掌村3户、刘家塬村1户、韩洼子村1户、郭西掌村2户、周湾村1户、曹旗村2户。</t>
        </is>
      </c>
      <c r="G934" s="60" t="n">
        <v>29</v>
      </c>
      <c r="H934" s="60" t="n"/>
      <c r="I934" s="60" t="n"/>
      <c r="J934" s="60" t="n"/>
      <c r="K934" s="60" t="n">
        <v>29</v>
      </c>
      <c r="L934" s="60" t="inlineStr">
        <is>
          <t>环财农[2022]41号</t>
        </is>
      </c>
      <c r="M934" s="142" t="inlineStr">
        <is>
          <t>对农户住房进行抗震改造，有效提高农房抗震性能，进一步巩固提升农户住房安全水平。</t>
        </is>
      </c>
      <c r="N934" s="70" t="inlineStr">
        <is>
          <t>有效提高农房抗震性能，保障农户住房稳定安全。</t>
        </is>
      </c>
      <c r="O934" s="60" t="n">
        <v>7</v>
      </c>
      <c r="P934" s="60" t="n"/>
      <c r="Q934" s="60" t="n">
        <v>0.0011</v>
      </c>
      <c r="R934" s="60" t="n">
        <v>0.0011</v>
      </c>
      <c r="S934" s="60" t="n"/>
      <c r="T934" s="60" t="n">
        <v>0.0039</v>
      </c>
      <c r="U934" s="60" t="n">
        <v>0.0039</v>
      </c>
      <c r="V934" s="60" t="n"/>
      <c r="W934" s="60" t="inlineStr">
        <is>
          <t>住建局</t>
        </is>
      </c>
      <c r="X934" s="60" t="inlineStr">
        <is>
          <t>王生杰</t>
        </is>
      </c>
      <c r="Y934" s="60" t="inlineStr">
        <is>
          <t>木钵镇</t>
        </is>
      </c>
      <c r="Z934" s="83" t="inlineStr">
        <is>
          <t>方显</t>
        </is>
      </c>
      <c r="AA934" s="60" t="inlineStr">
        <is>
          <t>环农领办发〔2022〕33号</t>
        </is>
      </c>
      <c r="AB934" s="60" t="inlineStr">
        <is>
          <t>县级资金</t>
        </is>
      </c>
    </row>
    <row r="935" ht="51" customFormat="1" customHeight="1" s="5">
      <c r="A935" s="60" t="n"/>
      <c r="B935" s="60" t="inlineStr">
        <is>
          <t>农房抗震改造项目</t>
        </is>
      </c>
      <c r="C935" s="60" t="inlineStr">
        <is>
          <t>新建</t>
        </is>
      </c>
      <c r="D935" s="60" t="inlineStr">
        <is>
          <t>2021.01-2022.12</t>
        </is>
      </c>
      <c r="E935" s="60" t="inlineStr">
        <is>
          <t>洪德镇</t>
        </is>
      </c>
      <c r="F935" s="142" t="inlineStr">
        <is>
          <t>计划用于实施农房抗震改造9户，其中：寇河村3户、李达掌村1户、苏长沟村1户、赵洼村1户、洪德街村2户、河连湾村1户。</t>
        </is>
      </c>
      <c r="G935" s="60" t="n">
        <v>24</v>
      </c>
      <c r="H935" s="60" t="n"/>
      <c r="I935" s="60" t="n"/>
      <c r="J935" s="60" t="n"/>
      <c r="K935" s="60" t="n">
        <v>24</v>
      </c>
      <c r="L935" s="60" t="inlineStr">
        <is>
          <t>环财农[2022]41号</t>
        </is>
      </c>
      <c r="M935" s="142" t="inlineStr">
        <is>
          <t>对农户住房进行抗震改造，有效提高农房抗震性能，进一步巩固提升农户住房安全水平。</t>
        </is>
      </c>
      <c r="N935" s="70" t="inlineStr">
        <is>
          <t>有效提高农房抗震性能，保障农户住房稳定安全。</t>
        </is>
      </c>
      <c r="O935" s="60" t="n">
        <v>6</v>
      </c>
      <c r="P935" s="60" t="n"/>
      <c r="Q935" s="60" t="n">
        <v>0.0009</v>
      </c>
      <c r="R935" s="60" t="n">
        <v>0.0009</v>
      </c>
      <c r="S935" s="60" t="n"/>
      <c r="T935" s="60" t="n">
        <v>0.0032</v>
      </c>
      <c r="U935" s="60" t="n">
        <v>0.0032</v>
      </c>
      <c r="V935" s="60" t="n"/>
      <c r="W935" s="60" t="inlineStr">
        <is>
          <t>住建局</t>
        </is>
      </c>
      <c r="X935" s="60" t="inlineStr">
        <is>
          <t>王生杰</t>
        </is>
      </c>
      <c r="Y935" s="60" t="inlineStr">
        <is>
          <t>洪德镇</t>
        </is>
      </c>
      <c r="Z935" s="83" t="inlineStr">
        <is>
          <t>王国伍</t>
        </is>
      </c>
      <c r="AA935" s="60" t="inlineStr">
        <is>
          <t>环农领办发〔2022〕33号</t>
        </is>
      </c>
      <c r="AB935" s="60" t="inlineStr">
        <is>
          <t>县级资金</t>
        </is>
      </c>
    </row>
    <row r="936" ht="51" customFormat="1" customHeight="1" s="5">
      <c r="A936" s="60" t="n"/>
      <c r="B936" s="60" t="inlineStr">
        <is>
          <t>农房抗震改造项目</t>
        </is>
      </c>
      <c r="C936" s="60" t="inlineStr">
        <is>
          <t>新建</t>
        </is>
      </c>
      <c r="D936" s="60" t="inlineStr">
        <is>
          <t>2021.01-2022.12</t>
        </is>
      </c>
      <c r="E936" s="60" t="inlineStr">
        <is>
          <t>合道镇</t>
        </is>
      </c>
      <c r="F936" s="142" t="inlineStr">
        <is>
          <t>计划用于实施农房抗震改造10户，其中：尚西坪村1户、朱家塬村1户、杨坪沟村1户、大路洼村1户、常崾岘村1户、寨子坪村2户、陈旗塬村1户、何坪村2户。</t>
        </is>
      </c>
      <c r="G936" s="60" t="n">
        <v>30.8</v>
      </c>
      <c r="H936" s="60" t="n"/>
      <c r="I936" s="60" t="n"/>
      <c r="J936" s="60" t="n"/>
      <c r="K936" s="60" t="n">
        <v>30.8</v>
      </c>
      <c r="L936" s="60" t="inlineStr">
        <is>
          <t>环财农[2022]41号</t>
        </is>
      </c>
      <c r="M936" s="142" t="inlineStr">
        <is>
          <t>对农户住房进行抗震改造，有效提高农房抗震性能，进一步巩固提升农户住房安全水平。</t>
        </is>
      </c>
      <c r="N936" s="70" t="inlineStr">
        <is>
          <t>有效提高农房抗震性能，保障农户住房稳定安全。</t>
        </is>
      </c>
      <c r="O936" s="60" t="n">
        <v>8</v>
      </c>
      <c r="P936" s="60" t="n"/>
      <c r="Q936" s="60" t="n">
        <v>0.001</v>
      </c>
      <c r="R936" s="60" t="n">
        <v>0.001</v>
      </c>
      <c r="S936" s="60" t="n"/>
      <c r="T936" s="60" t="n">
        <v>0.0036</v>
      </c>
      <c r="U936" s="60" t="n">
        <v>0.0036</v>
      </c>
      <c r="V936" s="60" t="n"/>
      <c r="W936" s="60" t="inlineStr">
        <is>
          <t>住建局</t>
        </is>
      </c>
      <c r="X936" s="60" t="inlineStr">
        <is>
          <t>王生杰</t>
        </is>
      </c>
      <c r="Y936" s="60" t="inlineStr">
        <is>
          <t>合道镇</t>
        </is>
      </c>
      <c r="Z936" s="58" t="inlineStr">
        <is>
          <t>王宝明</t>
        </is>
      </c>
      <c r="AA936" s="60" t="inlineStr">
        <is>
          <t>环农领办发〔2022〕33号</t>
        </is>
      </c>
      <c r="AB936" s="60" t="inlineStr">
        <is>
          <t>县级资金</t>
        </is>
      </c>
    </row>
    <row r="937" ht="51" customFormat="1" customHeight="1" s="5">
      <c r="A937" s="60" t="n"/>
      <c r="B937" s="60" t="inlineStr">
        <is>
          <t>农房抗震改造项目</t>
        </is>
      </c>
      <c r="C937" s="60" t="inlineStr">
        <is>
          <t>新建</t>
        </is>
      </c>
      <c r="D937" s="60" t="inlineStr">
        <is>
          <t>2021.01-2022.12</t>
        </is>
      </c>
      <c r="E937" s="60" t="inlineStr">
        <is>
          <t>虎洞镇</t>
        </is>
      </c>
      <c r="F937" s="142" t="inlineStr">
        <is>
          <t>计划用于实施农房抗震改造8户，其中：半个城村1户、高庙湾村1户、魏家河村4户、贾驿村2户。</t>
        </is>
      </c>
      <c r="G937" s="60" t="n">
        <v>20.4</v>
      </c>
      <c r="H937" s="60" t="n"/>
      <c r="I937" s="60" t="n"/>
      <c r="J937" s="60" t="n"/>
      <c r="K937" s="60" t="n">
        <v>20.4</v>
      </c>
      <c r="L937" s="60" t="inlineStr">
        <is>
          <t>环财农[2022]41号</t>
        </is>
      </c>
      <c r="M937" s="142" t="inlineStr">
        <is>
          <t>对农户住房进行抗震改造，有效提高农房抗震性能，进一步巩固提升农户住房安全水平。</t>
        </is>
      </c>
      <c r="N937" s="70" t="inlineStr">
        <is>
          <t>有效提高农房抗震性能，保障农户住房稳定安全。</t>
        </is>
      </c>
      <c r="O937" s="60" t="n">
        <v>4</v>
      </c>
      <c r="P937" s="60" t="n"/>
      <c r="Q937" s="60" t="n">
        <v>0.0008</v>
      </c>
      <c r="R937" s="60" t="n">
        <v>0.0008</v>
      </c>
      <c r="S937" s="60" t="n"/>
      <c r="T937" s="60" t="n">
        <v>0.0028</v>
      </c>
      <c r="U937" s="60" t="n">
        <v>0.0028</v>
      </c>
      <c r="V937" s="60" t="n"/>
      <c r="W937" s="60" t="inlineStr">
        <is>
          <t>住建局</t>
        </is>
      </c>
      <c r="X937" s="60" t="inlineStr">
        <is>
          <t>王生杰</t>
        </is>
      </c>
      <c r="Y937" s="60" t="inlineStr">
        <is>
          <t>虎洞镇</t>
        </is>
      </c>
      <c r="Z937" s="58" t="inlineStr">
        <is>
          <t>梁海涛</t>
        </is>
      </c>
      <c r="AA937" s="60" t="inlineStr">
        <is>
          <t>环农领办发〔2022〕33号</t>
        </is>
      </c>
      <c r="AB937" s="60" t="inlineStr">
        <is>
          <t>县级资金</t>
        </is>
      </c>
    </row>
    <row r="938" ht="61" customFormat="1" customHeight="1" s="5">
      <c r="A938" s="60" t="n"/>
      <c r="B938" s="60" t="inlineStr">
        <is>
          <t>农房抗震改造项目</t>
        </is>
      </c>
      <c r="C938" s="60" t="inlineStr">
        <is>
          <t>新建</t>
        </is>
      </c>
      <c r="D938" s="60" t="inlineStr">
        <is>
          <t>2021.01-2022.12</t>
        </is>
      </c>
      <c r="E938" s="60" t="inlineStr">
        <is>
          <t>毛井镇</t>
        </is>
      </c>
      <c r="F938" s="142" t="inlineStr">
        <is>
          <t>计划用于实施农房抗震改造23户，其中：大户掌村2户、高家洼村1户、红土咀村2户、黄寨柯村3户、乔崾岘村2户、施家滩村2户、杨东掌村1户、砖城子村4户、二条俭村6户。</t>
        </is>
      </c>
      <c r="G938" s="60" t="n">
        <v>68.90000000000001</v>
      </c>
      <c r="H938" s="60" t="n"/>
      <c r="I938" s="60" t="n"/>
      <c r="J938" s="60" t="n"/>
      <c r="K938" s="60" t="n">
        <v>68.90000000000001</v>
      </c>
      <c r="L938" s="60" t="inlineStr">
        <is>
          <t>环财农[2022]41号</t>
        </is>
      </c>
      <c r="M938" s="142" t="inlineStr">
        <is>
          <t>对农户住房进行抗震改造，有效提高农房抗震性能，进一步巩固提升农户住房安全水平。</t>
        </is>
      </c>
      <c r="N938" s="70" t="inlineStr">
        <is>
          <t>有效提高农房抗震性能，保障农户住房稳定安全。</t>
        </is>
      </c>
      <c r="O938" s="60" t="n">
        <v>9</v>
      </c>
      <c r="P938" s="60" t="n"/>
      <c r="Q938" s="60" t="n">
        <v>0.0023</v>
      </c>
      <c r="R938" s="60" t="n">
        <v>0.0023</v>
      </c>
      <c r="S938" s="60" t="n"/>
      <c r="T938" s="60" t="n">
        <v>0.008200000000000001</v>
      </c>
      <c r="U938" s="60" t="n">
        <v>0.008200000000000001</v>
      </c>
      <c r="V938" s="60" t="n"/>
      <c r="W938" s="60" t="inlineStr">
        <is>
          <t>住建局</t>
        </is>
      </c>
      <c r="X938" s="60" t="inlineStr">
        <is>
          <t>王生杰</t>
        </is>
      </c>
      <c r="Y938" s="60" t="inlineStr">
        <is>
          <t>毛井镇</t>
        </is>
      </c>
      <c r="Z938" s="58" t="inlineStr">
        <is>
          <t>梁立群</t>
        </is>
      </c>
      <c r="AA938" s="60" t="inlineStr">
        <is>
          <t>环农领办发〔2022〕33号</t>
        </is>
      </c>
      <c r="AB938" s="60" t="inlineStr">
        <is>
          <t>县级资金</t>
        </is>
      </c>
    </row>
    <row r="939" ht="57" customFormat="1" customHeight="1" s="5">
      <c r="A939" s="60" t="n"/>
      <c r="B939" s="60" t="inlineStr">
        <is>
          <t>农房抗震改造项目</t>
        </is>
      </c>
      <c r="C939" s="60" t="inlineStr">
        <is>
          <t>新建</t>
        </is>
      </c>
      <c r="D939" s="60" t="inlineStr">
        <is>
          <t>2021.01-2022.12</t>
        </is>
      </c>
      <c r="E939" s="60" t="inlineStr">
        <is>
          <t>樊家川</t>
        </is>
      </c>
      <c r="F939" s="142" t="inlineStr">
        <is>
          <t>计划用于实施农房抗震改造12户，其中：长城村2户、郝集村1户、李崾岘村3户、慕家河村1户、闫塬村2户、马俊滩村2户、樊家川村1户。</t>
        </is>
      </c>
      <c r="G939" s="60" t="n">
        <v>35.2</v>
      </c>
      <c r="H939" s="60" t="n"/>
      <c r="I939" s="60" t="n"/>
      <c r="J939" s="60" t="n"/>
      <c r="K939" s="60" t="n">
        <v>35.2</v>
      </c>
      <c r="L939" s="60" t="inlineStr">
        <is>
          <t>环财农[2022]41号</t>
        </is>
      </c>
      <c r="M939" s="142" t="inlineStr">
        <is>
          <t>对农户住房进行抗震改造，有效提高农房抗震性能，进一步巩固提升农户住房安全水平。</t>
        </is>
      </c>
      <c r="N939" s="70" t="inlineStr">
        <is>
          <t>有效提高农房抗震性能，保障农户住房稳定安全。</t>
        </is>
      </c>
      <c r="O939" s="60" t="n">
        <v>7</v>
      </c>
      <c r="P939" s="60" t="n"/>
      <c r="Q939" s="60" t="n">
        <v>0.0012</v>
      </c>
      <c r="R939" s="60" t="n">
        <v>0.0012</v>
      </c>
      <c r="S939" s="60" t="n"/>
      <c r="T939" s="60" t="n">
        <v>0.0043</v>
      </c>
      <c r="U939" s="60" t="n">
        <v>0.0043</v>
      </c>
      <c r="V939" s="60" t="n"/>
      <c r="W939" s="60" t="inlineStr">
        <is>
          <t>住建局</t>
        </is>
      </c>
      <c r="X939" s="60" t="inlineStr">
        <is>
          <t>王生杰</t>
        </is>
      </c>
      <c r="Y939" s="60" t="inlineStr">
        <is>
          <t>樊家川镇</t>
        </is>
      </c>
      <c r="Z939" s="58" t="inlineStr">
        <is>
          <t>王治峰</t>
        </is>
      </c>
      <c r="AA939" s="60" t="inlineStr">
        <is>
          <t>环农领办发〔2022〕33号</t>
        </is>
      </c>
      <c r="AB939" s="60" t="inlineStr">
        <is>
          <t>县级资金</t>
        </is>
      </c>
    </row>
    <row r="940" ht="51" customFormat="1" customHeight="1" s="5">
      <c r="A940" s="60" t="n"/>
      <c r="B940" s="60" t="inlineStr">
        <is>
          <t>农房抗震改造项目</t>
        </is>
      </c>
      <c r="C940" s="60" t="inlineStr">
        <is>
          <t>新建</t>
        </is>
      </c>
      <c r="D940" s="60" t="inlineStr">
        <is>
          <t>2021.01-2022.12</t>
        </is>
      </c>
      <c r="E940" s="60" t="inlineStr">
        <is>
          <t>车道镇</t>
        </is>
      </c>
      <c r="F940" s="142" t="inlineStr">
        <is>
          <t>计划用于实施农房抗震改造4户，其中：刘园子村2户、三角城村1户、苦水掌1户。</t>
        </is>
      </c>
      <c r="G940" s="60" t="n">
        <v>11.2</v>
      </c>
      <c r="H940" s="60" t="n"/>
      <c r="I940" s="60" t="n"/>
      <c r="J940" s="60" t="n"/>
      <c r="K940" s="60" t="n">
        <v>11.2</v>
      </c>
      <c r="L940" s="60" t="inlineStr">
        <is>
          <t>环财农[2022]41号</t>
        </is>
      </c>
      <c r="M940" s="142" t="inlineStr">
        <is>
          <t>对农户住房进行抗震改造，有效提高农房抗震性能，进一步巩固提升农户住房安全水平。</t>
        </is>
      </c>
      <c r="N940" s="70" t="inlineStr">
        <is>
          <t>有效提高农房抗震性能，保障农户住房稳定安全。</t>
        </is>
      </c>
      <c r="O940" s="60" t="n">
        <v>3</v>
      </c>
      <c r="P940" s="60" t="n"/>
      <c r="Q940" s="60" t="n">
        <v>0.0004</v>
      </c>
      <c r="R940" s="60" t="n">
        <v>0.0004</v>
      </c>
      <c r="S940" s="60" t="n"/>
      <c r="T940" s="60" t="n">
        <v>0.0014</v>
      </c>
      <c r="U940" s="60" t="n">
        <v>0.0014</v>
      </c>
      <c r="V940" s="60" t="n"/>
      <c r="W940" s="60" t="inlineStr">
        <is>
          <t>住建局</t>
        </is>
      </c>
      <c r="X940" s="60" t="inlineStr">
        <is>
          <t>王生杰</t>
        </is>
      </c>
      <c r="Y940" s="60" t="inlineStr">
        <is>
          <t>车道镇</t>
        </is>
      </c>
      <c r="Z940" s="60" t="inlineStr">
        <is>
          <t>张会星</t>
        </is>
      </c>
      <c r="AA940" s="60" t="inlineStr">
        <is>
          <t>环农领办发〔2022〕33号</t>
        </is>
      </c>
      <c r="AB940" s="60" t="inlineStr">
        <is>
          <t>县级资金</t>
        </is>
      </c>
    </row>
    <row r="941" ht="71" customFormat="1" customHeight="1" s="5">
      <c r="A941" s="60" t="n"/>
      <c r="B941" s="60" t="inlineStr">
        <is>
          <t>农房抗震改造项目</t>
        </is>
      </c>
      <c r="C941" s="60" t="inlineStr">
        <is>
          <t>新建</t>
        </is>
      </c>
      <c r="D941" s="60" t="inlineStr">
        <is>
          <t>2021.01-2022.12</t>
        </is>
      </c>
      <c r="E941" s="60" t="inlineStr">
        <is>
          <t>天池乡</t>
        </is>
      </c>
      <c r="F941" s="142" t="inlineStr">
        <is>
          <t>计划用于实施农房抗震改造45户，其中：张邓塬村5户、梁家河村1户、殷屈河村1户、苏北岔村2户、潘老庄村1户、大庄台村3户、四合掌村1户、老庄湾村4户、井渠淌村2户、鲜岔村1户、碾盘岭村4户、喜家坪村1户、曹李川村10户、大方山村6户、天池村3户。</t>
        </is>
      </c>
      <c r="G941" s="60" t="n">
        <v>133.1</v>
      </c>
      <c r="H941" s="60" t="n"/>
      <c r="I941" s="60" t="n"/>
      <c r="J941" s="60" t="n"/>
      <c r="K941" s="60" t="n">
        <v>133.1</v>
      </c>
      <c r="L941" s="60" t="inlineStr">
        <is>
          <t>环财农[2022]41号</t>
        </is>
      </c>
      <c r="M941" s="142" t="inlineStr">
        <is>
          <t>对农户住房进行抗震改造，有效提高农房抗震性能，进一步巩固提升农户住房安全水平。</t>
        </is>
      </c>
      <c r="N941" s="70" t="inlineStr">
        <is>
          <t>有效提高农房抗震性能，保障农户住房稳定安全。</t>
        </is>
      </c>
      <c r="O941" s="60" t="n">
        <v>15</v>
      </c>
      <c r="P941" s="60" t="n"/>
      <c r="Q941" s="60" t="n">
        <v>0.0045</v>
      </c>
      <c r="R941" s="60" t="n">
        <v>0.0045</v>
      </c>
      <c r="S941" s="60" t="n"/>
      <c r="T941" s="60" t="n">
        <v>0.0158</v>
      </c>
      <c r="U941" s="60" t="n">
        <v>0.0158</v>
      </c>
      <c r="V941" s="60" t="n"/>
      <c r="W941" s="60" t="inlineStr">
        <is>
          <t>住建局</t>
        </is>
      </c>
      <c r="X941" s="60" t="inlineStr">
        <is>
          <t>王生杰</t>
        </is>
      </c>
      <c r="Y941" s="60" t="inlineStr">
        <is>
          <t>天池乡</t>
        </is>
      </c>
      <c r="Z941" s="58" t="inlineStr">
        <is>
          <t>刘震</t>
        </is>
      </c>
      <c r="AA941" s="60" t="inlineStr">
        <is>
          <t>环农领办发〔2022〕33号</t>
        </is>
      </c>
      <c r="AB941" s="60" t="inlineStr">
        <is>
          <t>县级资金</t>
        </is>
      </c>
    </row>
    <row r="942" ht="51" customFormat="1" customHeight="1" s="5">
      <c r="A942" s="60" t="n"/>
      <c r="B942" s="60" t="inlineStr">
        <is>
          <t>农房抗震改造项目</t>
        </is>
      </c>
      <c r="C942" s="60" t="inlineStr">
        <is>
          <t>新建</t>
        </is>
      </c>
      <c r="D942" s="60" t="inlineStr">
        <is>
          <t>2021.01-2022.12</t>
        </is>
      </c>
      <c r="E942" s="60" t="inlineStr">
        <is>
          <t>耿湾乡</t>
        </is>
      </c>
      <c r="F942" s="142" t="inlineStr">
        <is>
          <t>计划用于实施农房抗震改造12户，郝东掌村2户、郜庄村1户、四合原村1户、许掌村2户、耿河村2户、黑城岔村1户、万湾村2户、张台村1户。</t>
        </is>
      </c>
      <c r="G942" s="60" t="n">
        <v>30</v>
      </c>
      <c r="H942" s="60" t="n"/>
      <c r="I942" s="60" t="n"/>
      <c r="J942" s="60" t="n"/>
      <c r="K942" s="60" t="n">
        <v>30</v>
      </c>
      <c r="L942" s="60" t="inlineStr">
        <is>
          <t>环财农[2022]41号</t>
        </is>
      </c>
      <c r="M942" s="142" t="inlineStr">
        <is>
          <t>对农户住房进行抗震改造，有效提高农房抗震性能，进一步巩固提升农户住房安全水平。</t>
        </is>
      </c>
      <c r="N942" s="70" t="inlineStr">
        <is>
          <t>有效提高农房抗震性能，保障农户住房稳定安全。</t>
        </is>
      </c>
      <c r="O942" s="60" t="n">
        <v>8</v>
      </c>
      <c r="P942" s="60" t="n"/>
      <c r="Q942" s="60" t="n">
        <v>0.0012</v>
      </c>
      <c r="R942" s="60" t="n">
        <v>0.0012</v>
      </c>
      <c r="S942" s="60" t="n"/>
      <c r="T942" s="60" t="n">
        <v>0.0043</v>
      </c>
      <c r="U942" s="60" t="n">
        <v>0.0043</v>
      </c>
      <c r="V942" s="60" t="n"/>
      <c r="W942" s="60" t="inlineStr">
        <is>
          <t>住建局</t>
        </is>
      </c>
      <c r="X942" s="60" t="inlineStr">
        <is>
          <t>王生杰</t>
        </is>
      </c>
      <c r="Y942" s="60" t="inlineStr">
        <is>
          <t>耿湾乡</t>
        </is>
      </c>
      <c r="Z942" s="58" t="inlineStr">
        <is>
          <t>王秀丽</t>
        </is>
      </c>
      <c r="AA942" s="60" t="inlineStr">
        <is>
          <t>环农领办发〔2022〕33号</t>
        </is>
      </c>
      <c r="AB942" s="60" t="inlineStr">
        <is>
          <t>县级资金</t>
        </is>
      </c>
    </row>
    <row r="943" ht="51" customFormat="1" customHeight="1" s="5">
      <c r="A943" s="60" t="n"/>
      <c r="B943" s="60" t="inlineStr">
        <is>
          <t>农房抗震改造项目</t>
        </is>
      </c>
      <c r="C943" s="60" t="inlineStr">
        <is>
          <t>新建</t>
        </is>
      </c>
      <c r="D943" s="60" t="inlineStr">
        <is>
          <t>2021.01-2022.12</t>
        </is>
      </c>
      <c r="E943" s="60" t="inlineStr">
        <is>
          <t>秦团庄</t>
        </is>
      </c>
      <c r="F943" s="142" t="inlineStr">
        <is>
          <t>计划用于实施农房抗震改造4户，大天子村1户、南掌堡子村1户、秦团庄村1户、新集子村1户。</t>
        </is>
      </c>
      <c r="G943" s="60" t="n">
        <v>10.2</v>
      </c>
      <c r="H943" s="60" t="n"/>
      <c r="I943" s="60" t="n"/>
      <c r="J943" s="60" t="n"/>
      <c r="K943" s="60" t="n">
        <v>10.2</v>
      </c>
      <c r="L943" s="60" t="inlineStr">
        <is>
          <t>环财农[2022]41号</t>
        </is>
      </c>
      <c r="M943" s="142" t="inlineStr">
        <is>
          <t>对农户住房进行抗震改造，有效提高农房抗震性能，进一步巩固提升农户住房安全水平。</t>
        </is>
      </c>
      <c r="N943" s="70" t="inlineStr">
        <is>
          <t>有效提高农房抗震性能，保障农户住房稳定安全。</t>
        </is>
      </c>
      <c r="O943" s="60" t="n">
        <v>4</v>
      </c>
      <c r="P943" s="60" t="n"/>
      <c r="Q943" s="60" t="n">
        <v>0.0004</v>
      </c>
      <c r="R943" s="60" t="n">
        <v>0.0004</v>
      </c>
      <c r="S943" s="60" t="n"/>
      <c r="T943" s="60" t="n">
        <v>0.0014</v>
      </c>
      <c r="U943" s="60" t="n">
        <v>0.0014</v>
      </c>
      <c r="V943" s="60" t="n"/>
      <c r="W943" s="60" t="inlineStr">
        <is>
          <t>住建局</t>
        </is>
      </c>
      <c r="X943" s="60" t="inlineStr">
        <is>
          <t>王生杰</t>
        </is>
      </c>
      <c r="Y943" s="60" t="inlineStr">
        <is>
          <t>秦团庄乡</t>
        </is>
      </c>
      <c r="Z943" s="58" t="inlineStr">
        <is>
          <t>张浩洲</t>
        </is>
      </c>
      <c r="AA943" s="60" t="inlineStr">
        <is>
          <t>环农领办发〔2022〕33号</t>
        </is>
      </c>
      <c r="AB943" s="60" t="inlineStr">
        <is>
          <t>县级资金</t>
        </is>
      </c>
    </row>
    <row r="944" ht="51" customFormat="1" customHeight="1" s="5">
      <c r="A944" s="60" t="n"/>
      <c r="B944" s="60" t="inlineStr">
        <is>
          <t>农房抗震改造项目</t>
        </is>
      </c>
      <c r="C944" s="60" t="inlineStr">
        <is>
          <t>新建</t>
        </is>
      </c>
      <c r="D944" s="60" t="inlineStr">
        <is>
          <t>2021.01-2022.12</t>
        </is>
      </c>
      <c r="E944" s="60" t="inlineStr">
        <is>
          <t>山城乡</t>
        </is>
      </c>
      <c r="F944" s="142" t="inlineStr">
        <is>
          <t>计划用于实施农房抗震改造12户，冯家沟村5户、谢庄村2户、赵庄村1户、山城铺村3户、薛原村1户。</t>
        </is>
      </c>
      <c r="G944" s="60" t="n">
        <v>31.2</v>
      </c>
      <c r="H944" s="60" t="n"/>
      <c r="I944" s="60" t="n"/>
      <c r="J944" s="60" t="n"/>
      <c r="K944" s="60" t="n">
        <v>31.2</v>
      </c>
      <c r="L944" s="60" t="inlineStr">
        <is>
          <t>环财农[2022]41号</t>
        </is>
      </c>
      <c r="M944" s="142" t="inlineStr">
        <is>
          <t>对农户住房进行抗震改造，有效提高农房抗震性能，进一步巩固提升农户住房安全水平。</t>
        </is>
      </c>
      <c r="N944" s="70" t="inlineStr">
        <is>
          <t>有效提高农房抗震性能，保障农户住房稳定安全。</t>
        </is>
      </c>
      <c r="O944" s="60" t="n">
        <v>5</v>
      </c>
      <c r="P944" s="60" t="n"/>
      <c r="Q944" s="60" t="n">
        <v>0.0012</v>
      </c>
      <c r="R944" s="60" t="n">
        <v>0.0012</v>
      </c>
      <c r="S944" s="60" t="n"/>
      <c r="T944" s="60" t="n">
        <v>0.0043</v>
      </c>
      <c r="U944" s="60" t="n">
        <v>0.0043</v>
      </c>
      <c r="V944" s="60" t="n"/>
      <c r="W944" s="60" t="inlineStr">
        <is>
          <t>住建局</t>
        </is>
      </c>
      <c r="X944" s="60" t="inlineStr">
        <is>
          <t>王生杰</t>
        </is>
      </c>
      <c r="Y944" s="60" t="inlineStr">
        <is>
          <t>山城乡</t>
        </is>
      </c>
      <c r="Z944" s="58" t="inlineStr">
        <is>
          <t>姚建平</t>
        </is>
      </c>
      <c r="AA944" s="60" t="inlineStr">
        <is>
          <t>环农领办发〔2022〕33号</t>
        </is>
      </c>
      <c r="AB944" s="60" t="inlineStr">
        <is>
          <t>县级资金</t>
        </is>
      </c>
    </row>
    <row r="945" ht="51" customFormat="1" customHeight="1" s="5">
      <c r="A945" s="60" t="n"/>
      <c r="B945" s="60" t="inlineStr">
        <is>
          <t>农房抗震改造项目</t>
        </is>
      </c>
      <c r="C945" s="60" t="inlineStr">
        <is>
          <t>新建</t>
        </is>
      </c>
      <c r="D945" s="60" t="inlineStr">
        <is>
          <t>2021.01-2022.12</t>
        </is>
      </c>
      <c r="E945" s="60" t="inlineStr">
        <is>
          <t>南湫乡</t>
        </is>
      </c>
      <c r="F945" s="142" t="inlineStr">
        <is>
          <t>计划用于实施农房抗震改造5户，党家洼村1户、花儿山村1户、双井子村2户、岳后渠村1户。</t>
        </is>
      </c>
      <c r="G945" s="60" t="n">
        <v>13.4</v>
      </c>
      <c r="H945" s="60" t="n"/>
      <c r="I945" s="60" t="n"/>
      <c r="J945" s="60" t="n"/>
      <c r="K945" s="60" t="n">
        <v>13.4</v>
      </c>
      <c r="L945" s="60" t="inlineStr">
        <is>
          <t>环财农[2022]41号</t>
        </is>
      </c>
      <c r="M945" s="142" t="inlineStr">
        <is>
          <t>对农户住房进行抗震改造，有效提高农房抗震性能，进一步巩固提升农户住房安全水平。</t>
        </is>
      </c>
      <c r="N945" s="70" t="inlineStr">
        <is>
          <t>有效提高农房抗震性能，保障农户住房稳定安全。</t>
        </is>
      </c>
      <c r="O945" s="60" t="n">
        <v>4</v>
      </c>
      <c r="P945" s="60" t="n"/>
      <c r="Q945" s="60" t="n">
        <v>0.0005</v>
      </c>
      <c r="R945" s="60" t="n">
        <v>0.0005</v>
      </c>
      <c r="S945" s="60" t="n"/>
      <c r="T945" s="60" t="n">
        <v>0.0018</v>
      </c>
      <c r="U945" s="60" t="n">
        <v>0.0018</v>
      </c>
      <c r="V945" s="60" t="n"/>
      <c r="W945" s="60" t="inlineStr">
        <is>
          <t>住建局</t>
        </is>
      </c>
      <c r="X945" s="60" t="inlineStr">
        <is>
          <t>王生杰</t>
        </is>
      </c>
      <c r="Y945" s="60" t="inlineStr">
        <is>
          <t>南湫乡</t>
        </is>
      </c>
      <c r="Z945" s="58" t="inlineStr">
        <is>
          <t>杜志远</t>
        </is>
      </c>
      <c r="AA945" s="60" t="inlineStr">
        <is>
          <t>环农领办发〔2022〕33号</t>
        </is>
      </c>
      <c r="AB945" s="60" t="inlineStr">
        <is>
          <t>县级资金</t>
        </is>
      </c>
    </row>
    <row r="946" ht="51" customFormat="1" customHeight="1" s="5">
      <c r="A946" s="60" t="n"/>
      <c r="B946" s="60" t="inlineStr">
        <is>
          <t>农房抗震改造项目</t>
        </is>
      </c>
      <c r="C946" s="60" t="inlineStr">
        <is>
          <t>新建</t>
        </is>
      </c>
      <c r="D946" s="60" t="inlineStr">
        <is>
          <t>2021.01-2022.12</t>
        </is>
      </c>
      <c r="E946" s="60" t="inlineStr">
        <is>
          <t>小南沟</t>
        </is>
      </c>
      <c r="F946" s="142" t="inlineStr">
        <is>
          <t>计划用于实施农房抗震改造16户，丁寨柯村1户、李上山村1户、连川村3户、天子渠村4户、汪天子村3户、杨胡套子村4户。</t>
        </is>
      </c>
      <c r="G946" s="60" t="n">
        <v>44.8</v>
      </c>
      <c r="H946" s="60" t="n"/>
      <c r="I946" s="60" t="n"/>
      <c r="J946" s="60" t="n"/>
      <c r="K946" s="60" t="n">
        <v>44.8</v>
      </c>
      <c r="L946" s="60" t="inlineStr">
        <is>
          <t>环财农[2022]41号</t>
        </is>
      </c>
      <c r="M946" s="142" t="inlineStr">
        <is>
          <t>对农户住房进行抗震改造，有效提高农房抗震性能，进一步巩固提升农户住房安全水平。</t>
        </is>
      </c>
      <c r="N946" s="70" t="inlineStr">
        <is>
          <t>有效提高农房抗震性能，保障农户住房稳定安全。</t>
        </is>
      </c>
      <c r="O946" s="60" t="n">
        <v>6</v>
      </c>
      <c r="P946" s="60" t="n"/>
      <c r="Q946" s="60" t="n">
        <v>0.0016</v>
      </c>
      <c r="R946" s="60" t="n">
        <v>0.0016</v>
      </c>
      <c r="S946" s="60" t="n"/>
      <c r="T946" s="60" t="n">
        <v>0.0057</v>
      </c>
      <c r="U946" s="60" t="n">
        <v>0.0057</v>
      </c>
      <c r="V946" s="60" t="n"/>
      <c r="W946" s="60" t="inlineStr">
        <is>
          <t>住建局</t>
        </is>
      </c>
      <c r="X946" s="60" t="inlineStr">
        <is>
          <t>王生杰</t>
        </is>
      </c>
      <c r="Y946" s="60" t="inlineStr">
        <is>
          <t>小南沟乡</t>
        </is>
      </c>
      <c r="Z946" s="58" t="inlineStr">
        <is>
          <t>任新育</t>
        </is>
      </c>
      <c r="AA946" s="60" t="inlineStr">
        <is>
          <t>环农领办发〔2022〕33号</t>
        </is>
      </c>
      <c r="AB946" s="60" t="inlineStr">
        <is>
          <t>县级资金</t>
        </is>
      </c>
    </row>
    <row r="947" ht="51" customFormat="1" customHeight="1" s="5">
      <c r="A947" s="60" t="n"/>
      <c r="B947" s="60" t="inlineStr">
        <is>
          <t>农房抗震改造项目</t>
        </is>
      </c>
      <c r="C947" s="60" t="inlineStr">
        <is>
          <t>新建</t>
        </is>
      </c>
      <c r="D947" s="60" t="inlineStr">
        <is>
          <t>2021.01-2022.12</t>
        </is>
      </c>
      <c r="E947" s="60" t="inlineStr">
        <is>
          <t>芦家湾</t>
        </is>
      </c>
      <c r="F947" s="142" t="inlineStr">
        <is>
          <t>计划用于实施农房抗震改造24户，大堡条村1户、庙儿掌村1户、盘龙村8户、王庄村2户、小堡条村3户、杨兴庄村4户、井川村2户、宋家掌村3户。</t>
        </is>
      </c>
      <c r="G947" s="60" t="n">
        <v>74.2</v>
      </c>
      <c r="H947" s="60" t="n"/>
      <c r="I947" s="60" t="n"/>
      <c r="J947" s="60" t="n"/>
      <c r="K947" s="60" t="n">
        <v>74.2</v>
      </c>
      <c r="L947" s="60" t="inlineStr">
        <is>
          <t>环财农[2022]41号</t>
        </is>
      </c>
      <c r="M947" s="142" t="inlineStr">
        <is>
          <t>对农户住房进行抗震改造，有效提高农房抗震性能，进一步巩固提升农户住房安全水平。</t>
        </is>
      </c>
      <c r="N947" s="70" t="inlineStr">
        <is>
          <t>有效提高农房抗震性能，保障农户住房稳定安全。</t>
        </is>
      </c>
      <c r="O947" s="60" t="n">
        <v>8</v>
      </c>
      <c r="P947" s="60" t="n"/>
      <c r="Q947" s="60" t="n">
        <v>0.0024</v>
      </c>
      <c r="R947" s="60" t="n">
        <v>0.0024</v>
      </c>
      <c r="S947" s="60" t="n"/>
      <c r="T947" s="60" t="n">
        <v>0.0086</v>
      </c>
      <c r="U947" s="60" t="n">
        <v>0.0086</v>
      </c>
      <c r="V947" s="60" t="n"/>
      <c r="W947" s="60" t="inlineStr">
        <is>
          <t>住建局</t>
        </is>
      </c>
      <c r="X947" s="60" t="inlineStr">
        <is>
          <t>王生杰</t>
        </is>
      </c>
      <c r="Y947" s="60" t="inlineStr">
        <is>
          <t>芦家湾乡</t>
        </is>
      </c>
      <c r="Z947" s="58" t="inlineStr">
        <is>
          <t>马鹏飞</t>
        </is>
      </c>
      <c r="AA947" s="60" t="inlineStr">
        <is>
          <t>环农领办发〔2022〕33号</t>
        </is>
      </c>
      <c r="AB947" s="60" t="inlineStr">
        <is>
          <t>县级资金</t>
        </is>
      </c>
    </row>
    <row r="948" ht="51" customFormat="1" customHeight="1" s="7">
      <c r="A948" s="67" t="n"/>
      <c r="B948" s="67" t="inlineStr">
        <is>
          <t>农房抗震改造项目</t>
        </is>
      </c>
      <c r="C948" s="67" t="inlineStr">
        <is>
          <t>新建</t>
        </is>
      </c>
      <c r="D948" s="60" t="inlineStr">
        <is>
          <t>2021.01-2022.12</t>
        </is>
      </c>
      <c r="E948" s="67" t="inlineStr">
        <is>
          <t>环城镇</t>
        </is>
      </c>
      <c r="F948" s="94" t="inlineStr">
        <is>
          <t>实施农房抗震改造5户，其中：赵小掌村3户、张滩滩村1户、肖川村1户。</t>
        </is>
      </c>
      <c r="G948" s="67" t="n">
        <v>11.4</v>
      </c>
      <c r="H948" s="67" t="n">
        <v>11.4</v>
      </c>
      <c r="I948" s="67" t="n"/>
      <c r="J948" s="67" t="n"/>
      <c r="K948" s="67" t="n"/>
      <c r="L948" s="67" t="inlineStr">
        <is>
          <t>甘财扶贫〔2021〕26号</t>
        </is>
      </c>
      <c r="M948" s="94" t="inlineStr">
        <is>
          <t>对农户住房进行抗震改造，有效提高农房抗震性能，进一步巩固提升农户住房安全水平。</t>
        </is>
      </c>
      <c r="N948" s="130" t="inlineStr">
        <is>
          <t>对农户住房进行抗震改造，有效提高农房抗震性能，进一步巩固提升农户住房安全水平。</t>
        </is>
      </c>
      <c r="O948" s="67" t="n">
        <v>3</v>
      </c>
      <c r="P948" s="67" t="n"/>
      <c r="Q948" s="67" t="n">
        <v>0.0005</v>
      </c>
      <c r="R948" s="67" t="n">
        <v>0.0005</v>
      </c>
      <c r="S948" s="67" t="n"/>
      <c r="T948" s="67" t="n">
        <v>0.0018</v>
      </c>
      <c r="U948" s="67" t="n">
        <v>0.0018</v>
      </c>
      <c r="V948" s="67" t="n"/>
      <c r="W948" s="67" t="inlineStr">
        <is>
          <t>住建局</t>
        </is>
      </c>
      <c r="X948" s="67" t="inlineStr">
        <is>
          <t>王生杰</t>
        </is>
      </c>
      <c r="Y948" s="67" t="inlineStr">
        <is>
          <t>环城镇</t>
        </is>
      </c>
      <c r="Z948" s="58" t="inlineStr">
        <is>
          <t>白俊虎</t>
        </is>
      </c>
      <c r="AA948" s="58" t="inlineStr">
        <is>
          <t>环农领办发〔2022〕3号</t>
        </is>
      </c>
      <c r="AB948" s="211" t="inlineStr">
        <is>
          <t>中提前批</t>
        </is>
      </c>
    </row>
    <row r="949" ht="51" customFormat="1" customHeight="1" s="7">
      <c r="A949" s="67" t="n"/>
      <c r="B949" s="67" t="inlineStr">
        <is>
          <t>农房抗震改造项目</t>
        </is>
      </c>
      <c r="C949" s="67" t="inlineStr">
        <is>
          <t>新建</t>
        </is>
      </c>
      <c r="D949" s="60" t="inlineStr">
        <is>
          <t>2021.01-2022.12</t>
        </is>
      </c>
      <c r="E949" s="67" t="inlineStr">
        <is>
          <t>甜水镇</t>
        </is>
      </c>
      <c r="F949" s="94" t="inlineStr">
        <is>
          <t>实施农房抗震改造2户，其中：何原村1户、赵掌村1户。</t>
        </is>
      </c>
      <c r="G949" s="67" t="n">
        <v>3.4</v>
      </c>
      <c r="H949" s="67" t="n">
        <v>3.4</v>
      </c>
      <c r="I949" s="67" t="n"/>
      <c r="J949" s="67" t="n"/>
      <c r="K949" s="67" t="n"/>
      <c r="L949" s="67" t="inlineStr">
        <is>
          <t>甘财扶贫〔2021〕26号</t>
        </is>
      </c>
      <c r="M949" s="94" t="inlineStr">
        <is>
          <t>对农户住房进行抗震改造，有效提高农房抗震性能，进一步巩固提升农户住房安全水平。</t>
        </is>
      </c>
      <c r="N949" s="130" t="inlineStr">
        <is>
          <t>对农户住房进行抗震改造，有效提高农房抗震性能，进一步巩固提升农户住房安全水平。</t>
        </is>
      </c>
      <c r="O949" s="67" t="n">
        <v>2</v>
      </c>
      <c r="P949" s="67" t="n"/>
      <c r="Q949" s="67" t="n">
        <v>0.0002</v>
      </c>
      <c r="R949" s="67" t="n">
        <v>0.0002</v>
      </c>
      <c r="S949" s="67" t="n"/>
      <c r="T949" s="67" t="n">
        <v>0.0007</v>
      </c>
      <c r="U949" s="67" t="n">
        <v>0.0007</v>
      </c>
      <c r="V949" s="67" t="n"/>
      <c r="W949" s="67" t="inlineStr">
        <is>
          <t>住建局</t>
        </is>
      </c>
      <c r="X949" s="67" t="inlineStr">
        <is>
          <t>王生杰</t>
        </is>
      </c>
      <c r="Y949" s="60" t="inlineStr">
        <is>
          <t>甜水镇</t>
        </is>
      </c>
      <c r="Z949" s="58" t="inlineStr">
        <is>
          <t>拓研新</t>
        </is>
      </c>
      <c r="AA949" s="58" t="inlineStr">
        <is>
          <t>环农领办发〔2022〕3号</t>
        </is>
      </c>
      <c r="AB949" s="211" t="inlineStr">
        <is>
          <t>中提前批</t>
        </is>
      </c>
    </row>
    <row r="950" ht="51" customFormat="1" customHeight="1" s="7">
      <c r="A950" s="67" t="n"/>
      <c r="B950" s="67" t="inlineStr">
        <is>
          <t>农房抗震改造项目</t>
        </is>
      </c>
      <c r="C950" s="67" t="inlineStr">
        <is>
          <t>新建</t>
        </is>
      </c>
      <c r="D950" s="60" t="inlineStr">
        <is>
          <t>2021.01-2022.12</t>
        </is>
      </c>
      <c r="E950" s="67" t="inlineStr">
        <is>
          <t>洪德镇</t>
        </is>
      </c>
      <c r="F950" s="94" t="inlineStr">
        <is>
          <t>实施农房抗震改造5户，其中：丁阳渠子村1户、李达掌村1户、许旗村1户、张塬村1户、洪德街村1户。</t>
        </is>
      </c>
      <c r="G950" s="67" t="n">
        <v>12.4</v>
      </c>
      <c r="H950" s="67" t="n">
        <v>12.4</v>
      </c>
      <c r="I950" s="67" t="n"/>
      <c r="J950" s="67" t="n"/>
      <c r="K950" s="67" t="n"/>
      <c r="L950" s="67" t="inlineStr">
        <is>
          <t>甘财扶贫〔2021〕26号</t>
        </is>
      </c>
      <c r="M950" s="94" t="inlineStr">
        <is>
          <t>对农户住房进行抗震改造，有效提高农房抗震性能，进一步巩固提升农户住房安全水平。</t>
        </is>
      </c>
      <c r="N950" s="130" t="inlineStr">
        <is>
          <t>对农户住房进行抗震改造，有效提高农房抗震性能，进一步巩固提升农户住房安全水平。</t>
        </is>
      </c>
      <c r="O950" s="67" t="n">
        <v>5</v>
      </c>
      <c r="P950" s="67" t="n"/>
      <c r="Q950" s="67" t="n">
        <v>0.0005</v>
      </c>
      <c r="R950" s="67" t="n">
        <v>0.0005</v>
      </c>
      <c r="S950" s="67" t="n"/>
      <c r="T950" s="67" t="n">
        <v>0.0017</v>
      </c>
      <c r="U950" s="67" t="n">
        <v>0.0017</v>
      </c>
      <c r="V950" s="67" t="n"/>
      <c r="W950" s="67" t="inlineStr">
        <is>
          <t>住建局</t>
        </is>
      </c>
      <c r="X950" s="67" t="inlineStr">
        <is>
          <t>王生杰</t>
        </is>
      </c>
      <c r="Y950" s="60" t="inlineStr">
        <is>
          <t>洪德镇</t>
        </is>
      </c>
      <c r="Z950" s="83" t="inlineStr">
        <is>
          <t>王国伍</t>
        </is>
      </c>
      <c r="AA950" s="58" t="inlineStr">
        <is>
          <t>环农领办发〔2022〕3号</t>
        </is>
      </c>
      <c r="AB950" s="211" t="inlineStr">
        <is>
          <t>中提前批</t>
        </is>
      </c>
    </row>
    <row r="951" ht="51" customFormat="1" customHeight="1" s="7">
      <c r="A951" s="67" t="n"/>
      <c r="B951" s="67" t="inlineStr">
        <is>
          <t>农房抗震改造项目</t>
        </is>
      </c>
      <c r="C951" s="67" t="inlineStr">
        <is>
          <t>新建</t>
        </is>
      </c>
      <c r="D951" s="60" t="inlineStr">
        <is>
          <t>2021.01-2022.12</t>
        </is>
      </c>
      <c r="E951" s="67" t="inlineStr">
        <is>
          <t>合道镇</t>
        </is>
      </c>
      <c r="F951" s="94" t="inlineStr">
        <is>
          <t>实施农房抗震改造20户，其中：尚西坪村2户、梁坪村2户、辛坪村3户、唐台子村3户、大路洼村2户、寨子坪村4户、瓦天沟村3户、赵台村1户。</t>
        </is>
      </c>
      <c r="G951" s="67" t="n">
        <v>47.2</v>
      </c>
      <c r="H951" s="67" t="n">
        <v>47.2</v>
      </c>
      <c r="I951" s="67" t="n"/>
      <c r="J951" s="67" t="n"/>
      <c r="K951" s="67" t="n"/>
      <c r="L951" s="67" t="inlineStr">
        <is>
          <t>甘财扶贫〔2021〕26号</t>
        </is>
      </c>
      <c r="M951" s="94" t="inlineStr">
        <is>
          <t>对农户住房进行抗震改造，有效提高农房抗震性能，进一步巩固提升农户住房安全水平。</t>
        </is>
      </c>
      <c r="N951" s="130" t="inlineStr">
        <is>
          <t>对农户住房进行抗震改造，有效提高农房抗震性能，进一步巩固提升农户住房安全水平。</t>
        </is>
      </c>
      <c r="O951" s="67" t="n">
        <v>8</v>
      </c>
      <c r="P951" s="67" t="n"/>
      <c r="Q951" s="67" t="n">
        <v>0.002</v>
      </c>
      <c r="R951" s="67" t="n">
        <v>0.002</v>
      </c>
      <c r="S951" s="67" t="n"/>
      <c r="T951" s="67" t="n">
        <v>0.0072</v>
      </c>
      <c r="U951" s="67" t="n">
        <v>0.0072</v>
      </c>
      <c r="V951" s="67" t="n"/>
      <c r="W951" s="67" t="inlineStr">
        <is>
          <t>住建局</t>
        </is>
      </c>
      <c r="X951" s="67" t="inlineStr">
        <is>
          <t>王生杰</t>
        </is>
      </c>
      <c r="Y951" s="60" t="inlineStr">
        <is>
          <t>合道镇</t>
        </is>
      </c>
      <c r="Z951" s="58" t="inlineStr">
        <is>
          <t>王宝明</t>
        </is>
      </c>
      <c r="AA951" s="58" t="inlineStr">
        <is>
          <t>环农领办发〔2022〕3号</t>
        </is>
      </c>
      <c r="AB951" s="211" t="inlineStr">
        <is>
          <t>中提前批</t>
        </is>
      </c>
    </row>
    <row r="952" ht="51" customFormat="1" customHeight="1" s="7">
      <c r="A952" s="67" t="n"/>
      <c r="B952" s="67" t="inlineStr">
        <is>
          <t>农房抗震改造项目</t>
        </is>
      </c>
      <c r="C952" s="67" t="inlineStr">
        <is>
          <t>新建</t>
        </is>
      </c>
      <c r="D952" s="60" t="inlineStr">
        <is>
          <t>2021.01-2022.12</t>
        </is>
      </c>
      <c r="E952" s="67" t="inlineStr">
        <is>
          <t>虎洞镇</t>
        </is>
      </c>
      <c r="F952" s="94" t="inlineStr">
        <is>
          <t>实施农房抗震改造2户，其中：高庙湾村1户、刘解掌村1户。</t>
        </is>
      </c>
      <c r="G952" s="67" t="n">
        <v>5.6</v>
      </c>
      <c r="H952" s="67" t="n">
        <v>5.6</v>
      </c>
      <c r="I952" s="67" t="n"/>
      <c r="J952" s="67" t="n"/>
      <c r="K952" s="67" t="n"/>
      <c r="L952" s="67" t="inlineStr">
        <is>
          <t>甘财扶贫〔2021〕26号</t>
        </is>
      </c>
      <c r="M952" s="94" t="inlineStr">
        <is>
          <t>对农户住房进行抗震改造，有效提高农房抗震性能，进一步巩固提升农户住房安全水平。</t>
        </is>
      </c>
      <c r="N952" s="130" t="inlineStr">
        <is>
          <t>对农户住房进行抗震改造，有效提高农房抗震性能，进一步巩固提升农户住房安全水平。</t>
        </is>
      </c>
      <c r="O952" s="67" t="n">
        <v>2</v>
      </c>
      <c r="P952" s="67" t="n"/>
      <c r="Q952" s="67" t="n">
        <v>0.0002</v>
      </c>
      <c r="R952" s="67" t="n">
        <v>0.0002</v>
      </c>
      <c r="S952" s="67" t="n"/>
      <c r="T952" s="67" t="n">
        <v>0.0007</v>
      </c>
      <c r="U952" s="67" t="n">
        <v>0.0007</v>
      </c>
      <c r="V952" s="67" t="n"/>
      <c r="W952" s="67" t="inlineStr">
        <is>
          <t>住建局</t>
        </is>
      </c>
      <c r="X952" s="67" t="inlineStr">
        <is>
          <t>王生杰</t>
        </is>
      </c>
      <c r="Y952" s="60" t="inlineStr">
        <is>
          <t>虎洞镇</t>
        </is>
      </c>
      <c r="Z952" s="58" t="inlineStr">
        <is>
          <t>梁海涛</t>
        </is>
      </c>
      <c r="AA952" s="58" t="inlineStr">
        <is>
          <t>环农领办发〔2022〕3号</t>
        </is>
      </c>
      <c r="AB952" s="211" t="inlineStr">
        <is>
          <t>中提前批</t>
        </is>
      </c>
    </row>
    <row r="953" ht="51" customFormat="1" customHeight="1" s="7">
      <c r="A953" s="67" t="n"/>
      <c r="B953" s="67" t="inlineStr">
        <is>
          <t>农房抗震改造项目</t>
        </is>
      </c>
      <c r="C953" s="67" t="inlineStr">
        <is>
          <t>新建</t>
        </is>
      </c>
      <c r="D953" s="60" t="inlineStr">
        <is>
          <t>2021.01-2022.12</t>
        </is>
      </c>
      <c r="E953" s="67" t="inlineStr">
        <is>
          <t>天池乡</t>
        </is>
      </c>
      <c r="F953" s="94" t="inlineStr">
        <is>
          <t>实施农房抗震改造29户，其中：张邓塬村3户、苏北岔村5户、潘老庄村1户、大庄台村1户、四合掌村1户、碾盘岭村3户、喜家坪村2户、曹李川村10户、大方山村1户、天池村2户。</t>
        </is>
      </c>
      <c r="G953" s="67" t="n">
        <v>65</v>
      </c>
      <c r="H953" s="67" t="n">
        <v>65</v>
      </c>
      <c r="I953" s="67" t="n"/>
      <c r="J953" s="67" t="n"/>
      <c r="K953" s="67" t="n"/>
      <c r="L953" s="67" t="inlineStr">
        <is>
          <t>甘财扶贫〔2021〕26号</t>
        </is>
      </c>
      <c r="M953" s="94" t="inlineStr">
        <is>
          <t>对农户住房进行抗震改造，有效提高农房抗震性能，进一步巩固提升农户住房安全水平。</t>
        </is>
      </c>
      <c r="N953" s="130" t="inlineStr">
        <is>
          <t>对农户住房进行抗震改造，有效提高农房抗震性能，进一步巩固提升农户住房安全水平。</t>
        </is>
      </c>
      <c r="O953" s="67" t="n">
        <v>10</v>
      </c>
      <c r="P953" s="67" t="n"/>
      <c r="Q953" s="67" t="n">
        <v>0.0029</v>
      </c>
      <c r="R953" s="67" t="n">
        <v>0.0029</v>
      </c>
      <c r="S953" s="67" t="n"/>
      <c r="T953" s="67" t="n">
        <v>0.0104</v>
      </c>
      <c r="U953" s="67" t="n">
        <v>0.0104</v>
      </c>
      <c r="V953" s="67" t="n"/>
      <c r="W953" s="67" t="inlineStr">
        <is>
          <t>住建局</t>
        </is>
      </c>
      <c r="X953" s="67" t="inlineStr">
        <is>
          <t>王生杰</t>
        </is>
      </c>
      <c r="Y953" s="60" t="inlineStr">
        <is>
          <t>天池乡</t>
        </is>
      </c>
      <c r="Z953" s="58" t="inlineStr">
        <is>
          <t>刘震</t>
        </is>
      </c>
      <c r="AA953" s="58" t="inlineStr">
        <is>
          <t>环农领办发〔2022〕3号</t>
        </is>
      </c>
      <c r="AB953" s="211" t="inlineStr">
        <is>
          <t>中提前批</t>
        </is>
      </c>
    </row>
    <row r="954" ht="51" customFormat="1" customHeight="1" s="7">
      <c r="A954" s="67" t="n"/>
      <c r="B954" s="67" t="inlineStr">
        <is>
          <t>农房抗震改造项目</t>
        </is>
      </c>
      <c r="C954" s="67" t="inlineStr">
        <is>
          <t>新建</t>
        </is>
      </c>
      <c r="D954" s="60" t="inlineStr">
        <is>
          <t>2021.01-2022.12</t>
        </is>
      </c>
      <c r="E954" s="67" t="inlineStr">
        <is>
          <t>演武乡</t>
        </is>
      </c>
      <c r="F954" s="94" t="inlineStr">
        <is>
          <t>实施农房抗震改造8户，其中：杨家洼村1户、走马硷村4户、吴家塬2户、曳郭咀村1户。</t>
        </is>
      </c>
      <c r="G954" s="67" t="n">
        <v>19.6</v>
      </c>
      <c r="H954" s="67" t="n">
        <v>19.6</v>
      </c>
      <c r="I954" s="67" t="n"/>
      <c r="J954" s="67" t="n"/>
      <c r="K954" s="67" t="n"/>
      <c r="L954" s="67" t="inlineStr">
        <is>
          <t>甘财扶贫〔2021〕26号</t>
        </is>
      </c>
      <c r="M954" s="94" t="inlineStr">
        <is>
          <t>对农户住房进行抗震改造，有效提高农房抗震性能，进一步巩固提升农户住房安全水平。</t>
        </is>
      </c>
      <c r="N954" s="130" t="inlineStr">
        <is>
          <t>对农户住房进行抗震改造，有效提高农房抗震性能，进一步巩固提升农户住房安全水平。</t>
        </is>
      </c>
      <c r="O954" s="67" t="n">
        <v>4</v>
      </c>
      <c r="P954" s="67" t="n"/>
      <c r="Q954" s="67" t="n">
        <v>0.0008</v>
      </c>
      <c r="R954" s="67" t="n">
        <v>0.0008</v>
      </c>
      <c r="S954" s="67" t="n"/>
      <c r="T954" s="67" t="n">
        <v>0.0033</v>
      </c>
      <c r="U954" s="67" t="n">
        <v>0.0033</v>
      </c>
      <c r="V954" s="67" t="n"/>
      <c r="W954" s="67" t="inlineStr">
        <is>
          <t>住建局</t>
        </is>
      </c>
      <c r="X954" s="67" t="inlineStr">
        <is>
          <t>王生杰</t>
        </is>
      </c>
      <c r="Y954" s="60" t="inlineStr">
        <is>
          <t>演武乡</t>
        </is>
      </c>
      <c r="Z954" s="58" t="inlineStr">
        <is>
          <t>杨永杰</t>
        </is>
      </c>
      <c r="AA954" s="58" t="inlineStr">
        <is>
          <t>环农领办发〔2022〕3号</t>
        </is>
      </c>
      <c r="AB954" s="211" t="inlineStr">
        <is>
          <t>中提前批</t>
        </is>
      </c>
    </row>
    <row r="955" ht="58" customFormat="1" customHeight="1" s="7">
      <c r="A955" s="67" t="n"/>
      <c r="B955" s="67" t="inlineStr">
        <is>
          <t>农房抗震改造项目</t>
        </is>
      </c>
      <c r="C955" s="67" t="inlineStr">
        <is>
          <t>新建</t>
        </is>
      </c>
      <c r="D955" s="60" t="inlineStr">
        <is>
          <t>2021.01-2022.12</t>
        </is>
      </c>
      <c r="E955" s="67" t="inlineStr">
        <is>
          <t>秦团庄</t>
        </is>
      </c>
      <c r="F955" s="94" t="inlineStr">
        <is>
          <t>贾塬村实施农房抗震改造1户。</t>
        </is>
      </c>
      <c r="G955" s="67" t="n">
        <v>2.8</v>
      </c>
      <c r="H955" s="67" t="n">
        <v>2.8</v>
      </c>
      <c r="I955" s="67" t="n"/>
      <c r="J955" s="67" t="n"/>
      <c r="K955" s="67" t="n"/>
      <c r="L955" s="67" t="inlineStr">
        <is>
          <t>甘财扶贫〔2021〕26号</t>
        </is>
      </c>
      <c r="M955" s="94" t="inlineStr">
        <is>
          <t>对农户住房进行抗震改造，有效提高农房抗震性能，进一步巩固提升农户住房安全水平。</t>
        </is>
      </c>
      <c r="N955" s="130" t="inlineStr">
        <is>
          <t>对农户住房进行抗震改造，有效提高农房抗震性能，进一步巩固提升农户住房安全水平。</t>
        </is>
      </c>
      <c r="O955" s="67" t="n">
        <v>1</v>
      </c>
      <c r="P955" s="67" t="n"/>
      <c r="Q955" s="67" t="n">
        <v>0.0001</v>
      </c>
      <c r="R955" s="67" t="n">
        <v>0.0001</v>
      </c>
      <c r="S955" s="67" t="n"/>
      <c r="T955" s="67" t="n">
        <v>0.0004</v>
      </c>
      <c r="U955" s="67" t="n">
        <v>0.0004</v>
      </c>
      <c r="V955" s="67" t="n"/>
      <c r="W955" s="67" t="inlineStr">
        <is>
          <t>住建局</t>
        </is>
      </c>
      <c r="X955" s="67" t="inlineStr">
        <is>
          <t>王生杰</t>
        </is>
      </c>
      <c r="Y955" s="60" t="inlineStr">
        <is>
          <t>秦团庄乡</t>
        </is>
      </c>
      <c r="Z955" s="58" t="inlineStr">
        <is>
          <t>张浩洲</t>
        </is>
      </c>
      <c r="AA955" s="58" t="inlineStr">
        <is>
          <t>环农领办发〔2022〕3号</t>
        </is>
      </c>
      <c r="AB955" s="211" t="inlineStr">
        <is>
          <t>中提前批</t>
        </is>
      </c>
    </row>
    <row r="956" ht="58" customFormat="1" customHeight="1" s="7">
      <c r="A956" s="67" t="n"/>
      <c r="B956" s="67" t="inlineStr">
        <is>
          <t>农房抗震改造项目</t>
        </is>
      </c>
      <c r="C956" s="67" t="inlineStr">
        <is>
          <t>新建</t>
        </is>
      </c>
      <c r="D956" s="60" t="inlineStr">
        <is>
          <t>2021.01-2022.12</t>
        </is>
      </c>
      <c r="E956" s="67" t="inlineStr">
        <is>
          <t>南湫乡</t>
        </is>
      </c>
      <c r="F956" s="94" t="inlineStr">
        <is>
          <t>实施农房抗震改造2户，其中：双井子村1户、洪涝池村1户。</t>
        </is>
      </c>
      <c r="G956" s="67" t="n">
        <v>4.8</v>
      </c>
      <c r="H956" s="67" t="n">
        <v>4.8</v>
      </c>
      <c r="I956" s="67" t="n"/>
      <c r="J956" s="67" t="n"/>
      <c r="K956" s="67" t="n"/>
      <c r="L956" s="67" t="inlineStr">
        <is>
          <t>甘财扶贫〔2021〕26号</t>
        </is>
      </c>
      <c r="M956" s="94" t="inlineStr">
        <is>
          <t>对农户住房进行抗震改造，有效提高农房抗震性能，进一步巩固提升农户住房安全水平。</t>
        </is>
      </c>
      <c r="N956" s="130" t="inlineStr">
        <is>
          <t>对农户住房进行抗震改造，有效提高农房抗震性能，进一步巩固提升农户住房安全水平。</t>
        </is>
      </c>
      <c r="O956" s="67" t="n">
        <v>2</v>
      </c>
      <c r="P956" s="67" t="n"/>
      <c r="Q956" s="67" t="n">
        <v>0.0002</v>
      </c>
      <c r="R956" s="67" t="n">
        <v>0.0002</v>
      </c>
      <c r="S956" s="67" t="n"/>
      <c r="T956" s="67" t="n">
        <v>0.0007</v>
      </c>
      <c r="U956" s="67" t="n">
        <v>0.0007</v>
      </c>
      <c r="V956" s="67" t="n"/>
      <c r="W956" s="67" t="inlineStr">
        <is>
          <t>住建局</t>
        </is>
      </c>
      <c r="X956" s="67" t="inlineStr">
        <is>
          <t>王生杰</t>
        </is>
      </c>
      <c r="Y956" s="60" t="inlineStr">
        <is>
          <t>南湫乡</t>
        </is>
      </c>
      <c r="Z956" s="58" t="inlineStr">
        <is>
          <t>杜志远</t>
        </is>
      </c>
      <c r="AA956" s="58" t="inlineStr">
        <is>
          <t>环农领办发〔2022〕3号</t>
        </is>
      </c>
      <c r="AB956" s="211" t="inlineStr">
        <is>
          <t>中提前批</t>
        </is>
      </c>
    </row>
    <row r="957" ht="58" customFormat="1" customHeight="1" s="7">
      <c r="A957" s="67" t="n"/>
      <c r="B957" s="67" t="inlineStr">
        <is>
          <t>农房抗震改造项目</t>
        </is>
      </c>
      <c r="C957" s="67" t="inlineStr">
        <is>
          <t>新建</t>
        </is>
      </c>
      <c r="D957" s="60" t="inlineStr">
        <is>
          <t>2021.01-2022.12</t>
        </is>
      </c>
      <c r="E957" s="67" t="inlineStr">
        <is>
          <t>罗山川</t>
        </is>
      </c>
      <c r="F957" s="94" t="inlineStr">
        <is>
          <t>实施农房抗震改造7户，其中：光明村1户、兰家掌村1户、龙柏山村5户。</t>
        </is>
      </c>
      <c r="G957" s="67" t="n">
        <v>17.2</v>
      </c>
      <c r="H957" s="67" t="n">
        <v>17.2</v>
      </c>
      <c r="I957" s="67" t="n"/>
      <c r="J957" s="67" t="n"/>
      <c r="K957" s="67" t="n"/>
      <c r="L957" s="67" t="inlineStr">
        <is>
          <t>甘财扶贫〔2021〕26号</t>
        </is>
      </c>
      <c r="M957" s="94" t="inlineStr">
        <is>
          <t>对农户住房进行抗震改造，有效提高农房抗震性能，进一步巩固提升农户住房安全水平。</t>
        </is>
      </c>
      <c r="N957" s="130" t="inlineStr">
        <is>
          <t>对农户住房进行抗震改造，有效提高农房抗震性能，进一步巩固提升农户住房安全水平。</t>
        </is>
      </c>
      <c r="O957" s="67" t="n">
        <v>3</v>
      </c>
      <c r="P957" s="67" t="n"/>
      <c r="Q957" s="67" t="n">
        <v>0.0007</v>
      </c>
      <c r="R957" s="67" t="n">
        <v>0.0007</v>
      </c>
      <c r="S957" s="67" t="n"/>
      <c r="T957" s="67" t="n">
        <v>0.0034</v>
      </c>
      <c r="U957" s="67" t="n">
        <v>0.0034</v>
      </c>
      <c r="V957" s="67" t="n"/>
      <c r="W957" s="67" t="inlineStr">
        <is>
          <t>住建局</t>
        </is>
      </c>
      <c r="X957" s="67" t="inlineStr">
        <is>
          <t>王生杰</t>
        </is>
      </c>
      <c r="Y957" s="60" t="inlineStr">
        <is>
          <t>罗山川乡</t>
        </is>
      </c>
      <c r="Z957" s="58" t="inlineStr">
        <is>
          <t>李怀文</t>
        </is>
      </c>
      <c r="AA957" s="58" t="inlineStr">
        <is>
          <t>环农领办发〔2022〕3号</t>
        </is>
      </c>
      <c r="AB957" s="211" t="inlineStr">
        <is>
          <t>中提前批</t>
        </is>
      </c>
    </row>
    <row r="958" ht="58" customFormat="1" customHeight="1" s="7">
      <c r="A958" s="67" t="n"/>
      <c r="B958" s="67" t="inlineStr">
        <is>
          <t>农房抗震改造项目</t>
        </is>
      </c>
      <c r="C958" s="67" t="inlineStr">
        <is>
          <t>新建</t>
        </is>
      </c>
      <c r="D958" s="60" t="inlineStr">
        <is>
          <t>2021.01-2022.12</t>
        </is>
      </c>
      <c r="E958" s="67" t="inlineStr">
        <is>
          <t>小南沟</t>
        </is>
      </c>
      <c r="F958" s="94" t="inlineStr">
        <is>
          <t>实施农房抗震改造5户，其中：丁寨柯村1户、连川村1户、杨胡套子村2户、小南沟村1户。</t>
        </is>
      </c>
      <c r="G958" s="67" t="n">
        <v>9.800000000000001</v>
      </c>
      <c r="H958" s="67" t="n">
        <v>9.800000000000001</v>
      </c>
      <c r="I958" s="67" t="n"/>
      <c r="J958" s="67" t="n"/>
      <c r="K958" s="67" t="n"/>
      <c r="L958" s="67" t="inlineStr">
        <is>
          <t>甘财扶贫〔2021〕26号</t>
        </is>
      </c>
      <c r="M958" s="94" t="inlineStr">
        <is>
          <t>对农户住房进行抗震改造，有效提高农房抗震性能，进一步巩固提升农户住房安全水平。</t>
        </is>
      </c>
      <c r="N958" s="130" t="inlineStr">
        <is>
          <t>对农户住房进行抗震改造，有效提高农房抗震性能，进一步巩固提升农户住房安全水平。</t>
        </is>
      </c>
      <c r="O958" s="67" t="n">
        <v>4</v>
      </c>
      <c r="P958" s="67" t="n"/>
      <c r="Q958" s="67" t="n">
        <v>0.0005</v>
      </c>
      <c r="R958" s="67" t="n">
        <v>0.0005</v>
      </c>
      <c r="S958" s="67" t="n"/>
      <c r="T958" s="67" t="n">
        <v>0.0022</v>
      </c>
      <c r="U958" s="67" t="n">
        <v>0.0022</v>
      </c>
      <c r="V958" s="67" t="n"/>
      <c r="W958" s="67" t="inlineStr">
        <is>
          <t>住建局</t>
        </is>
      </c>
      <c r="X958" s="67" t="inlineStr">
        <is>
          <t>王生杰</t>
        </is>
      </c>
      <c r="Y958" s="60" t="inlineStr">
        <is>
          <t>小南沟乡</t>
        </is>
      </c>
      <c r="Z958" s="58" t="inlineStr">
        <is>
          <t>任新育</t>
        </is>
      </c>
      <c r="AA958" s="58" t="inlineStr">
        <is>
          <t>环农领办发〔2022〕3号</t>
        </is>
      </c>
      <c r="AB958" s="211" t="inlineStr">
        <is>
          <t>中提前批</t>
        </is>
      </c>
    </row>
    <row r="959" ht="58" customFormat="1" customHeight="1" s="7">
      <c r="A959" s="67" t="n"/>
      <c r="B959" s="67" t="inlineStr">
        <is>
          <t>农房抗震改造项目</t>
        </is>
      </c>
      <c r="C959" s="67" t="inlineStr">
        <is>
          <t>新建</t>
        </is>
      </c>
      <c r="D959" s="60" t="inlineStr">
        <is>
          <t>2021.01-2022.12</t>
        </is>
      </c>
      <c r="E959" s="67" t="inlineStr">
        <is>
          <t>芦家湾</t>
        </is>
      </c>
      <c r="F959" s="94" t="inlineStr">
        <is>
          <t>实施农房抗震改造16户，其中：花儿掌村3户、庙儿掌村3户、盘龙村3户、桃李湾村3户、王庄村2户、杨兴庄村1户、宋家掌村1户。</t>
        </is>
      </c>
      <c r="G959" s="67" t="n">
        <v>29.8</v>
      </c>
      <c r="H959" s="67" t="n">
        <v>29.8</v>
      </c>
      <c r="I959" s="67" t="n"/>
      <c r="J959" s="67" t="n"/>
      <c r="K959" s="67" t="n"/>
      <c r="L959" s="67" t="inlineStr">
        <is>
          <t>甘财扶贫〔2021〕26号</t>
        </is>
      </c>
      <c r="M959" s="94" t="inlineStr">
        <is>
          <t>对农户住房进行抗震改造，有效提高农房抗震性能，进一步巩固提升农户住房安全水平。</t>
        </is>
      </c>
      <c r="N959" s="130" t="inlineStr">
        <is>
          <t>对农户住房进行抗震改造，有效提高农房抗震性能，进一步巩固提升农户住房安全水平。</t>
        </is>
      </c>
      <c r="O959" s="67" t="n">
        <v>7</v>
      </c>
      <c r="P959" s="67" t="n"/>
      <c r="Q959" s="67" t="n">
        <v>0.0016</v>
      </c>
      <c r="R959" s="67" t="n">
        <v>0.0016</v>
      </c>
      <c r="S959" s="67" t="n"/>
      <c r="T959" s="67" t="n">
        <v>0.0055</v>
      </c>
      <c r="U959" s="67" t="n">
        <v>0.0055</v>
      </c>
      <c r="V959" s="67" t="n"/>
      <c r="W959" s="67" t="inlineStr">
        <is>
          <t>住建局</t>
        </is>
      </c>
      <c r="X959" s="67" t="inlineStr">
        <is>
          <t>王生杰</t>
        </is>
      </c>
      <c r="Y959" s="60" t="inlineStr">
        <is>
          <t>芦家湾乡</t>
        </is>
      </c>
      <c r="Z959" s="58" t="inlineStr">
        <is>
          <t>马鹏飞</t>
        </is>
      </c>
      <c r="AA959" s="58" t="inlineStr">
        <is>
          <t>环农领办发〔2022〕3号</t>
        </is>
      </c>
      <c r="AB959" s="211" t="inlineStr">
        <is>
          <t>中提前批</t>
        </is>
      </c>
    </row>
    <row r="960" ht="48" customFormat="1" customHeight="1" s="20">
      <c r="A960" s="67" t="n"/>
      <c r="B960" s="85" t="inlineStr">
        <is>
          <t>一般农户农房抗震改造项目合计</t>
        </is>
      </c>
      <c r="C960" s="85" t="inlineStr">
        <is>
          <t>新建</t>
        </is>
      </c>
      <c r="D960" s="85" t="inlineStr">
        <is>
          <t>2021.01-2022.12</t>
        </is>
      </c>
      <c r="E960" s="85" t="inlineStr">
        <is>
          <t>全县20个乡镇</t>
        </is>
      </c>
      <c r="F960" s="246" t="inlineStr">
        <is>
          <t>实施一般农户农房抗震改造443户，户均补助2.6万元。资产确权到农户。</t>
        </is>
      </c>
      <c r="G960" s="85">
        <f>SUM(G961:G980)</f>
        <v/>
      </c>
      <c r="H960" s="85">
        <f>SUM(H961:H980)</f>
        <v/>
      </c>
      <c r="I960" s="85">
        <f>SUM(I961:I980)</f>
        <v/>
      </c>
      <c r="J960" s="85">
        <f>SUM(J961:J980)</f>
        <v/>
      </c>
      <c r="K960" s="85">
        <f>SUM(K961:K980)</f>
        <v/>
      </c>
      <c r="L960" s="85" t="n"/>
      <c r="M960" s="84" t="inlineStr">
        <is>
          <t>有效提高农房抗震性能，保障农户住房稳定安全。</t>
        </is>
      </c>
      <c r="N960" s="84" t="inlineStr">
        <is>
          <t>有效提高农房抗震性能，保障农户住房稳定安全。</t>
        </is>
      </c>
      <c r="O960" s="85">
        <f>SUM(O961:O970)</f>
        <v/>
      </c>
      <c r="P960" s="85" t="n"/>
      <c r="Q960" s="85">
        <f>SUM(Q961:Q970)</f>
        <v/>
      </c>
      <c r="R960" s="85" t="n"/>
      <c r="S960" s="85">
        <f>SUM(S961:S970)</f>
        <v/>
      </c>
      <c r="T960" s="85">
        <f>SUM(T961:T970)</f>
        <v/>
      </c>
      <c r="U960" s="85" t="n"/>
      <c r="V960" s="85">
        <f>SUM(V961:V970)</f>
        <v/>
      </c>
      <c r="W960" s="85" t="inlineStr">
        <is>
          <t>住建局</t>
        </is>
      </c>
      <c r="X960" s="85" t="inlineStr">
        <is>
          <t>王生杰</t>
        </is>
      </c>
      <c r="Y960" s="85" t="inlineStr">
        <is>
          <t>各乡镇</t>
        </is>
      </c>
      <c r="Z960" s="85" t="n"/>
      <c r="AA960" s="85" t="n"/>
      <c r="AB960" s="85" t="n"/>
    </row>
    <row r="961" ht="48" customFormat="1" customHeight="1" s="13">
      <c r="A961" s="67" t="n"/>
      <c r="B961" s="67" t="inlineStr">
        <is>
          <t>农房抗震改造项目</t>
        </is>
      </c>
      <c r="C961" s="60" t="inlineStr">
        <is>
          <t>新建</t>
        </is>
      </c>
      <c r="D961" s="60" t="inlineStr">
        <is>
          <t>2021.01-2022.12</t>
        </is>
      </c>
      <c r="E961" s="67" t="inlineStr">
        <is>
          <t>木钵镇</t>
        </is>
      </c>
      <c r="F961" s="130" t="inlineStr">
        <is>
          <t>计划用于实施农房抗震改造17户，其中：殷家桥村3户、高楼塬村1户、韩洼子村1户、邓寨子村2户、二合塬村1户、周湾村2户、木钵街村2户、曹旗村5户。</t>
        </is>
      </c>
      <c r="G961" s="67" t="n">
        <v>43.2</v>
      </c>
      <c r="H961" s="67" t="n"/>
      <c r="I961" s="67" t="n">
        <v>43.2</v>
      </c>
      <c r="J961" s="67" t="n"/>
      <c r="K961" s="67" t="n"/>
      <c r="L961" s="67" t="inlineStr">
        <is>
          <t>甘财农[2022]39号</t>
        </is>
      </c>
      <c r="M961" s="94" t="inlineStr">
        <is>
          <t>有效提高农房抗震性能，保障农户住房稳定安全。</t>
        </is>
      </c>
      <c r="N961" s="94" t="inlineStr">
        <is>
          <t>有效提高农房抗震性能，保障农户住房稳定安全。</t>
        </is>
      </c>
      <c r="O961" s="67" t="n">
        <v>8</v>
      </c>
      <c r="P961" s="67" t="n"/>
      <c r="Q961" s="67" t="n">
        <v>0.0017</v>
      </c>
      <c r="R961" s="67" t="n"/>
      <c r="S961" s="67" t="n">
        <v>0.0017</v>
      </c>
      <c r="T961" s="67" t="n">
        <v>0.0075</v>
      </c>
      <c r="U961" s="67" t="n"/>
      <c r="V961" s="67" t="n">
        <v>0.0075</v>
      </c>
      <c r="W961" s="67" t="inlineStr">
        <is>
          <t>住建局</t>
        </is>
      </c>
      <c r="X961" s="67" t="inlineStr">
        <is>
          <t>王生杰</t>
        </is>
      </c>
      <c r="Y961" s="67" t="inlineStr">
        <is>
          <t>木钵镇</t>
        </is>
      </c>
      <c r="Z961" s="83" t="inlineStr">
        <is>
          <t>方显</t>
        </is>
      </c>
      <c r="AA961" s="67" t="inlineStr">
        <is>
          <t>环农领办发〔2022〕30号</t>
        </is>
      </c>
      <c r="AB961" s="211" t="inlineStr">
        <is>
          <t>四批整合</t>
        </is>
      </c>
    </row>
    <row r="962" ht="52" customFormat="1" customHeight="1" s="20">
      <c r="A962" s="67" t="n"/>
      <c r="B962" s="67" t="inlineStr">
        <is>
          <t>农房抗震改造项目</t>
        </is>
      </c>
      <c r="C962" s="60" t="inlineStr">
        <is>
          <t>新建</t>
        </is>
      </c>
      <c r="D962" s="60" t="inlineStr">
        <is>
          <t>2021.01-2022.12</t>
        </is>
      </c>
      <c r="E962" s="67" t="inlineStr">
        <is>
          <t>甜水镇</t>
        </is>
      </c>
      <c r="F962" s="130" t="inlineStr">
        <is>
          <t>计划用于实施农房抗震改造12户，其中：张铁村1户、鲁掌村2户、何原村3户、大良洼村3户、甜水街村1户、赵掌村2户。</t>
        </is>
      </c>
      <c r="G962" s="67" t="n">
        <v>31.2</v>
      </c>
      <c r="H962" s="67" t="n"/>
      <c r="I962" s="67" t="n">
        <v>31.2</v>
      </c>
      <c r="J962" s="67" t="n"/>
      <c r="K962" s="67" t="n"/>
      <c r="L962" s="67" t="inlineStr">
        <is>
          <t>甘财农[2022]39号</t>
        </is>
      </c>
      <c r="M962" s="94" t="inlineStr">
        <is>
          <t>有效提高农房抗震性能，保障农户住房稳定安全。</t>
        </is>
      </c>
      <c r="N962" s="94" t="inlineStr">
        <is>
          <t>有效提高农房抗震性能，保障农户住房稳定安全。</t>
        </is>
      </c>
      <c r="O962" s="67" t="n">
        <v>6</v>
      </c>
      <c r="P962" s="67" t="n"/>
      <c r="Q962" s="67" t="n">
        <v>0.0012</v>
      </c>
      <c r="R962" s="67" t="n"/>
      <c r="S962" s="67" t="n">
        <v>0.0012</v>
      </c>
      <c r="T962" s="67" t="n">
        <v>0.0053</v>
      </c>
      <c r="U962" s="67" t="n"/>
      <c r="V962" s="67" t="n">
        <v>0.0053</v>
      </c>
      <c r="W962" s="67" t="inlineStr">
        <is>
          <t>住建局</t>
        </is>
      </c>
      <c r="X962" s="67" t="inlineStr">
        <is>
          <t>王生杰</t>
        </is>
      </c>
      <c r="Y962" s="60" t="inlineStr">
        <is>
          <t>甜水镇</t>
        </is>
      </c>
      <c r="Z962" s="58" t="inlineStr">
        <is>
          <t>拓研新</t>
        </is>
      </c>
      <c r="AA962" s="67" t="inlineStr">
        <is>
          <t>环农领办发〔2022〕30号</t>
        </is>
      </c>
      <c r="AB962" s="211" t="inlineStr">
        <is>
          <t>四批整合</t>
        </is>
      </c>
    </row>
    <row r="963" ht="45" customFormat="1" customHeight="1" s="20">
      <c r="A963" s="67" t="n"/>
      <c r="B963" s="67" t="inlineStr">
        <is>
          <t>农房抗震改造项目</t>
        </is>
      </c>
      <c r="C963" s="60" t="inlineStr">
        <is>
          <t>新建</t>
        </is>
      </c>
      <c r="D963" s="60" t="inlineStr">
        <is>
          <t>2021.01-2022.12</t>
        </is>
      </c>
      <c r="E963" s="67" t="inlineStr">
        <is>
          <t>洪德镇</t>
        </is>
      </c>
      <c r="F963" s="130" t="inlineStr">
        <is>
          <t>计划用于实施农房抗震改造9户，其中：寇河村2户、许旗村2户、张塬村1户、赵洼村4户。</t>
        </is>
      </c>
      <c r="G963" s="67" t="n">
        <v>23.4</v>
      </c>
      <c r="H963" s="67" t="n"/>
      <c r="I963" s="67" t="n">
        <v>23.4</v>
      </c>
      <c r="J963" s="67" t="n"/>
      <c r="K963" s="67" t="n"/>
      <c r="L963" s="67" t="inlineStr">
        <is>
          <t>甘财农[2022]39号</t>
        </is>
      </c>
      <c r="M963" s="94" t="inlineStr">
        <is>
          <t>有效提高农房抗震性能，保障农户住房稳定安全。</t>
        </is>
      </c>
      <c r="N963" s="94" t="inlineStr">
        <is>
          <t>有效提高农房抗震性能，保障农户住房稳定安全。</t>
        </is>
      </c>
      <c r="O963" s="67" t="n">
        <v>4</v>
      </c>
      <c r="P963" s="67" t="n"/>
      <c r="Q963" s="67" t="n">
        <v>0.0009</v>
      </c>
      <c r="R963" s="67" t="n"/>
      <c r="S963" s="67" t="n">
        <v>0.0009</v>
      </c>
      <c r="T963" s="301" t="n">
        <v>0.004</v>
      </c>
      <c r="U963" s="301" t="n"/>
      <c r="V963" s="301" t="n">
        <v>0.004</v>
      </c>
      <c r="W963" s="67" t="inlineStr">
        <is>
          <t>住建局</t>
        </is>
      </c>
      <c r="X963" s="67" t="inlineStr">
        <is>
          <t>王生杰</t>
        </is>
      </c>
      <c r="Y963" s="60" t="inlineStr">
        <is>
          <t>洪德镇</t>
        </is>
      </c>
      <c r="Z963" s="83" t="inlineStr">
        <is>
          <t>王国伍</t>
        </is>
      </c>
      <c r="AA963" s="67" t="inlineStr">
        <is>
          <t>环农领办发〔2022〕30号</t>
        </is>
      </c>
      <c r="AB963" s="211" t="inlineStr">
        <is>
          <t>四批整合</t>
        </is>
      </c>
    </row>
    <row r="964" ht="50" customFormat="1" customHeight="1" s="7">
      <c r="A964" s="67" t="n"/>
      <c r="B964" s="67" t="inlineStr">
        <is>
          <t>农房抗震改造项目</t>
        </is>
      </c>
      <c r="C964" s="60" t="inlineStr">
        <is>
          <t>新建</t>
        </is>
      </c>
      <c r="D964" s="60" t="inlineStr">
        <is>
          <t>2021.01-2022.12</t>
        </is>
      </c>
      <c r="E964" s="67" t="inlineStr">
        <is>
          <t>山城乡</t>
        </is>
      </c>
      <c r="F964" s="130" t="inlineStr">
        <is>
          <t>计划用于实施农房抗震改造19户，冯家沟村3户、郝掌村1户、谢庄村2户、赵庄村1户、八里铺村2户、山城堡村7户、薛原村3户。</t>
        </is>
      </c>
      <c r="G964" s="67" t="n">
        <v>49.4</v>
      </c>
      <c r="H964" s="67" t="n"/>
      <c r="I964" s="67" t="n">
        <v>49.4</v>
      </c>
      <c r="J964" s="67" t="n"/>
      <c r="K964" s="67" t="n"/>
      <c r="L964" s="67" t="inlineStr">
        <is>
          <t>甘财农[2022]39号</t>
        </is>
      </c>
      <c r="M964" s="94" t="inlineStr">
        <is>
          <t>有效提高农房抗震性能，保障农户住房稳定安全。</t>
        </is>
      </c>
      <c r="N964" s="94" t="inlineStr">
        <is>
          <t>有效提高农房抗震性能，保障农户住房稳定安全。</t>
        </is>
      </c>
      <c r="O964" s="67" t="n">
        <v>7</v>
      </c>
      <c r="P964" s="67" t="n"/>
      <c r="Q964" s="67" t="n">
        <v>0.0019</v>
      </c>
      <c r="R964" s="67" t="n"/>
      <c r="S964" s="67" t="n">
        <v>0.0019</v>
      </c>
      <c r="T964" s="67" t="n">
        <v>0.008399999999999999</v>
      </c>
      <c r="U964" s="67" t="n"/>
      <c r="V964" s="67" t="n">
        <v>0.008399999999999999</v>
      </c>
      <c r="W964" s="67" t="inlineStr">
        <is>
          <t>住建局</t>
        </is>
      </c>
      <c r="X964" s="67" t="inlineStr">
        <is>
          <t>王生杰</t>
        </is>
      </c>
      <c r="Y964" s="60" t="inlineStr">
        <is>
          <t>山城乡</t>
        </is>
      </c>
      <c r="Z964" s="58" t="inlineStr">
        <is>
          <t>姚建平</t>
        </is>
      </c>
      <c r="AA964" s="67" t="inlineStr">
        <is>
          <t>环农领办发〔2022〕30号</t>
        </is>
      </c>
      <c r="AB964" s="211" t="inlineStr">
        <is>
          <t>四批整合</t>
        </is>
      </c>
    </row>
    <row r="965" ht="51" customFormat="1" customHeight="1" s="7">
      <c r="A965" s="67" t="n"/>
      <c r="B965" s="67" t="inlineStr">
        <is>
          <t>农房抗震改造项目</t>
        </is>
      </c>
      <c r="C965" s="60" t="inlineStr">
        <is>
          <t>新建</t>
        </is>
      </c>
      <c r="D965" s="60" t="inlineStr">
        <is>
          <t>2021.01-2022.12</t>
        </is>
      </c>
      <c r="E965" s="67" t="inlineStr">
        <is>
          <t>虎洞镇</t>
        </is>
      </c>
      <c r="F965" s="130" t="inlineStr">
        <is>
          <t>计划用于实施农房抗震改造16户，其中：半个城村3户、常兆台村3户、高庙湾村1户、魏家河村2户、张大掌村3户、贾驿村4户。</t>
        </is>
      </c>
      <c r="G965" s="67" t="n">
        <v>41.6</v>
      </c>
      <c r="H965" s="67" t="n"/>
      <c r="I965" s="67" t="n">
        <v>41.6</v>
      </c>
      <c r="J965" s="67" t="n"/>
      <c r="K965" s="67" t="n"/>
      <c r="L965" s="67" t="inlineStr">
        <is>
          <t>甘财农[2022]39号</t>
        </is>
      </c>
      <c r="M965" s="94" t="inlineStr">
        <is>
          <t>有效提高农房抗震性能，保障农户住房稳定安全。</t>
        </is>
      </c>
      <c r="N965" s="94" t="inlineStr">
        <is>
          <t>有效提高农房抗震性能，保障农户住房稳定安全。</t>
        </is>
      </c>
      <c r="O965" s="67" t="n">
        <v>6</v>
      </c>
      <c r="P965" s="67" t="n"/>
      <c r="Q965" s="67" t="n">
        <v>0.0016</v>
      </c>
      <c r="R965" s="67" t="n"/>
      <c r="S965" s="67" t="n">
        <v>0.0016</v>
      </c>
      <c r="T965" s="67" t="n">
        <v>0.0071</v>
      </c>
      <c r="U965" s="67" t="n"/>
      <c r="V965" s="67" t="n">
        <v>0.0071</v>
      </c>
      <c r="W965" s="67" t="inlineStr">
        <is>
          <t>住建局</t>
        </is>
      </c>
      <c r="X965" s="67" t="inlineStr">
        <is>
          <t>王生杰</t>
        </is>
      </c>
      <c r="Y965" s="60" t="inlineStr">
        <is>
          <t>虎洞镇</t>
        </is>
      </c>
      <c r="Z965" s="58" t="inlineStr">
        <is>
          <t>梁海涛</t>
        </is>
      </c>
      <c r="AA965" s="67" t="inlineStr">
        <is>
          <t>环农领办发〔2022〕30号</t>
        </is>
      </c>
      <c r="AB965" s="211" t="inlineStr">
        <is>
          <t>四批整合</t>
        </is>
      </c>
    </row>
    <row r="966" ht="55" customFormat="1" customHeight="1" s="7">
      <c r="A966" s="67" t="n"/>
      <c r="B966" s="67" t="inlineStr">
        <is>
          <t>农房抗震改造项目</t>
        </is>
      </c>
      <c r="C966" s="60" t="inlineStr">
        <is>
          <t>新建</t>
        </is>
      </c>
      <c r="D966" s="60" t="inlineStr">
        <is>
          <t>2021.01-2022.12</t>
        </is>
      </c>
      <c r="E966" s="67" t="inlineStr">
        <is>
          <t>小南沟</t>
        </is>
      </c>
      <c r="F966" s="130" t="inlineStr">
        <is>
          <t>计划用于实施农房抗震改造26户，丁寨柯村2户、李上山村3户、李塬村1户、连川村1户、天子渠村4户、汪天子村4户、许掌村2户、燕麦掌村1户、杨胡套子村4户、陈掌村2户、小南沟村2户。</t>
        </is>
      </c>
      <c r="G966" s="67" t="n">
        <v>67.59999999999999</v>
      </c>
      <c r="H966" s="67" t="n">
        <v>67.59999999999999</v>
      </c>
      <c r="I966" s="67" t="n"/>
      <c r="J966" s="67" t="n"/>
      <c r="K966" s="67" t="n"/>
      <c r="L966" s="67" t="inlineStr">
        <is>
          <t>甘财农[2022]39号</t>
        </is>
      </c>
      <c r="M966" s="94" t="inlineStr">
        <is>
          <t>有效提高农房抗震性能，保障农户住房稳定安全。</t>
        </is>
      </c>
      <c r="N966" s="94" t="inlineStr">
        <is>
          <t>有效提高农房抗震性能，保障农户住房稳定安全。</t>
        </is>
      </c>
      <c r="O966" s="67" t="n">
        <v>11</v>
      </c>
      <c r="P966" s="67" t="n"/>
      <c r="Q966" s="67" t="n">
        <v>0.0026</v>
      </c>
      <c r="R966" s="67" t="n"/>
      <c r="S966" s="67" t="n">
        <v>0.0026</v>
      </c>
      <c r="T966" s="67" t="n">
        <v>0.0115</v>
      </c>
      <c r="U966" s="67" t="n"/>
      <c r="V966" s="67" t="n">
        <v>0.0115</v>
      </c>
      <c r="W966" s="67" t="inlineStr">
        <is>
          <t>住建局</t>
        </is>
      </c>
      <c r="X966" s="67" t="inlineStr">
        <is>
          <t>王生杰</t>
        </is>
      </c>
      <c r="Y966" s="60" t="inlineStr">
        <is>
          <t>小南沟乡</t>
        </is>
      </c>
      <c r="Z966" s="58" t="inlineStr">
        <is>
          <t>任新育</t>
        </is>
      </c>
      <c r="AA966" s="67" t="inlineStr">
        <is>
          <t>环农领办发〔2022〕30号</t>
        </is>
      </c>
      <c r="AB966" s="211" t="inlineStr">
        <is>
          <t>四批整合</t>
        </is>
      </c>
    </row>
    <row r="967" ht="55" customFormat="1" customHeight="1" s="7">
      <c r="A967" s="67" t="n"/>
      <c r="B967" s="67" t="inlineStr">
        <is>
          <t>农房抗震改造项目</t>
        </is>
      </c>
      <c r="C967" s="60" t="inlineStr">
        <is>
          <t>新建</t>
        </is>
      </c>
      <c r="D967" s="60" t="inlineStr">
        <is>
          <t>2021.01-2022.12</t>
        </is>
      </c>
      <c r="E967" s="67" t="inlineStr">
        <is>
          <t>八珠乡</t>
        </is>
      </c>
      <c r="F967" s="130" t="inlineStr">
        <is>
          <t>计划用于实施农房抗震改造14户，曹塬村1户、瓦崾岘村1户、杏树沟村1户、塔尔咀村3户、冯家湾村2户、湫坝沟村3户、白塬村2户、八珠塬村1户。</t>
        </is>
      </c>
      <c r="G967" s="67" t="n">
        <v>36.4</v>
      </c>
      <c r="H967" s="67" t="n">
        <v>36.4</v>
      </c>
      <c r="I967" s="67" t="n"/>
      <c r="J967" s="67" t="n"/>
      <c r="K967" s="67" t="n"/>
      <c r="L967" s="67" t="inlineStr">
        <is>
          <t>甘财农[2022]39号</t>
        </is>
      </c>
      <c r="M967" s="94" t="inlineStr">
        <is>
          <t>有效提高农房抗震性能，保障农户住房稳定安全。</t>
        </is>
      </c>
      <c r="N967" s="94" t="inlineStr">
        <is>
          <t>有效提高农房抗震性能，保障农户住房稳定安全。</t>
        </is>
      </c>
      <c r="O967" s="67" t="n">
        <v>8</v>
      </c>
      <c r="P967" s="67" t="n"/>
      <c r="Q967" s="67" t="n">
        <v>0.0014</v>
      </c>
      <c r="R967" s="67" t="n"/>
      <c r="S967" s="67" t="n">
        <v>0.0014</v>
      </c>
      <c r="T967" s="67" t="n">
        <v>0.0062</v>
      </c>
      <c r="U967" s="67" t="n"/>
      <c r="V967" s="67" t="n">
        <v>0.0062</v>
      </c>
      <c r="W967" s="67" t="inlineStr">
        <is>
          <t>住建局</t>
        </is>
      </c>
      <c r="X967" s="67" t="inlineStr">
        <is>
          <t>王生杰</t>
        </is>
      </c>
      <c r="Y967" s="67" t="inlineStr">
        <is>
          <t>八珠乡</t>
        </is>
      </c>
      <c r="Z967" s="58" t="inlineStr">
        <is>
          <t>张彬彬</t>
        </is>
      </c>
      <c r="AA967" s="67" t="inlineStr">
        <is>
          <t>环农领办发〔2022〕30号</t>
        </is>
      </c>
      <c r="AB967" s="211" t="inlineStr">
        <is>
          <t>四批整合</t>
        </is>
      </c>
    </row>
    <row r="968" ht="51" customFormat="1" customHeight="1" s="7">
      <c r="A968" s="67" t="n"/>
      <c r="B968" s="67" t="inlineStr">
        <is>
          <t>农房抗震改造项目</t>
        </is>
      </c>
      <c r="C968" s="60" t="inlineStr">
        <is>
          <t>新建</t>
        </is>
      </c>
      <c r="D968" s="60" t="inlineStr">
        <is>
          <t>2021.01-2022.12</t>
        </is>
      </c>
      <c r="E968" s="67" t="inlineStr">
        <is>
          <t>罗山川</t>
        </is>
      </c>
      <c r="F968" s="130" t="inlineStr">
        <is>
          <t>计划用于实施农房抗震改造12户，光明村1户、山水湾村1户、苇芝城村5户、大树塬村2户、龙柏山村3户。</t>
        </is>
      </c>
      <c r="G968" s="67" t="n">
        <v>31.2</v>
      </c>
      <c r="H968" s="67" t="n">
        <v>31</v>
      </c>
      <c r="I968" s="67" t="n">
        <v>0.2</v>
      </c>
      <c r="J968" s="67" t="n"/>
      <c r="K968" s="67" t="n"/>
      <c r="L968" s="67" t="inlineStr">
        <is>
          <t>甘财农[2022]39号</t>
        </is>
      </c>
      <c r="M968" s="94" t="inlineStr">
        <is>
          <t>有效提高农房抗震性能，保障农户住房稳定安全。</t>
        </is>
      </c>
      <c r="N968" s="94" t="inlineStr">
        <is>
          <t>有效提高农房抗震性能，保障农户住房稳定安全。</t>
        </is>
      </c>
      <c r="O968" s="67" t="n">
        <v>5</v>
      </c>
      <c r="P968" s="67" t="n"/>
      <c r="Q968" s="67" t="n">
        <v>0.0012</v>
      </c>
      <c r="R968" s="67" t="n"/>
      <c r="S968" s="67" t="n">
        <v>0.0012</v>
      </c>
      <c r="T968" s="67" t="n">
        <v>0.0053</v>
      </c>
      <c r="U968" s="67" t="n"/>
      <c r="V968" s="67" t="n">
        <v>0.0053</v>
      </c>
      <c r="W968" s="67" t="inlineStr">
        <is>
          <t>住建局</t>
        </is>
      </c>
      <c r="X968" s="67" t="inlineStr">
        <is>
          <t>王生杰</t>
        </is>
      </c>
      <c r="Y968" s="60" t="inlineStr">
        <is>
          <t>罗山川乡</t>
        </is>
      </c>
      <c r="Z968" s="58" t="inlineStr">
        <is>
          <t>李怀文</t>
        </is>
      </c>
      <c r="AA968" s="67" t="inlineStr">
        <is>
          <t>环农领办发〔2022〕30号</t>
        </is>
      </c>
      <c r="AB968" s="211" t="inlineStr">
        <is>
          <t>四批整合</t>
        </is>
      </c>
    </row>
    <row r="969" ht="51" customFormat="1" customHeight="1" s="7">
      <c r="A969" s="67" t="n"/>
      <c r="B969" s="67" t="inlineStr">
        <is>
          <t>农房抗震改造项目</t>
        </is>
      </c>
      <c r="C969" s="60" t="inlineStr">
        <is>
          <t>新建</t>
        </is>
      </c>
      <c r="D969" s="60" t="inlineStr">
        <is>
          <t>2021.01-2022.12</t>
        </is>
      </c>
      <c r="E969" s="67" t="inlineStr">
        <is>
          <t>南湫乡</t>
        </is>
      </c>
      <c r="F969" s="130" t="inlineStr">
        <is>
          <t>计划用于实施农房抗震改造6户，代家洼村2户、花儿山村1户、岳后渠村1户、洪涝池村2户。</t>
        </is>
      </c>
      <c r="G969" s="67" t="n">
        <v>15.6</v>
      </c>
      <c r="H969" s="67" t="n">
        <v>15.6</v>
      </c>
      <c r="I969" s="67" t="n"/>
      <c r="J969" s="67" t="n"/>
      <c r="K969" s="67" t="n"/>
      <c r="L969" s="67" t="inlineStr">
        <is>
          <t>甘财农[2022]39号</t>
        </is>
      </c>
      <c r="M969" s="94" t="inlineStr">
        <is>
          <t>有效提高农房抗震性能，保障农户住房稳定安全。</t>
        </is>
      </c>
      <c r="N969" s="94" t="inlineStr">
        <is>
          <t>有效提高农房抗震性能，保障农户住房稳定安全。</t>
        </is>
      </c>
      <c r="O969" s="67" t="n">
        <v>4</v>
      </c>
      <c r="P969" s="67" t="n"/>
      <c r="Q969" s="67" t="n">
        <v>0.0005999999999999999</v>
      </c>
      <c r="R969" s="67" t="n"/>
      <c r="S969" s="67" t="n">
        <v>0.0005999999999999999</v>
      </c>
      <c r="T969" s="67" t="n">
        <v>0.0026</v>
      </c>
      <c r="U969" s="67" t="n"/>
      <c r="V969" s="67" t="n">
        <v>0.0026</v>
      </c>
      <c r="W969" s="67" t="inlineStr">
        <is>
          <t>住建局</t>
        </is>
      </c>
      <c r="X969" s="67" t="inlineStr">
        <is>
          <t>王生杰</t>
        </is>
      </c>
      <c r="Y969" s="60" t="inlineStr">
        <is>
          <t>南湫乡</t>
        </is>
      </c>
      <c r="Z969" s="58" t="inlineStr">
        <is>
          <t>杜志远</t>
        </is>
      </c>
      <c r="AA969" s="67" t="inlineStr">
        <is>
          <t>环农领办发〔2022〕30号</t>
        </is>
      </c>
      <c r="AB969" s="211" t="inlineStr">
        <is>
          <t>四批整合</t>
        </is>
      </c>
    </row>
    <row r="970" ht="51" customFormat="1" customHeight="1" s="7">
      <c r="A970" s="67" t="n"/>
      <c r="B970" s="67" t="inlineStr">
        <is>
          <t>农房抗震改造项目</t>
        </is>
      </c>
      <c r="C970" s="60" t="inlineStr">
        <is>
          <t>新建</t>
        </is>
      </c>
      <c r="D970" s="60" t="inlineStr">
        <is>
          <t>2021.01-2022.12</t>
        </is>
      </c>
      <c r="E970" s="67" t="inlineStr">
        <is>
          <t>秦团庄</t>
        </is>
      </c>
      <c r="F970" s="130" t="inlineStr">
        <is>
          <t>计划用于实施农房抗震改造4户，大天子村2户、南掌堡子村1户、秦团庄村1户。</t>
        </is>
      </c>
      <c r="G970" s="67" t="n">
        <v>10.4</v>
      </c>
      <c r="H970" s="67" t="n">
        <v>10.4</v>
      </c>
      <c r="I970" s="67" t="n"/>
      <c r="J970" s="67" t="n"/>
      <c r="K970" s="67" t="n"/>
      <c r="L970" s="67" t="inlineStr">
        <is>
          <t>甘财农[2022]39号</t>
        </is>
      </c>
      <c r="M970" s="94" t="inlineStr">
        <is>
          <t>有效提高农房抗震性能，保障农户住房稳定安全。</t>
        </is>
      </c>
      <c r="N970" s="94" t="inlineStr">
        <is>
          <t>有效提高农房抗震性能，保障农户住房稳定安全。</t>
        </is>
      </c>
      <c r="O970" s="67" t="n">
        <v>3</v>
      </c>
      <c r="P970" s="67" t="n"/>
      <c r="Q970" s="67" t="n">
        <v>0.0004</v>
      </c>
      <c r="R970" s="67" t="n"/>
      <c r="S970" s="67" t="n">
        <v>0.0004</v>
      </c>
      <c r="T970" s="67" t="n">
        <v>0.0017</v>
      </c>
      <c r="U970" s="67" t="n"/>
      <c r="V970" s="67" t="n">
        <v>0.0017</v>
      </c>
      <c r="W970" s="67" t="inlineStr">
        <is>
          <t>住建局</t>
        </is>
      </c>
      <c r="X970" s="67" t="inlineStr">
        <is>
          <t>王生杰</t>
        </is>
      </c>
      <c r="Y970" s="60" t="inlineStr">
        <is>
          <t>秦团庄乡</t>
        </is>
      </c>
      <c r="Z970" s="58" t="inlineStr">
        <is>
          <t>张浩洲</t>
        </is>
      </c>
      <c r="AA970" s="67" t="inlineStr">
        <is>
          <t>环农领办发〔2022〕30号</t>
        </is>
      </c>
      <c r="AB970" s="211" t="inlineStr">
        <is>
          <t>四批整合</t>
        </is>
      </c>
    </row>
    <row r="971" ht="51" customFormat="1" customHeight="1" s="7">
      <c r="A971" s="67" t="n"/>
      <c r="B971" s="67" t="inlineStr">
        <is>
          <t>一般户农房抗震改造项目</t>
        </is>
      </c>
      <c r="C971" s="67" t="inlineStr">
        <is>
          <t>新建</t>
        </is>
      </c>
      <c r="D971" s="60" t="inlineStr">
        <is>
          <t>2021.01-2022.12</t>
        </is>
      </c>
      <c r="E971" s="67" t="inlineStr">
        <is>
          <t>环城镇</t>
        </is>
      </c>
      <c r="F971" s="130" t="inlineStr">
        <is>
          <t>实施农房抗震改造49户，其中：赵小掌村5户，冉旗寨村3户，白草塬村2户，北郭塬村1户，漫塬村1户，宁老庄村1户，张滩滩村5户，耿家沟村3户，西川村4户，马坊原村2户，周塬村3户，唐塬村3户，肖川村8户，杨庙掌村4户，十五里沟村2户，高龚塬村2户。</t>
        </is>
      </c>
      <c r="G971" s="67" t="n">
        <v>127.4</v>
      </c>
      <c r="H971" s="67" t="n">
        <v>127.4</v>
      </c>
      <c r="I971" s="67" t="n"/>
      <c r="J971" s="67" t="n"/>
      <c r="K971" s="67" t="n"/>
      <c r="L971" s="261" t="inlineStr">
        <is>
          <t xml:space="preserve"> 甘财农[2022]45号   </t>
        </is>
      </c>
      <c r="M971" s="94" t="inlineStr">
        <is>
          <t>有效提高农房抗震性能。</t>
        </is>
      </c>
      <c r="N971" s="94" t="inlineStr">
        <is>
          <t>有效提高农房抗震性能，保障农户住房稳定安全。</t>
        </is>
      </c>
      <c r="O971" s="67" t="n">
        <v>16</v>
      </c>
      <c r="P971" s="67" t="n"/>
      <c r="Q971" s="67" t="n">
        <v>0.0049</v>
      </c>
      <c r="R971" s="67" t="n"/>
      <c r="S971" s="67" t="n"/>
      <c r="T971" s="67" t="n">
        <v>0.0212</v>
      </c>
      <c r="U971" s="67" t="n"/>
      <c r="V971" s="67" t="n"/>
      <c r="W971" s="67" t="inlineStr">
        <is>
          <t>住建局</t>
        </is>
      </c>
      <c r="X971" s="67" t="inlineStr">
        <is>
          <t>王生杰</t>
        </is>
      </c>
      <c r="Y971" s="67" t="inlineStr">
        <is>
          <t>环城镇</t>
        </is>
      </c>
      <c r="Z971" s="58" t="inlineStr">
        <is>
          <t>白俊虎</t>
        </is>
      </c>
      <c r="AA971" s="58" t="inlineStr">
        <is>
          <t>环农领办发〔2022〕36号</t>
        </is>
      </c>
      <c r="AB971" s="211" t="inlineStr">
        <is>
          <t>五批整合</t>
        </is>
      </c>
    </row>
    <row r="972" ht="51" customFormat="1" customHeight="1" s="7">
      <c r="A972" s="67" t="n"/>
      <c r="B972" s="67" t="inlineStr">
        <is>
          <t>一般户农房抗震改造项目</t>
        </is>
      </c>
      <c r="C972" s="67" t="inlineStr">
        <is>
          <t>新建</t>
        </is>
      </c>
      <c r="D972" s="60" t="inlineStr">
        <is>
          <t>2021.01-2022.12</t>
        </is>
      </c>
      <c r="E972" s="67" t="inlineStr">
        <is>
          <t>曲子镇</t>
        </is>
      </c>
      <c r="F972" s="130" t="inlineStr">
        <is>
          <t>实施农房抗震改造52户，其中：五里桥村3户，孟家寨村4户，高李湾村3户，楼房子村6户，西沟村4户，宋家塬村4户，许家塬村4户，金村寺村4户，油坊塬村1户，金盆掌村3户，小庄子村5户，马家河村2户，董家塬村2户，刘旗村2户，双城村5户。</t>
        </is>
      </c>
      <c r="G972" s="67" t="n">
        <v>124.8</v>
      </c>
      <c r="H972" s="67" t="n">
        <v>124.8</v>
      </c>
      <c r="I972" s="67" t="n"/>
      <c r="J972" s="67" t="n"/>
      <c r="K972" s="67" t="n"/>
      <c r="L972" s="261" t="inlineStr">
        <is>
          <t xml:space="preserve"> 甘财农[2022]45号   </t>
        </is>
      </c>
      <c r="M972" s="94" t="inlineStr">
        <is>
          <t>有效提高农房抗震性能。</t>
        </is>
      </c>
      <c r="N972" s="94" t="inlineStr">
        <is>
          <t>有效提高农房抗震性能，保障农户住房稳定安全。</t>
        </is>
      </c>
      <c r="O972" s="67" t="n">
        <v>15</v>
      </c>
      <c r="P972" s="67" t="n"/>
      <c r="Q972" s="67" t="n">
        <v>0.0052</v>
      </c>
      <c r="R972" s="67" t="n"/>
      <c r="S972" s="67" t="n"/>
      <c r="T972" s="67" t="n">
        <v>0.0208</v>
      </c>
      <c r="U972" s="67" t="n"/>
      <c r="V972" s="67" t="n"/>
      <c r="W972" s="67" t="inlineStr">
        <is>
          <t>住建局</t>
        </is>
      </c>
      <c r="X972" s="67" t="inlineStr">
        <is>
          <t>王生杰</t>
        </is>
      </c>
      <c r="Y972" s="60" t="inlineStr">
        <is>
          <t>曲子镇</t>
        </is>
      </c>
      <c r="Z972" s="58" t="inlineStr">
        <is>
          <t>段斌杰</t>
        </is>
      </c>
      <c r="AA972" s="58" t="inlineStr">
        <is>
          <t>环农领办发〔2022〕36号</t>
        </is>
      </c>
      <c r="AB972" s="211" t="inlineStr">
        <is>
          <t>五批整合</t>
        </is>
      </c>
    </row>
    <row r="973" ht="51" customFormat="1" customHeight="1" s="7">
      <c r="A973" s="67" t="n"/>
      <c r="B973" s="67" t="inlineStr">
        <is>
          <t>一般户农房抗震改造项目</t>
        </is>
      </c>
      <c r="C973" s="67" t="inlineStr">
        <is>
          <t>新建</t>
        </is>
      </c>
      <c r="D973" s="60" t="inlineStr">
        <is>
          <t>2021.01-2022.12</t>
        </is>
      </c>
      <c r="E973" s="67" t="inlineStr">
        <is>
          <t>毛井镇</t>
        </is>
      </c>
      <c r="F973" s="130" t="inlineStr">
        <is>
          <t>实施农房抗震改造25户，其中：大户掌村1户，丁连掌村1户，高家洼村1户，红土咀村1户，黄寨柯村1户，乔崾岘村1户，施家滩村1户，杨东掌村1户，砖城子村2户，二条俭村15户。</t>
        </is>
      </c>
      <c r="G973" s="67" t="n">
        <v>57.2</v>
      </c>
      <c r="H973" s="67" t="n">
        <v>57.2</v>
      </c>
      <c r="I973" s="67" t="n"/>
      <c r="J973" s="67" t="n"/>
      <c r="K973" s="67" t="n"/>
      <c r="L973" s="67" t="inlineStr">
        <is>
          <t xml:space="preserve"> 甘财农[2022]45号   </t>
        </is>
      </c>
      <c r="M973" s="94" t="inlineStr">
        <is>
          <t>有效提高农房抗震性能。</t>
        </is>
      </c>
      <c r="N973" s="94" t="inlineStr">
        <is>
          <t>有效提高农房抗震性能，保障农户住房稳定安全。</t>
        </is>
      </c>
      <c r="O973" s="67" t="n">
        <v>10</v>
      </c>
      <c r="P973" s="67" t="n"/>
      <c r="Q973" s="67" t="n">
        <v>0.0025</v>
      </c>
      <c r="R973" s="67" t="n"/>
      <c r="S973" s="67" t="n"/>
      <c r="T973" s="67" t="n">
        <v>0.0095</v>
      </c>
      <c r="U973" s="67" t="n"/>
      <c r="V973" s="67" t="n"/>
      <c r="W973" s="67" t="inlineStr">
        <is>
          <t>住建局</t>
        </is>
      </c>
      <c r="X973" s="67" t="inlineStr">
        <is>
          <t>王生杰</t>
        </is>
      </c>
      <c r="Y973" s="60" t="inlineStr">
        <is>
          <t>毛井镇</t>
        </is>
      </c>
      <c r="Z973" s="58" t="inlineStr">
        <is>
          <t>梁立群</t>
        </is>
      </c>
      <c r="AA973" s="58" t="inlineStr">
        <is>
          <t>环农领办发〔2022〕36号</t>
        </is>
      </c>
      <c r="AB973" s="211" t="inlineStr">
        <is>
          <t>五批整合</t>
        </is>
      </c>
    </row>
    <row r="974" ht="51" customFormat="1" customHeight="1" s="7">
      <c r="A974" s="67" t="n"/>
      <c r="B974" s="67" t="inlineStr">
        <is>
          <t>一般户农房抗震改造项目</t>
        </is>
      </c>
      <c r="C974" s="67" t="inlineStr">
        <is>
          <t>新建</t>
        </is>
      </c>
      <c r="D974" s="60" t="inlineStr">
        <is>
          <t>2021.01-2022.12</t>
        </is>
      </c>
      <c r="E974" s="67" t="inlineStr">
        <is>
          <t>车道镇</t>
        </is>
      </c>
      <c r="F974" s="130" t="inlineStr">
        <is>
          <t>实施农房抗震改造11户，其中：陈掌村1户，代掌村1户，红台村1户，刘渠村1户，刘园子村1户，三角城村1户，双庙村1户，杨掌村1户，樱桃掌村1户，元峁村1户，安掌村1户。</t>
        </is>
      </c>
      <c r="G974" s="67" t="n">
        <v>29.6</v>
      </c>
      <c r="H974" s="67" t="n">
        <v>29.6</v>
      </c>
      <c r="I974" s="67" t="n"/>
      <c r="J974" s="67" t="n"/>
      <c r="K974" s="67" t="n"/>
      <c r="L974" s="67" t="inlineStr">
        <is>
          <t xml:space="preserve"> 甘财农[2022]45号   </t>
        </is>
      </c>
      <c r="M974" s="94" t="inlineStr">
        <is>
          <t>有效提高农房抗震性能。</t>
        </is>
      </c>
      <c r="N974" s="94" t="inlineStr">
        <is>
          <t>有效提高农房抗震性能，保障农户住房稳定安全。</t>
        </is>
      </c>
      <c r="O974" s="67" t="n">
        <v>11</v>
      </c>
      <c r="P974" s="67" t="n"/>
      <c r="Q974" s="67" t="n">
        <v>0.0011</v>
      </c>
      <c r="R974" s="67" t="n"/>
      <c r="S974" s="67" t="n"/>
      <c r="T974" s="67" t="n">
        <v>0.0047</v>
      </c>
      <c r="U974" s="67" t="n"/>
      <c r="V974" s="67" t="n"/>
      <c r="W974" s="67" t="inlineStr">
        <is>
          <t>住建局</t>
        </is>
      </c>
      <c r="X974" s="67" t="inlineStr">
        <is>
          <t>王生杰</t>
        </is>
      </c>
      <c r="Y974" s="60" t="inlineStr">
        <is>
          <t>车道镇</t>
        </is>
      </c>
      <c r="Z974" s="60" t="inlineStr">
        <is>
          <t>张会星</t>
        </is>
      </c>
      <c r="AA974" s="58" t="inlineStr">
        <is>
          <t>环农领办发〔2022〕36号</t>
        </is>
      </c>
      <c r="AB974" s="211" t="inlineStr">
        <is>
          <t>五批整合</t>
        </is>
      </c>
    </row>
    <row r="975" ht="51" customFormat="1" customHeight="1" s="7">
      <c r="A975" s="67" t="n"/>
      <c r="B975" s="67" t="inlineStr">
        <is>
          <t>一般户农房抗震改造项目</t>
        </is>
      </c>
      <c r="C975" s="67" t="inlineStr">
        <is>
          <t>新建</t>
        </is>
      </c>
      <c r="D975" s="60" t="inlineStr">
        <is>
          <t>2021.01-2022.12</t>
        </is>
      </c>
      <c r="E975" s="67" t="inlineStr">
        <is>
          <t>芦家湾乡</t>
        </is>
      </c>
      <c r="F975" s="130" t="inlineStr">
        <is>
          <t>实施农房抗震改造11户，大堡条村1户，花儿掌村1户，庙儿掌村1户，盘龙村1户，桃李湾村1户，王庄村1户，小堡条村1户，杨兴庄村1户，井川村1户，宋家掌村2户。</t>
        </is>
      </c>
      <c r="G975" s="67" t="n">
        <v>28.6</v>
      </c>
      <c r="H975" s="67" t="n">
        <v>28.6</v>
      </c>
      <c r="I975" s="67" t="n"/>
      <c r="J975" s="67" t="n"/>
      <c r="K975" s="67" t="n"/>
      <c r="L975" s="67" t="inlineStr">
        <is>
          <t xml:space="preserve"> 甘财农[2022]45号   </t>
        </is>
      </c>
      <c r="M975" s="94" t="inlineStr">
        <is>
          <t>有效提高农房抗震性能。</t>
        </is>
      </c>
      <c r="N975" s="94" t="inlineStr">
        <is>
          <t>有效提高农房抗震性能，保障农户住房稳定安全。</t>
        </is>
      </c>
      <c r="O975" s="67" t="n">
        <v>10</v>
      </c>
      <c r="P975" s="67" t="n"/>
      <c r="Q975" s="67" t="n">
        <v>0.0011</v>
      </c>
      <c r="R975" s="67" t="n"/>
      <c r="S975" s="67" t="n"/>
      <c r="T975" s="67" t="n">
        <v>0.0048</v>
      </c>
      <c r="U975" s="67" t="n"/>
      <c r="V975" s="67" t="n"/>
      <c r="W975" s="67" t="inlineStr">
        <is>
          <t>住建局</t>
        </is>
      </c>
      <c r="X975" s="67" t="inlineStr">
        <is>
          <t>王生杰</t>
        </is>
      </c>
      <c r="Y975" s="60" t="inlineStr">
        <is>
          <t>芦家湾乡</t>
        </is>
      </c>
      <c r="Z975" s="58" t="inlineStr">
        <is>
          <t>马鹏飞</t>
        </is>
      </c>
      <c r="AA975" s="58" t="inlineStr">
        <is>
          <t>环农领办发〔2022〕36号</t>
        </is>
      </c>
      <c r="AB975" s="211" t="inlineStr">
        <is>
          <t>五批整合</t>
        </is>
      </c>
    </row>
    <row r="976" ht="51" customFormat="1" customHeight="1" s="7">
      <c r="A976" s="67" t="n"/>
      <c r="B976" s="67" t="inlineStr">
        <is>
          <t>一般户农房抗震改造项目</t>
        </is>
      </c>
      <c r="C976" s="67" t="inlineStr">
        <is>
          <t>新建</t>
        </is>
      </c>
      <c r="D976" s="60" t="inlineStr">
        <is>
          <t>2021.01-2022.12</t>
        </is>
      </c>
      <c r="E976" s="67" t="inlineStr">
        <is>
          <t>天池乡</t>
        </is>
      </c>
      <c r="F976" s="130" t="inlineStr">
        <is>
          <t>实施农房抗震改造66户，其中：张邓塬村4户，梁家河村3户，苏北岔村9户，潘老庄村1户，四合掌村6户，老庄湾村11户，井渠淌村2户，鲜岔村3户，喜家坪村1户，曹李川村16户，大方山村7户，天池村3户。</t>
        </is>
      </c>
      <c r="G976" s="67" t="n">
        <v>194.2</v>
      </c>
      <c r="H976" s="67" t="n">
        <v>194.2</v>
      </c>
      <c r="I976" s="67" t="n"/>
      <c r="J976" s="67" t="n"/>
      <c r="K976" s="67" t="n"/>
      <c r="L976" s="67" t="inlineStr">
        <is>
          <t xml:space="preserve">甘财农[2022]44号  </t>
        </is>
      </c>
      <c r="M976" s="94" t="inlineStr">
        <is>
          <t>有效提高农房抗震性能。</t>
        </is>
      </c>
      <c r="N976" s="94" t="inlineStr">
        <is>
          <t>有效提高农房抗震性能，保障农户住房稳定安全。</t>
        </is>
      </c>
      <c r="O976" s="67" t="n">
        <v>12</v>
      </c>
      <c r="P976" s="67" t="n"/>
      <c r="Q976" s="67" t="n">
        <v>0.0066</v>
      </c>
      <c r="R976" s="67" t="n"/>
      <c r="S976" s="67" t="n"/>
      <c r="T976" s="67" t="n">
        <v>0.0285</v>
      </c>
      <c r="U976" s="67" t="n"/>
      <c r="V976" s="67" t="n"/>
      <c r="W976" s="67" t="inlineStr">
        <is>
          <t>住建局</t>
        </is>
      </c>
      <c r="X976" s="67" t="inlineStr">
        <is>
          <t>王生杰</t>
        </is>
      </c>
      <c r="Y976" s="60" t="inlineStr">
        <is>
          <t>天池乡</t>
        </is>
      </c>
      <c r="Z976" s="58" t="inlineStr">
        <is>
          <t>刘震</t>
        </is>
      </c>
      <c r="AA976" s="58" t="inlineStr">
        <is>
          <t>环农领办发〔2022〕36号</t>
        </is>
      </c>
      <c r="AB976" s="211" t="inlineStr">
        <is>
          <t>五批整合</t>
        </is>
      </c>
    </row>
    <row r="977" ht="51" customFormat="1" customHeight="1" s="7">
      <c r="A977" s="67" t="n"/>
      <c r="B977" s="67" t="inlineStr">
        <is>
          <t>一般户农房抗震改造项目</t>
        </is>
      </c>
      <c r="C977" s="67" t="inlineStr">
        <is>
          <t>新建</t>
        </is>
      </c>
      <c r="D977" s="60" t="inlineStr">
        <is>
          <t>2021.01-2022.12</t>
        </is>
      </c>
      <c r="E977" s="67" t="inlineStr">
        <is>
          <t>演武乡</t>
        </is>
      </c>
      <c r="F977" s="130" t="inlineStr">
        <is>
          <t>实施农房抗震改造7户，其中：杨家洼村1户，走马硷村3户，吴家塬2户，曳郭咀村1户。</t>
        </is>
      </c>
      <c r="G977" s="67" t="n">
        <v>17.2</v>
      </c>
      <c r="H977" s="67" t="n">
        <v>17.2</v>
      </c>
      <c r="I977" s="67" t="n"/>
      <c r="J977" s="67" t="n"/>
      <c r="K977" s="67" t="n"/>
      <c r="L977" s="67" t="inlineStr">
        <is>
          <t xml:space="preserve">甘财农[2022]45号  </t>
        </is>
      </c>
      <c r="M977" s="94" t="inlineStr">
        <is>
          <t>有效提高农房抗震性能。</t>
        </is>
      </c>
      <c r="N977" s="94" t="inlineStr">
        <is>
          <t>有效提高农房抗震性能，保障农户住房稳定安全。</t>
        </is>
      </c>
      <c r="O977" s="67" t="n">
        <v>4</v>
      </c>
      <c r="P977" s="67" t="n"/>
      <c r="Q977" s="67" t="n">
        <v>0.0007</v>
      </c>
      <c r="R977" s="67" t="n"/>
      <c r="S977" s="67" t="n"/>
      <c r="T977" s="67" t="n">
        <v>0.003</v>
      </c>
      <c r="U977" s="67" t="n"/>
      <c r="V977" s="67" t="n"/>
      <c r="W977" s="67" t="inlineStr">
        <is>
          <t>住建局</t>
        </is>
      </c>
      <c r="X977" s="67" t="inlineStr">
        <is>
          <t>王生杰</t>
        </is>
      </c>
      <c r="Y977" s="60" t="inlineStr">
        <is>
          <t>演武乡</t>
        </is>
      </c>
      <c r="Z977" s="58" t="inlineStr">
        <is>
          <t>杨永杰</t>
        </is>
      </c>
      <c r="AA977" s="58" t="inlineStr">
        <is>
          <t>环农领办发〔2022〕36号</t>
        </is>
      </c>
      <c r="AB977" s="211" t="inlineStr">
        <is>
          <t>五批整合</t>
        </is>
      </c>
    </row>
    <row r="978" ht="51" customFormat="1" customHeight="1" s="7">
      <c r="A978" s="67" t="n"/>
      <c r="B978" s="67" t="inlineStr">
        <is>
          <t>一般户农房抗震改造项目</t>
        </is>
      </c>
      <c r="C978" s="67" t="inlineStr">
        <is>
          <t>新建</t>
        </is>
      </c>
      <c r="D978" s="60" t="inlineStr">
        <is>
          <t>2021.01-2022.12</t>
        </is>
      </c>
      <c r="E978" s="67" t="inlineStr">
        <is>
          <t>合道镇</t>
        </is>
      </c>
      <c r="F978" s="130" t="inlineStr">
        <is>
          <t>实施农房抗震改造45户，其中：尚西坪村3户，梁坪村1户，朱家塬村2户，辛坪村2户，杨坪沟村1户，唐台子村4户，大路洼村3户，常崾岘村1户，寨子坪村8户，瓦天沟村5户，沈家岭村1户，陈旗塬村2户，陶洼子村2户，何坪村2户，红崖洼村5户，赵台村3户。</t>
        </is>
      </c>
      <c r="G978" s="67" t="n">
        <v>101.4</v>
      </c>
      <c r="H978" s="67" t="n">
        <v>101.4</v>
      </c>
      <c r="I978" s="67" t="n"/>
      <c r="J978" s="67" t="n"/>
      <c r="K978" s="67" t="n"/>
      <c r="L978" s="67" t="inlineStr">
        <is>
          <t xml:space="preserve"> 甘财农[2022]45号   </t>
        </is>
      </c>
      <c r="M978" s="94" t="inlineStr">
        <is>
          <t>有效提高农房抗震性能。</t>
        </is>
      </c>
      <c r="N978" s="94" t="inlineStr">
        <is>
          <t>有效提高农房抗震性能，保障农户住房稳定安全。</t>
        </is>
      </c>
      <c r="O978" s="67" t="n">
        <v>16</v>
      </c>
      <c r="P978" s="67" t="n"/>
      <c r="Q978" s="67" t="n">
        <v>0.0045</v>
      </c>
      <c r="R978" s="67" t="n"/>
      <c r="S978" s="67" t="n"/>
      <c r="T978" s="67" t="n">
        <v>0.0199</v>
      </c>
      <c r="U978" s="67" t="n"/>
      <c r="V978" s="67" t="n"/>
      <c r="W978" s="67" t="inlineStr">
        <is>
          <t>住建局</t>
        </is>
      </c>
      <c r="X978" s="67" t="inlineStr">
        <is>
          <t>王生杰</t>
        </is>
      </c>
      <c r="Y978" s="60" t="inlineStr">
        <is>
          <t>合道镇</t>
        </is>
      </c>
      <c r="Z978" s="58" t="inlineStr">
        <is>
          <t>王宝明</t>
        </is>
      </c>
      <c r="AA978" s="58" t="inlineStr">
        <is>
          <t>环农领办发〔2022〕36号</t>
        </is>
      </c>
      <c r="AB978" s="211" t="inlineStr">
        <is>
          <t>五批整合</t>
        </is>
      </c>
    </row>
    <row r="979" ht="51" customFormat="1" customHeight="1" s="7">
      <c r="A979" s="67" t="n"/>
      <c r="B979" s="67" t="inlineStr">
        <is>
          <t>一般户农房抗震改造项目</t>
        </is>
      </c>
      <c r="C979" s="67" t="inlineStr">
        <is>
          <t>新建</t>
        </is>
      </c>
      <c r="D979" s="60" t="inlineStr">
        <is>
          <t>2021.01-2022.12</t>
        </is>
      </c>
      <c r="E979" s="67" t="inlineStr">
        <is>
          <t>樊家川乡</t>
        </is>
      </c>
      <c r="F979" s="130" t="inlineStr">
        <is>
          <t>实施农房抗震改造7户，其中：长城村1户，郝集村1户，李崾岘村1户，慕家河村1户，闫塬村1户，马骏滩村1户，樊家川村1户。</t>
        </is>
      </c>
      <c r="G979" s="67" t="n">
        <v>18.2</v>
      </c>
      <c r="H979" s="67" t="n">
        <v>18.2</v>
      </c>
      <c r="I979" s="67" t="n"/>
      <c r="J979" s="67" t="n"/>
      <c r="K979" s="67" t="n"/>
      <c r="L979" s="67" t="inlineStr">
        <is>
          <t xml:space="preserve"> 甘财农[2022]45号   </t>
        </is>
      </c>
      <c r="M979" s="94" t="inlineStr">
        <is>
          <t>有效提高农房抗震性能。</t>
        </is>
      </c>
      <c r="N979" s="94" t="inlineStr">
        <is>
          <t>有效提高农房抗震性能，保障农户住房稳定安全。</t>
        </is>
      </c>
      <c r="O979" s="67" t="n">
        <v>7</v>
      </c>
      <c r="P979" s="67" t="n"/>
      <c r="Q979" s="67" t="n">
        <v>0.0007</v>
      </c>
      <c r="R979" s="67" t="n"/>
      <c r="S979" s="67" t="n"/>
      <c r="T979" s="67" t="n">
        <v>0.003</v>
      </c>
      <c r="U979" s="67" t="n"/>
      <c r="V979" s="67" t="n"/>
      <c r="W979" s="67" t="inlineStr">
        <is>
          <t>住建局</t>
        </is>
      </c>
      <c r="X979" s="67" t="inlineStr">
        <is>
          <t>王生杰</t>
        </is>
      </c>
      <c r="Y979" s="60" t="inlineStr">
        <is>
          <t>樊家川镇</t>
        </is>
      </c>
      <c r="Z979" s="58" t="inlineStr">
        <is>
          <t>王治峰</t>
        </is>
      </c>
      <c r="AA979" s="58" t="inlineStr">
        <is>
          <t>环农领办发〔2022〕36号</t>
        </is>
      </c>
      <c r="AB979" s="211" t="inlineStr">
        <is>
          <t>五批整合</t>
        </is>
      </c>
    </row>
    <row r="980" ht="51" customFormat="1" customHeight="1" s="7">
      <c r="A980" s="67" t="n"/>
      <c r="B980" s="67" t="inlineStr">
        <is>
          <t>一般户农房抗震改造项目</t>
        </is>
      </c>
      <c r="C980" s="67" t="inlineStr">
        <is>
          <t>新建</t>
        </is>
      </c>
      <c r="D980" s="60" t="inlineStr">
        <is>
          <t>2021.01-2022.12</t>
        </is>
      </c>
      <c r="E980" s="67" t="inlineStr">
        <is>
          <t>耿湾乡</t>
        </is>
      </c>
      <c r="F980" s="130" t="inlineStr">
        <is>
          <t>实施农房抗震改造35户，郝东掌村5户，潘掌村4户，郜庄村1户，四合原村1户，许掌村2户，天桥村1户，桃树掌村1户，早流渠村1户，韩老庄村1户，耿河村2户，黑城岔村4户，万湾村5户，张台村7户。</t>
        </is>
      </c>
      <c r="G980" s="67" t="n">
        <v>101.4</v>
      </c>
      <c r="H980" s="67" t="n">
        <v>101.4</v>
      </c>
      <c r="I980" s="67" t="n"/>
      <c r="J980" s="67" t="n"/>
      <c r="K980" s="67" t="n"/>
      <c r="L980" s="67" t="inlineStr">
        <is>
          <t xml:space="preserve"> 甘财农[2022]45号   </t>
        </is>
      </c>
      <c r="M980" s="94" t="inlineStr">
        <is>
          <t>有效提高农房抗震性能。</t>
        </is>
      </c>
      <c r="N980" s="94" t="inlineStr">
        <is>
          <t>有效提高农房抗震性能，保障农户住房稳定安全。</t>
        </is>
      </c>
      <c r="O980" s="67" t="n">
        <v>13</v>
      </c>
      <c r="P980" s="67" t="n"/>
      <c r="Q980" s="67" t="n">
        <v>0.0035</v>
      </c>
      <c r="R980" s="67" t="n"/>
      <c r="S980" s="67" t="n"/>
      <c r="T980" s="67" t="n">
        <v>0.0151</v>
      </c>
      <c r="U980" s="67" t="n"/>
      <c r="V980" s="67" t="n"/>
      <c r="W980" s="67" t="inlineStr">
        <is>
          <t>住建局</t>
        </is>
      </c>
      <c r="X980" s="67" t="inlineStr">
        <is>
          <t>王生杰</t>
        </is>
      </c>
      <c r="Y980" s="60" t="inlineStr">
        <is>
          <t>耿湾乡</t>
        </is>
      </c>
      <c r="Z980" s="58" t="inlineStr">
        <is>
          <t>王秀丽</t>
        </is>
      </c>
      <c r="AA980" s="58" t="inlineStr">
        <is>
          <t>环农领办发〔2022〕36号</t>
        </is>
      </c>
      <c r="AB980" s="211" t="inlineStr">
        <is>
          <t>五批整合</t>
        </is>
      </c>
    </row>
    <row r="981" ht="39" customFormat="1" customHeight="1" s="10">
      <c r="A981" s="56" t="n"/>
      <c r="B981" s="297" t="inlineStr">
        <is>
          <t>（八）易地扶贫搬迁集中安置区“一站式”社区综合服务建设</t>
        </is>
      </c>
      <c r="C981" s="290" t="n"/>
      <c r="D981" s="290" t="n"/>
      <c r="E981" s="291" t="n"/>
      <c r="F981" s="71" t="n"/>
      <c r="G981" s="72">
        <f>SUM(G982:G1000)</f>
        <v/>
      </c>
      <c r="H981" s="72">
        <f>SUM(H982:H1000)</f>
        <v/>
      </c>
      <c r="I981" s="72">
        <f>SUM(I982:I1000)</f>
        <v/>
      </c>
      <c r="J981" s="72">
        <f>SUM(J982:J1000)</f>
        <v/>
      </c>
      <c r="K981" s="72">
        <f>SUM(K982:K1000)</f>
        <v/>
      </c>
      <c r="L981" s="79" t="n"/>
      <c r="M981" s="87" t="n"/>
      <c r="N981" s="87" t="n"/>
      <c r="O981" s="79" t="n"/>
      <c r="P981" s="79" t="n"/>
      <c r="Q981" s="79" t="n"/>
      <c r="R981" s="79" t="n"/>
      <c r="S981" s="79" t="n"/>
      <c r="T981" s="79" t="n"/>
      <c r="U981" s="79" t="n"/>
      <c r="V981" s="79" t="n"/>
      <c r="W981" s="90" t="n"/>
      <c r="X981" s="79" t="n"/>
      <c r="Y981" s="79" t="n"/>
      <c r="Z981" s="79" t="n"/>
      <c r="AA981" s="79" t="n"/>
      <c r="AB981" s="79" t="n"/>
    </row>
    <row r="982" ht="64" customFormat="1" customHeight="1" s="19">
      <c r="A982" s="56" t="n"/>
      <c r="B982" s="60" t="inlineStr">
        <is>
          <t>毛井镇二条俭村雅阳洼组安置点公共基础设施维修工程</t>
        </is>
      </c>
      <c r="C982" s="60" t="inlineStr">
        <is>
          <t>新建</t>
        </is>
      </c>
      <c r="D982" s="58" t="inlineStr">
        <is>
          <t>2022.01-2022.12</t>
        </is>
      </c>
      <c r="E982" s="60" t="inlineStr">
        <is>
          <t>毛井镇二条俭村雅阳洼组安置点</t>
        </is>
      </c>
      <c r="F982" s="70" t="inlineStr">
        <is>
          <t>1.拆除工程：混凝土道路276.66米，透水砖硬化605.72平方米，树池92个，道牙511.2米，检查井11座，雨水口11座,管网270米。
2，新建工程:混凝土道路276.66米，透水砖硬化605.72平方米，树池92个，道牙511.2米，急流槽276.66米，土方翻夯2113.49立方米。</t>
        </is>
      </c>
      <c r="G982" s="60" t="n">
        <v>57.5</v>
      </c>
      <c r="H982" s="60" t="n"/>
      <c r="I982" s="60" t="n">
        <v>57.5</v>
      </c>
      <c r="J982" s="60" t="n"/>
      <c r="K982" s="60" t="n"/>
      <c r="L982" s="141" t="inlineStr">
        <is>
          <t>甘财扶贫〔2021〕25号</t>
        </is>
      </c>
      <c r="M982" s="300" t="inlineStr">
        <is>
          <t>改善搬迁点基础设施条件。</t>
        </is>
      </c>
      <c r="N982" s="300" t="inlineStr">
        <is>
          <t>项目实施后极大改善安置点内的人居环境现状，增强农民的幸福感，达到吸引投资的目的，助推建设美丽乡村。</t>
        </is>
      </c>
      <c r="O982" s="60" t="n">
        <v>1</v>
      </c>
      <c r="P982" s="58" t="n"/>
      <c r="Q982" s="60">
        <f>R982+S982</f>
        <v/>
      </c>
      <c r="R982" s="60" t="n">
        <v>0.0015</v>
      </c>
      <c r="S982" s="60" t="n"/>
      <c r="T982" s="60">
        <f>U982+V982</f>
        <v/>
      </c>
      <c r="U982" s="60" t="n">
        <v>0.0057</v>
      </c>
      <c r="V982" s="60" t="n"/>
      <c r="W982" s="60" t="inlineStr">
        <is>
          <t>发改局</t>
        </is>
      </c>
      <c r="X982" s="58" t="inlineStr">
        <is>
          <t>白兴时</t>
        </is>
      </c>
      <c r="Y982" s="60" t="inlineStr">
        <is>
          <t>毛井镇</t>
        </is>
      </c>
      <c r="Z982" s="58" t="inlineStr">
        <is>
          <t>梁立群</t>
        </is>
      </c>
      <c r="AA982" s="58" t="inlineStr">
        <is>
          <t>环农领办发〔2022〕4号</t>
        </is>
      </c>
      <c r="AB982" s="58" t="inlineStr">
        <is>
          <t>省提前批</t>
        </is>
      </c>
    </row>
    <row r="983" ht="64" customFormat="1" customHeight="1" s="19">
      <c r="A983" s="56" t="n"/>
      <c r="B983" s="60" t="inlineStr">
        <is>
          <t>樊家川镇樊家川村樊家川组安置点公共基础设施维修工程</t>
        </is>
      </c>
      <c r="C983" s="60" t="inlineStr">
        <is>
          <t>新建</t>
        </is>
      </c>
      <c r="D983" s="58" t="inlineStr">
        <is>
          <t>2022.01-2022.12</t>
        </is>
      </c>
      <c r="E983" s="60" t="inlineStr">
        <is>
          <t>樊家川镇樊家川村安置点</t>
        </is>
      </c>
      <c r="F983" s="70" t="inlineStr">
        <is>
          <t>回填塌陷约318.75平方米，维修混凝土路面120平方米，维修化粪池1座。</t>
        </is>
      </c>
      <c r="G983" s="60" t="n">
        <v>9</v>
      </c>
      <c r="H983" s="60" t="n"/>
      <c r="I983" s="60" t="n">
        <v>9</v>
      </c>
      <c r="J983" s="60" t="n"/>
      <c r="K983" s="60" t="n"/>
      <c r="L983" s="141" t="inlineStr">
        <is>
          <t>甘财扶贫〔2021〕25号</t>
        </is>
      </c>
      <c r="M983" s="300" t="inlineStr">
        <is>
          <t>解决樊家川组易地搬迁点52户群众的出行、生活困难问题。</t>
        </is>
      </c>
      <c r="N983" s="300" t="inlineStr">
        <is>
          <t>彻底解决安置点塌陷带来的安全隐患，改善人居环境、吸引商户落户，促进经济发展。</t>
        </is>
      </c>
      <c r="O983" s="60" t="n">
        <v>1</v>
      </c>
      <c r="P983" s="58" t="n"/>
      <c r="Q983" s="60">
        <f>R983+S983</f>
        <v/>
      </c>
      <c r="R983" s="60" t="n">
        <v>0.0052</v>
      </c>
      <c r="S983" s="60" t="n"/>
      <c r="T983" s="60">
        <f>U983+V983</f>
        <v/>
      </c>
      <c r="U983" s="60" t="n">
        <v>0.0283</v>
      </c>
      <c r="V983" s="60" t="n"/>
      <c r="W983" s="60" t="inlineStr">
        <is>
          <t>发改局</t>
        </is>
      </c>
      <c r="X983" s="58" t="inlineStr">
        <is>
          <t>白兴时</t>
        </is>
      </c>
      <c r="Y983" s="60" t="inlineStr">
        <is>
          <t>樊家川镇</t>
        </is>
      </c>
      <c r="Z983" s="58" t="inlineStr">
        <is>
          <t>王治峰</t>
        </is>
      </c>
      <c r="AA983" s="58" t="inlineStr">
        <is>
          <t>环农领办发〔2022〕4号</t>
        </is>
      </c>
      <c r="AB983" s="58" t="inlineStr">
        <is>
          <t>省提前批</t>
        </is>
      </c>
    </row>
    <row r="984" ht="64" customFormat="1" customHeight="1" s="19">
      <c r="A984" s="56" t="n"/>
      <c r="B984" s="60" t="inlineStr">
        <is>
          <t>芦家湾乡杨新庄村安置点公共基础设施维修工程</t>
        </is>
      </c>
      <c r="C984" s="60" t="inlineStr">
        <is>
          <t>新建</t>
        </is>
      </c>
      <c r="D984" s="58" t="inlineStr">
        <is>
          <t>2022.01-2022.12</t>
        </is>
      </c>
      <c r="E984" s="60" t="inlineStr">
        <is>
          <t>芦家湾乡杨新庄村安置点</t>
        </is>
      </c>
      <c r="F984" s="70" t="inlineStr">
        <is>
          <t>维修水毁道路1公里，新建混泥土排水槽200米，并实施其他附属设施。</t>
        </is>
      </c>
      <c r="G984" s="60" t="n">
        <v>150</v>
      </c>
      <c r="H984" s="60" t="n"/>
      <c r="I984" s="60" t="n">
        <v>150</v>
      </c>
      <c r="J984" s="60" t="n"/>
      <c r="K984" s="60" t="n"/>
      <c r="L984" s="141" t="inlineStr">
        <is>
          <t>甘财扶贫〔2021〕25号</t>
        </is>
      </c>
      <c r="M984" s="70" t="inlineStr">
        <is>
          <t>有效解决搬迁群众出行难的问题。</t>
        </is>
      </c>
      <c r="N984" s="70" t="inlineStr">
        <is>
          <t>为安置点群众外出销售农副产品提供便利，改善农村基础设施，为安置点发展积蓄能量、增添后劲。</t>
        </is>
      </c>
      <c r="O984" s="60" t="n">
        <v>1</v>
      </c>
      <c r="P984" s="58" t="n"/>
      <c r="Q984" s="60">
        <f>R984+S984</f>
        <v/>
      </c>
      <c r="R984" s="60" t="n">
        <v>0.003</v>
      </c>
      <c r="S984" s="60" t="n"/>
      <c r="T984" s="60">
        <f>U984+V984</f>
        <v/>
      </c>
      <c r="U984" s="60" t="n">
        <v>0.008500000000000001</v>
      </c>
      <c r="V984" s="60" t="n"/>
      <c r="W984" s="60" t="inlineStr">
        <is>
          <t>发改局</t>
        </is>
      </c>
      <c r="X984" s="58" t="inlineStr">
        <is>
          <t>白兴时</t>
        </is>
      </c>
      <c r="Y984" s="60" t="inlineStr">
        <is>
          <t>以工代赈办</t>
        </is>
      </c>
      <c r="Z984" s="58" t="inlineStr">
        <is>
          <t>耿嫔</t>
        </is>
      </c>
      <c r="AA984" s="58" t="inlineStr">
        <is>
          <t>环农领办发〔2022〕4号</t>
        </is>
      </c>
      <c r="AB984" s="58" t="inlineStr">
        <is>
          <t>省提前批</t>
        </is>
      </c>
    </row>
    <row r="985" ht="64" customFormat="1" customHeight="1" s="19">
      <c r="A985" s="56" t="n"/>
      <c r="B985" s="60" t="inlineStr">
        <is>
          <t>合道镇杨坪沟村高掌组安置点公共基础设施维修工程</t>
        </is>
      </c>
      <c r="C985" s="60" t="inlineStr">
        <is>
          <t>新建</t>
        </is>
      </c>
      <c r="D985" s="58" t="inlineStr">
        <is>
          <t>2022.01-2022.12</t>
        </is>
      </c>
      <c r="E985" s="60" t="inlineStr">
        <is>
          <t>合道镇杨坪沟村高掌组安置点</t>
        </is>
      </c>
      <c r="F985" s="70" t="inlineStr">
        <is>
          <t>安置点实施混凝土硬化1063.8平方米，护坡20米，并配套实施其他工程。</t>
        </is>
      </c>
      <c r="G985" s="60" t="n">
        <v>50</v>
      </c>
      <c r="H985" s="60" t="n"/>
      <c r="I985" s="60" t="n">
        <v>50</v>
      </c>
      <c r="J985" s="60" t="n"/>
      <c r="K985" s="60" t="n"/>
      <c r="L985" s="141" t="inlineStr">
        <is>
          <t>甘财扶贫〔2021〕25号</t>
        </is>
      </c>
      <c r="M985" s="70" t="inlineStr">
        <is>
          <t>改善搬迁点基础设施条件。</t>
        </is>
      </c>
      <c r="N985" s="70" t="inlineStr">
        <is>
          <t>改善搬迁点基础设施条件，提升易地搬迁点群众生产生活质量，助推建设美丽乡村。</t>
        </is>
      </c>
      <c r="O985" s="60" t="n">
        <v>1</v>
      </c>
      <c r="P985" s="58" t="n"/>
      <c r="Q985" s="60">
        <f>R985+S985</f>
        <v/>
      </c>
      <c r="R985" s="60" t="n">
        <v>0.0015</v>
      </c>
      <c r="S985" s="60" t="n"/>
      <c r="T985" s="60">
        <f>U985+V985</f>
        <v/>
      </c>
      <c r="U985" s="60" t="n">
        <v>0.0074</v>
      </c>
      <c r="V985" s="60" t="n"/>
      <c r="W985" s="60" t="inlineStr">
        <is>
          <t>发改局</t>
        </is>
      </c>
      <c r="X985" s="58" t="inlineStr">
        <is>
          <t>白兴时</t>
        </is>
      </c>
      <c r="Y985" s="60" t="inlineStr">
        <is>
          <t>合道镇</t>
        </is>
      </c>
      <c r="Z985" s="58" t="inlineStr">
        <is>
          <t>王宝明</t>
        </is>
      </c>
      <c r="AA985" s="58" t="inlineStr">
        <is>
          <t>环农领办发〔2022〕4号</t>
        </is>
      </c>
      <c r="AB985" s="58" t="inlineStr">
        <is>
          <t>省提前批</t>
        </is>
      </c>
    </row>
    <row r="986" ht="64" customFormat="1" customHeight="1" s="19">
      <c r="A986" s="56" t="n"/>
      <c r="B986" s="60" t="inlineStr">
        <is>
          <t>合道镇唐台子村何台组安置点公共基础设施维修工程</t>
        </is>
      </c>
      <c r="C986" s="60" t="inlineStr">
        <is>
          <t>新建</t>
        </is>
      </c>
      <c r="D986" s="58" t="inlineStr">
        <is>
          <t>2022.01-2022.12</t>
        </is>
      </c>
      <c r="E986" s="60" t="inlineStr">
        <is>
          <t>合道镇唐台子村安置点</t>
        </is>
      </c>
      <c r="F986" s="256" t="inlineStr">
        <is>
          <t>对安置点内道路、排水等附属设施进行维修，新做护坡等。</t>
        </is>
      </c>
      <c r="G986" s="60" t="n">
        <v>90</v>
      </c>
      <c r="H986" s="60" t="n"/>
      <c r="I986" s="60" t="n">
        <v>90</v>
      </c>
      <c r="J986" s="60" t="n"/>
      <c r="K986" s="60" t="n"/>
      <c r="L986" s="141" t="inlineStr">
        <is>
          <t>甘财扶贫〔2021〕25号</t>
        </is>
      </c>
      <c r="M986" s="70" t="inlineStr">
        <is>
          <t>改善搬迁点基础设施条件。</t>
        </is>
      </c>
      <c r="N986" s="70" t="inlineStr">
        <is>
          <t>解决搬迁点群众的出行困难、、生活困扰问题，为群众外出销售农副产品提供便利。</t>
        </is>
      </c>
      <c r="O986" s="60" t="n">
        <v>1</v>
      </c>
      <c r="P986" s="58" t="n"/>
      <c r="Q986" s="60">
        <f>R986+S986</f>
        <v/>
      </c>
      <c r="R986" s="60" t="n">
        <v>0.0035</v>
      </c>
      <c r="S986" s="60" t="n"/>
      <c r="T986" s="60">
        <f>U986+V986</f>
        <v/>
      </c>
      <c r="U986" s="60" t="n">
        <v>0.0165</v>
      </c>
      <c r="V986" s="60" t="n"/>
      <c r="W986" s="60" t="inlineStr">
        <is>
          <t>发改局</t>
        </is>
      </c>
      <c r="X986" s="58" t="inlineStr">
        <is>
          <t>白兴时</t>
        </is>
      </c>
      <c r="Y986" s="60" t="inlineStr">
        <is>
          <t>合道镇</t>
        </is>
      </c>
      <c r="Z986" s="58" t="inlineStr">
        <is>
          <t>王宝明</t>
        </is>
      </c>
      <c r="AA986" s="58" t="inlineStr">
        <is>
          <t>环农领办发〔2022〕4号</t>
        </is>
      </c>
      <c r="AB986" s="58" t="inlineStr">
        <is>
          <t>省提前批</t>
        </is>
      </c>
    </row>
    <row r="987" ht="64" customFormat="1" customHeight="1" s="19">
      <c r="A987" s="56" t="n"/>
      <c r="B987" s="60" t="inlineStr">
        <is>
          <t>合道镇梁坪村三合湾组安置点公共基础设施维修工程</t>
        </is>
      </c>
      <c r="C987" s="60" t="inlineStr">
        <is>
          <t>新建</t>
        </is>
      </c>
      <c r="D987" s="58" t="inlineStr">
        <is>
          <t>2022.01-2022.12</t>
        </is>
      </c>
      <c r="E987" s="60" t="inlineStr">
        <is>
          <t>合道镇梁坪村三合湾组安置点</t>
        </is>
      </c>
      <c r="F987" s="70" t="inlineStr">
        <is>
          <t>混凝土路面硬化353.5㎡，排水渠236.3m，路沿石60m。</t>
        </is>
      </c>
      <c r="G987" s="60" t="n">
        <v>28</v>
      </c>
      <c r="H987" s="60" t="n"/>
      <c r="I987" s="60" t="n">
        <v>28</v>
      </c>
      <c r="J987" s="60" t="n"/>
      <c r="K987" s="60" t="n"/>
      <c r="L987" s="141" t="inlineStr">
        <is>
          <t>甘财扶贫〔2021〕25号</t>
        </is>
      </c>
      <c r="M987" s="336" t="inlineStr">
        <is>
          <t>改善搬迁点基础设施条件。</t>
        </is>
      </c>
      <c r="N987" s="336" t="inlineStr">
        <is>
          <t>解决搬迁点群众的出行困难、、生活困扰问题，为群众外出销售农副产品提供便利。</t>
        </is>
      </c>
      <c r="O987" s="60" t="n">
        <v>1</v>
      </c>
      <c r="P987" s="58" t="n"/>
      <c r="Q987" s="60">
        <f>R987+S987</f>
        <v/>
      </c>
      <c r="R987" s="60" t="n">
        <v>0.0015</v>
      </c>
      <c r="S987" s="60" t="n"/>
      <c r="T987" s="60">
        <f>U987+V987</f>
        <v/>
      </c>
      <c r="U987" s="60" t="n">
        <v>0.0083</v>
      </c>
      <c r="V987" s="60" t="n"/>
      <c r="W987" s="60" t="inlineStr">
        <is>
          <t>发改局</t>
        </is>
      </c>
      <c r="X987" s="58" t="inlineStr">
        <is>
          <t>白兴时</t>
        </is>
      </c>
      <c r="Y987" s="60" t="inlineStr">
        <is>
          <t>合道镇</t>
        </is>
      </c>
      <c r="Z987" s="58" t="inlineStr">
        <is>
          <t>王宝明</t>
        </is>
      </c>
      <c r="AA987" s="58" t="inlineStr">
        <is>
          <t>环农领办发〔2022〕4号</t>
        </is>
      </c>
      <c r="AB987" s="58" t="inlineStr">
        <is>
          <t>省提前批</t>
        </is>
      </c>
    </row>
    <row r="988" ht="64" customFormat="1" customHeight="1" s="19">
      <c r="A988" s="56" t="n"/>
      <c r="B988" s="337" t="inlineStr">
        <is>
          <t>秦团庄乡新集子村安置点后续扶持养殖小区道路硬化排污建设项目</t>
        </is>
      </c>
      <c r="C988" s="60" t="inlineStr">
        <is>
          <t>续建</t>
        </is>
      </c>
      <c r="D988" s="58" t="inlineStr">
        <is>
          <t>2021.01-2022.12</t>
        </is>
      </c>
      <c r="E988" s="60" t="inlineStr">
        <is>
          <t>秦团庄乡新集子村安置点</t>
        </is>
      </c>
      <c r="F988" s="70" t="inlineStr">
        <is>
          <t>硬化养殖小区内道路2公里，配套完善小区内水、电等附属工程。</t>
        </is>
      </c>
      <c r="G988" s="60" t="n">
        <v>90</v>
      </c>
      <c r="H988" s="60" t="n"/>
      <c r="I988" s="60" t="n">
        <v>90</v>
      </c>
      <c r="J988" s="60" t="n"/>
      <c r="K988" s="60" t="n"/>
      <c r="L988" s="141" t="inlineStr">
        <is>
          <t>甘财扶贫〔2021〕25号</t>
        </is>
      </c>
      <c r="M988" s="70" t="inlineStr">
        <is>
          <t>完善养殖小区内水、电、道路硬化等附属工程，改善养殖小区基础条件。</t>
        </is>
      </c>
      <c r="N988" s="70" t="inlineStr">
        <is>
          <t>项目实施后极大改善安置点内的人居环境现状，改善安置点养殖小区基础设施现状，带动相关产业发展，达到吸引投资的目的。</t>
        </is>
      </c>
      <c r="O988" s="338" t="n">
        <v>1</v>
      </c>
      <c r="P988" s="58" t="n"/>
      <c r="Q988" s="60">
        <f>R988+S988</f>
        <v/>
      </c>
      <c r="R988" s="335" t="n">
        <v>0.0074</v>
      </c>
      <c r="S988" s="335" t="n"/>
      <c r="T988" s="60">
        <f>U988+V988</f>
        <v/>
      </c>
      <c r="U988" s="169" t="n">
        <v>0.0296</v>
      </c>
      <c r="V988" s="169" t="n"/>
      <c r="W988" s="60" t="inlineStr">
        <is>
          <t>发改局</t>
        </is>
      </c>
      <c r="X988" s="58" t="inlineStr">
        <is>
          <t>白兴时</t>
        </is>
      </c>
      <c r="Y988" s="60" t="inlineStr">
        <is>
          <t>秦团庄乡</t>
        </is>
      </c>
      <c r="Z988" s="58" t="inlineStr">
        <is>
          <t>张浩洲</t>
        </is>
      </c>
      <c r="AA988" s="58" t="inlineStr">
        <is>
          <t>环农领办发〔2022〕4号</t>
        </is>
      </c>
      <c r="AB988" s="58" t="inlineStr">
        <is>
          <t>省提前批</t>
        </is>
      </c>
    </row>
    <row r="989" ht="55" customFormat="1" customHeight="1" s="21">
      <c r="A989" s="60" t="n"/>
      <c r="B989" s="167" t="inlineStr">
        <is>
          <t>环县南湫乡洪涝池村易地扶贫搬迁安置点排污排洪设施维修项目</t>
        </is>
      </c>
      <c r="C989" s="167" t="inlineStr">
        <is>
          <t>新建</t>
        </is>
      </c>
      <c r="D989" s="167" t="inlineStr">
        <is>
          <t>2021.01-2022.12</t>
        </is>
      </c>
      <c r="E989" s="167" t="inlineStr">
        <is>
          <t>南湫乡洪涝池村</t>
        </is>
      </c>
      <c r="F989" s="167" t="inlineStr">
        <is>
          <t>填土方10000立方米，挖土25000立方米，新建150CM*50CM水平阶3000米，新建护坡3000平方米、消力池1座及相关附属设施建设，铺设排污排洪管线2000米。（本次申请295万元）。</t>
        </is>
      </c>
      <c r="G989" s="60" t="n">
        <v>295</v>
      </c>
      <c r="H989" s="60" t="n"/>
      <c r="I989" s="60" t="n"/>
      <c r="J989" s="60" t="n">
        <v>295</v>
      </c>
      <c r="K989" s="60" t="n"/>
      <c r="L989" s="60" t="inlineStr">
        <is>
          <t>庆市财农[2022]130号</t>
        </is>
      </c>
      <c r="M989" s="337" t="inlineStr">
        <is>
          <t>彻底消除安置点安全隐患，改善基础设施条件。</t>
        </is>
      </c>
      <c r="N989" s="337" t="inlineStr">
        <is>
          <t>彻底消除安置点安全隐患，改善基础设施条件。</t>
        </is>
      </c>
      <c r="O989" s="337" t="n">
        <v>1</v>
      </c>
      <c r="P989" s="337" t="n"/>
      <c r="Q989" s="337" t="n">
        <v>0.0393</v>
      </c>
      <c r="R989" s="337" t="n">
        <v>0.0393</v>
      </c>
      <c r="S989" s="337" t="n"/>
      <c r="T989" s="337" t="n">
        <v>0.1845</v>
      </c>
      <c r="U989" s="337" t="n">
        <v>0.1845</v>
      </c>
      <c r="V989" s="337" t="n"/>
      <c r="W989" s="337" t="inlineStr">
        <is>
          <t>发改局</t>
        </is>
      </c>
      <c r="X989" s="337" t="inlineStr">
        <is>
          <t>白兴时</t>
        </is>
      </c>
      <c r="Y989" s="337" t="inlineStr">
        <is>
          <t>以工代赈办</t>
        </is>
      </c>
      <c r="Z989" s="337" t="inlineStr">
        <is>
          <t>耿嫔</t>
        </is>
      </c>
      <c r="AA989" s="58" t="inlineStr">
        <is>
          <t>环农领办发〔2022〕32号</t>
        </is>
      </c>
      <c r="AB989" s="58" t="inlineStr">
        <is>
          <t>市级资金</t>
        </is>
      </c>
    </row>
    <row r="990" ht="55" customFormat="1" customHeight="1" s="21">
      <c r="A990" s="60" t="n"/>
      <c r="B990" s="293" t="n"/>
      <c r="C990" s="293" t="n"/>
      <c r="D990" s="293" t="n"/>
      <c r="E990" s="293" t="n"/>
      <c r="F990" s="293" t="n"/>
      <c r="G990" s="60" t="n">
        <v>63.5</v>
      </c>
      <c r="H990" s="60" t="n"/>
      <c r="I990" s="60" t="n">
        <v>63.5</v>
      </c>
      <c r="J990" s="60" t="n"/>
      <c r="K990" s="60" t="n"/>
      <c r="L990" s="60" t="inlineStr">
        <is>
          <t>甘财扶贫〔2021〕25号</t>
        </is>
      </c>
      <c r="M990" s="293" t="n"/>
      <c r="N990" s="293" t="n"/>
      <c r="O990" s="293" t="n"/>
      <c r="P990" s="293" t="n"/>
      <c r="Q990" s="293" t="n"/>
      <c r="R990" s="293" t="n"/>
      <c r="S990" s="293" t="n"/>
      <c r="T990" s="293" t="n"/>
      <c r="U990" s="293" t="n"/>
      <c r="V990" s="293" t="n"/>
      <c r="W990" s="293" t="n"/>
      <c r="X990" s="293" t="n"/>
      <c r="Y990" s="293" t="n"/>
      <c r="Z990" s="293" t="n"/>
      <c r="AA990" s="58" t="inlineStr">
        <is>
          <t>环农领办发〔2022〕4号</t>
        </is>
      </c>
      <c r="AB990" s="58" t="inlineStr">
        <is>
          <t>省提前批</t>
        </is>
      </c>
    </row>
    <row r="991" ht="81" customFormat="1" customHeight="1" s="21">
      <c r="A991" s="60" t="n"/>
      <c r="B991" s="337" t="inlineStr">
        <is>
          <t>环县天池乡鲜岔村易地扶贫搬迁安置点公共基础设施维修项目</t>
        </is>
      </c>
      <c r="C991" s="337" t="inlineStr">
        <is>
          <t>新建</t>
        </is>
      </c>
      <c r="D991" s="58" t="inlineStr">
        <is>
          <t>2021.01-2022.12</t>
        </is>
      </c>
      <c r="E991" s="337" t="inlineStr">
        <is>
          <t>天池乡鲜岔村</t>
        </is>
      </c>
      <c r="F991" s="258" t="inlineStr">
        <is>
          <t>维修水毁道路100平方米，修建钢筋混凝土消力池2座，配套实施急流槽、边沟水渠、检查井等附属工程。</t>
        </is>
      </c>
      <c r="G991" s="60" t="n">
        <v>35</v>
      </c>
      <c r="H991" s="60" t="n"/>
      <c r="I991" s="60" t="n"/>
      <c r="J991" s="60" t="n">
        <v>35</v>
      </c>
      <c r="K991" s="60" t="n"/>
      <c r="L991" s="60" t="inlineStr">
        <is>
          <t>庆市财农[2022]130号</t>
        </is>
      </c>
      <c r="M991" s="306" t="inlineStr">
        <is>
          <t>彻底消除安置点安全隐患，改善基础设施条件。</t>
        </is>
      </c>
      <c r="N991" s="306" t="inlineStr">
        <is>
          <t>彻底消除安置点安全隐患，改善基础设施条件。</t>
        </is>
      </c>
      <c r="O991" s="339" t="n">
        <v>1</v>
      </c>
      <c r="P991" s="339" t="n"/>
      <c r="Q991" s="60" t="n">
        <v>0.0031</v>
      </c>
      <c r="R991" s="60" t="n">
        <v>0.0031</v>
      </c>
      <c r="S991" s="60" t="n"/>
      <c r="T991" s="60" t="n">
        <v>0.0166</v>
      </c>
      <c r="U991" s="60" t="n">
        <v>0.0166</v>
      </c>
      <c r="V991" s="60" t="n"/>
      <c r="W991" s="103" t="inlineStr">
        <is>
          <t>发改局</t>
        </is>
      </c>
      <c r="X991" s="58" t="inlineStr">
        <is>
          <t>白兴时</t>
        </is>
      </c>
      <c r="Y991" s="60" t="inlineStr">
        <is>
          <t>天池乡</t>
        </is>
      </c>
      <c r="Z991" s="58" t="inlineStr">
        <is>
          <t>刘震</t>
        </is>
      </c>
      <c r="AA991" s="58" t="inlineStr">
        <is>
          <t>环农领办发〔2022〕32号</t>
        </is>
      </c>
      <c r="AB991" s="211" t="inlineStr">
        <is>
          <t>市级资金</t>
        </is>
      </c>
    </row>
    <row r="992" ht="81" customFormat="1" customHeight="1" s="5">
      <c r="A992" s="60" t="n"/>
      <c r="B992" s="103" t="inlineStr">
        <is>
          <t>环县天池乡潘老庄村易地扶贫搬迁安置点公共基础设施维修项目</t>
        </is>
      </c>
      <c r="C992" s="103" t="inlineStr">
        <is>
          <t>新建</t>
        </is>
      </c>
      <c r="D992" s="58" t="inlineStr">
        <is>
          <t>2021.01-2022.12</t>
        </is>
      </c>
      <c r="E992" s="103" t="inlineStr">
        <is>
          <t>天池乡潘老庄村</t>
        </is>
      </c>
      <c r="F992" s="258" t="inlineStr">
        <is>
          <t>维修柏油路面1529平方米，混凝土道牙121米，透水砖硬化120平方米，配套实施排水管、雨水口、检查井等附属工程。</t>
        </is>
      </c>
      <c r="G992" s="60" t="n">
        <v>100</v>
      </c>
      <c r="H992" s="60" t="n"/>
      <c r="I992" s="60" t="n"/>
      <c r="J992" s="60" t="n">
        <v>100</v>
      </c>
      <c r="K992" s="60" t="n"/>
      <c r="L992" s="60" t="inlineStr">
        <is>
          <t>庆市财农[2022]130号</t>
        </is>
      </c>
      <c r="M992" s="306" t="inlineStr">
        <is>
          <t>彻底消除安置点安全隐患，改善基础设施条件。</t>
        </is>
      </c>
      <c r="N992" s="306" t="inlineStr">
        <is>
          <t>彻底消除安置点安全隐患，改善基础设施条件。</t>
        </is>
      </c>
      <c r="O992" s="339" t="n">
        <v>1</v>
      </c>
      <c r="P992" s="339" t="n"/>
      <c r="Q992" s="60" t="n">
        <v>0.0047</v>
      </c>
      <c r="R992" s="60" t="n">
        <v>0.0047</v>
      </c>
      <c r="S992" s="60" t="n"/>
      <c r="T992" s="60" t="n">
        <v>0.0191</v>
      </c>
      <c r="U992" s="60" t="n">
        <v>0.0191</v>
      </c>
      <c r="V992" s="60" t="n"/>
      <c r="W992" s="103" t="inlineStr">
        <is>
          <t>发改局</t>
        </is>
      </c>
      <c r="X992" s="58" t="inlineStr">
        <is>
          <t>白兴时</t>
        </is>
      </c>
      <c r="Y992" s="60" t="inlineStr">
        <is>
          <t>天池乡</t>
        </is>
      </c>
      <c r="Z992" s="58" t="inlineStr">
        <is>
          <t>刘震</t>
        </is>
      </c>
      <c r="AA992" s="60" t="inlineStr">
        <is>
          <t>环农领办发〔2022〕32号</t>
        </is>
      </c>
      <c r="AB992" s="211" t="inlineStr">
        <is>
          <t>市级资金</t>
        </is>
      </c>
    </row>
    <row r="993" ht="71" customFormat="1" customHeight="1" s="5">
      <c r="A993" s="60" t="n"/>
      <c r="B993" s="103" t="inlineStr">
        <is>
          <t>环县天池乡碾盘岭村易地扶贫搬迁安置点公共基础设施维修项目</t>
        </is>
      </c>
      <c r="C993" s="103" t="inlineStr">
        <is>
          <t>新建</t>
        </is>
      </c>
      <c r="D993" s="58" t="inlineStr">
        <is>
          <t>2021.01-2022.12</t>
        </is>
      </c>
      <c r="E993" s="103" t="inlineStr">
        <is>
          <t>天池乡碾盘岭村</t>
        </is>
      </c>
      <c r="F993" s="258" t="inlineStr">
        <is>
          <t>混凝土道路维修300平方米，柏油路面维修300平方米，透水砖恢复58平方米，配套实施集水井、排洪渠、雨水口等附属工程。</t>
        </is>
      </c>
      <c r="G993" s="60" t="n">
        <v>30</v>
      </c>
      <c r="H993" s="60" t="n"/>
      <c r="I993" s="60" t="n"/>
      <c r="J993" s="60" t="n">
        <v>30</v>
      </c>
      <c r="K993" s="60" t="n"/>
      <c r="L993" s="60" t="inlineStr">
        <is>
          <t>庆市财农[2022]130号</t>
        </is>
      </c>
      <c r="M993" s="336" t="inlineStr">
        <is>
          <t>彻底消除安置点安全隐患，改善基础设施条件。</t>
        </is>
      </c>
      <c r="N993" s="336" t="inlineStr">
        <is>
          <t>彻底消除安置点安全隐患，改善基础设施条件。</t>
        </is>
      </c>
      <c r="O993" s="339" t="n">
        <v>1</v>
      </c>
      <c r="P993" s="339" t="n"/>
      <c r="Q993" s="60" t="n">
        <v>0.0036</v>
      </c>
      <c r="R993" s="60" t="n">
        <v>0.0036</v>
      </c>
      <c r="S993" s="60" t="n"/>
      <c r="T993" s="60" t="n">
        <v>0.0182</v>
      </c>
      <c r="U993" s="60" t="n">
        <v>0.0182</v>
      </c>
      <c r="V993" s="60" t="n"/>
      <c r="W993" s="103" t="inlineStr">
        <is>
          <t>发改局</t>
        </is>
      </c>
      <c r="X993" s="58" t="inlineStr">
        <is>
          <t>白兴时</t>
        </is>
      </c>
      <c r="Y993" s="60" t="inlineStr">
        <is>
          <t>天池乡</t>
        </is>
      </c>
      <c r="Z993" s="58" t="inlineStr">
        <is>
          <t>刘震</t>
        </is>
      </c>
      <c r="AA993" s="60" t="inlineStr">
        <is>
          <t>环农领办发〔2022〕32号</t>
        </is>
      </c>
      <c r="AB993" s="211" t="inlineStr">
        <is>
          <t>市级资金</t>
        </is>
      </c>
    </row>
    <row r="994" ht="84" customFormat="1" customHeight="1" s="5">
      <c r="A994" s="60" t="n"/>
      <c r="B994" s="337" t="inlineStr">
        <is>
          <t>环县甜水镇锦绣甜园易地扶贫搬迁安置点基础设施维修项目</t>
        </is>
      </c>
      <c r="C994" s="337" t="inlineStr">
        <is>
          <t>新建</t>
        </is>
      </c>
      <c r="D994" s="58" t="inlineStr">
        <is>
          <t>2021.01-2022.12</t>
        </is>
      </c>
      <c r="E994" s="337" t="inlineStr">
        <is>
          <t>甜水镇甜水街村</t>
        </is>
      </c>
      <c r="F994" s="142" t="inlineStr">
        <is>
          <t>安装室外30立方米玻璃钢化粪池1座，检查井盖维修更换34座，雨水口篦子维修更换10座，维修硬化总面积8481.85平方米，配套实施道牙、雨污管网、检查井等附属工程。</t>
        </is>
      </c>
      <c r="G994" s="60" t="n">
        <v>309</v>
      </c>
      <c r="H994" s="60" t="n"/>
      <c r="I994" s="60" t="n"/>
      <c r="J994" s="60" t="n">
        <v>309</v>
      </c>
      <c r="K994" s="60" t="n"/>
      <c r="L994" s="60" t="inlineStr">
        <is>
          <t>庆市财农[2022]130号</t>
        </is>
      </c>
      <c r="M994" s="336" t="inlineStr">
        <is>
          <t>有效提升甜水街村北街组锦绣甜园安置小区的服务功能，改善人居环境，提升基础设施条件。</t>
        </is>
      </c>
      <c r="N994" s="336" t="inlineStr">
        <is>
          <t>有效提升甜水街村北街组锦绣甜园安置小区的服务功能，改善人居环境，提升基础设施条件。</t>
        </is>
      </c>
      <c r="O994" s="339" t="n">
        <v>10</v>
      </c>
      <c r="P994" s="339" t="n"/>
      <c r="Q994" s="60" t="n">
        <v>0.0134</v>
      </c>
      <c r="R994" s="60" t="n">
        <v>0.0134</v>
      </c>
      <c r="S994" s="60" t="n"/>
      <c r="T994" s="60" t="n">
        <v>0.0675</v>
      </c>
      <c r="U994" s="60" t="n">
        <v>0.0675</v>
      </c>
      <c r="V994" s="60" t="n"/>
      <c r="W994" s="103" t="inlineStr">
        <is>
          <t>发改局</t>
        </is>
      </c>
      <c r="X994" s="58" t="inlineStr">
        <is>
          <t>白兴时</t>
        </is>
      </c>
      <c r="Y994" s="103" t="inlineStr">
        <is>
          <t>以工代赈办</t>
        </is>
      </c>
      <c r="Z994" s="103" t="inlineStr">
        <is>
          <t>耿嫔</t>
        </is>
      </c>
      <c r="AA994" s="60" t="inlineStr">
        <is>
          <t>环农领办发〔2022〕32号</t>
        </is>
      </c>
      <c r="AB994" s="211" t="inlineStr">
        <is>
          <t>市级资金</t>
        </is>
      </c>
    </row>
    <row r="995" ht="68" customFormat="1" customHeight="1" s="7">
      <c r="A995" s="60" t="n"/>
      <c r="B995" s="67" t="inlineStr">
        <is>
          <t>环县南湫乡洪涝池村安置点公共基础设施完善项目</t>
        </is>
      </c>
      <c r="C995" s="67" t="inlineStr">
        <is>
          <t>新建</t>
        </is>
      </c>
      <c r="D995" s="58" t="inlineStr">
        <is>
          <t>2021.01-2022.12</t>
        </is>
      </c>
      <c r="E995" s="67" t="inlineStr">
        <is>
          <t>环县南湫乡洪涝池村</t>
        </is>
      </c>
      <c r="F995" s="94" t="inlineStr">
        <is>
          <t>拆除30cm厚混凝土路面356平方米、路缘石86米、水毁下沉沥青路面6897平方米；新建30cm厚C30混凝土硬化路面356平方米、路缘石86米、沥青路面6897平方米；三七灰土回填2000立方米；维修管线及室外管道等附属工程。</t>
        </is>
      </c>
      <c r="G995" s="67" t="n">
        <v>460</v>
      </c>
      <c r="H995" s="67" t="n">
        <v>460</v>
      </c>
      <c r="I995" s="67" t="n"/>
      <c r="J995" s="67" t="n"/>
      <c r="K995" s="67" t="n"/>
      <c r="L995" s="67" t="inlineStr">
        <is>
          <t>甘财扶贫〔2021〕26号</t>
        </is>
      </c>
      <c r="M995" s="94" t="inlineStr">
        <is>
          <t>项目实施后极大改善安置点内基础设施条件和人居环境现状，增强农民的幸福感，助推建设美丽乡村。</t>
        </is>
      </c>
      <c r="N995" s="94" t="inlineStr">
        <is>
          <t>项目实施后极大改善安置点内基础设施条件和人居环境现状，增强农民的幸福感，助推建设美丽乡村。</t>
        </is>
      </c>
      <c r="O995" s="67" t="n">
        <v>7</v>
      </c>
      <c r="P995" s="67" t="n"/>
      <c r="Q995" s="67" t="n">
        <v>0.0393</v>
      </c>
      <c r="R995" s="67" t="n">
        <v>0.0393</v>
      </c>
      <c r="S995" s="67" t="n"/>
      <c r="T995" s="67" t="n">
        <v>0.1845</v>
      </c>
      <c r="U995" s="67" t="n">
        <v>0.1845</v>
      </c>
      <c r="V995" s="67" t="n"/>
      <c r="W995" s="67" t="inlineStr">
        <is>
          <t>发改局</t>
        </is>
      </c>
      <c r="X995" s="58" t="inlineStr">
        <is>
          <t>白兴时</t>
        </is>
      </c>
      <c r="Y995" s="103" t="inlineStr">
        <is>
          <t>以工代赈办</t>
        </is>
      </c>
      <c r="Z995" s="103" t="inlineStr">
        <is>
          <t>耿嫔</t>
        </is>
      </c>
      <c r="AA995" s="58" t="inlineStr">
        <is>
          <t>环农领办发〔2022〕3号</t>
        </is>
      </c>
      <c r="AB995" s="211" t="inlineStr">
        <is>
          <t>中提前批</t>
        </is>
      </c>
    </row>
    <row r="996" ht="68" customFormat="1" customHeight="1" s="7">
      <c r="A996" s="60" t="n"/>
      <c r="B996" s="67" t="inlineStr">
        <is>
          <t>环县南湫乡洪涝池村安置点排污排洪设施维修项目</t>
        </is>
      </c>
      <c r="C996" s="67" t="inlineStr">
        <is>
          <t>新建</t>
        </is>
      </c>
      <c r="D996" s="58" t="inlineStr">
        <is>
          <t>2021.01-2022.12</t>
        </is>
      </c>
      <c r="E996" s="67" t="inlineStr">
        <is>
          <t>环县南湫乡洪涝池村</t>
        </is>
      </c>
      <c r="F996" s="130" t="inlineStr">
        <is>
          <t>填土方10000立方米，挖土25000立方米，新建150CM*50CM水平阶3000米，新建护坡3000平方米、消力池1座，铺设排污排洪管线2000米。（本次申请179万元）。</t>
        </is>
      </c>
      <c r="G996" s="67" t="n">
        <v>179</v>
      </c>
      <c r="H996" s="67" t="n">
        <v>179</v>
      </c>
      <c r="I996" s="67" t="n"/>
      <c r="J996" s="67" t="n"/>
      <c r="K996" s="67" t="n"/>
      <c r="L996" s="67" t="inlineStr">
        <is>
          <t>甘财扶贫〔2021〕26号</t>
        </is>
      </c>
      <c r="M996" s="94" t="inlineStr">
        <is>
          <t>项目实施后极大改善安置点内基础设施条件和人居环境现状，增强农民的幸福感，助推建设美丽乡村。</t>
        </is>
      </c>
      <c r="N996" s="94" t="inlineStr">
        <is>
          <t>项目实施后极大改善安置点内基础设施条件和人居环境现状，增强农民的幸福感，助推建设美丽乡村。</t>
        </is>
      </c>
      <c r="O996" s="67" t="n">
        <v>7</v>
      </c>
      <c r="P996" s="67" t="n"/>
      <c r="Q996" s="67" t="n">
        <v>0.0393</v>
      </c>
      <c r="R996" s="67" t="n">
        <v>0.0393</v>
      </c>
      <c r="S996" s="67" t="n"/>
      <c r="T996" s="67" t="n">
        <v>0.1845</v>
      </c>
      <c r="U996" s="67" t="n">
        <v>0.1845</v>
      </c>
      <c r="V996" s="67" t="n"/>
      <c r="W996" s="67" t="inlineStr">
        <is>
          <t>发改局</t>
        </is>
      </c>
      <c r="X996" s="58" t="inlineStr">
        <is>
          <t>白兴时</t>
        </is>
      </c>
      <c r="Y996" s="103" t="inlineStr">
        <is>
          <t>以工代赈办</t>
        </is>
      </c>
      <c r="Z996" s="103" t="inlineStr">
        <is>
          <t>耿嫔</t>
        </is>
      </c>
      <c r="AA996" s="58" t="inlineStr">
        <is>
          <t>环农领办发〔2022〕3号</t>
        </is>
      </c>
      <c r="AB996" s="211" t="inlineStr">
        <is>
          <t>中提前批</t>
        </is>
      </c>
    </row>
    <row r="997" ht="68" customFormat="1" customHeight="1" s="7">
      <c r="A997" s="60" t="n"/>
      <c r="B997" s="67" t="inlineStr">
        <is>
          <t>南湫乡岳后渠村易地搬迁点街道水毁维修项目</t>
        </is>
      </c>
      <c r="C997" s="67" t="inlineStr">
        <is>
          <t>新建</t>
        </is>
      </c>
      <c r="D997" s="58" t="inlineStr">
        <is>
          <t>2021.01-2022.12</t>
        </is>
      </c>
      <c r="E997" s="67" t="inlineStr">
        <is>
          <t>南湫乡岳后渠村</t>
        </is>
      </c>
      <c r="F997" s="130" t="inlineStr">
        <is>
          <t>混凝土路面硬化586.55平方米，水泥砖铺筑121.68平方米，混凝土立缘石101.4米，混凝土平缘石101.4米，消力池2座，检查井1座，急流槽26米，排水沟35米。</t>
        </is>
      </c>
      <c r="G997" s="67" t="n">
        <v>30</v>
      </c>
      <c r="H997" s="67" t="n">
        <v>30</v>
      </c>
      <c r="I997" s="67" t="n"/>
      <c r="J997" s="67" t="n"/>
      <c r="K997" s="67" t="n"/>
      <c r="L997" s="67" t="inlineStr">
        <is>
          <t>甘财扶贫〔2021〕26号</t>
        </is>
      </c>
      <c r="M997" s="94" t="inlineStr">
        <is>
          <t>项目实施后极大改善安置点内基础设施条件和人居环境现状，增强农民的幸福感，助推建设美丽乡村。</t>
        </is>
      </c>
      <c r="N997" s="94" t="inlineStr">
        <is>
          <t>项目实施后极大改善安置点内基础设施条件和人居环境现状，增强农民的幸福感，助推建设美丽乡村。</t>
        </is>
      </c>
      <c r="O997" s="67" t="n">
        <v>1</v>
      </c>
      <c r="P997" s="67" t="n"/>
      <c r="Q997" s="67" t="n">
        <v>0.0227</v>
      </c>
      <c r="R997" s="67" t="n">
        <v>0.0227</v>
      </c>
      <c r="S997" s="67" t="n"/>
      <c r="T997" s="67" t="n">
        <v>0.0911</v>
      </c>
      <c r="U997" s="67" t="n">
        <v>0.0911</v>
      </c>
      <c r="V997" s="67" t="n"/>
      <c r="W997" s="67" t="inlineStr">
        <is>
          <t>发改局</t>
        </is>
      </c>
      <c r="X997" s="58" t="inlineStr">
        <is>
          <t>白兴时</t>
        </is>
      </c>
      <c r="Y997" s="103" t="inlineStr">
        <is>
          <t>以工代赈办</t>
        </is>
      </c>
      <c r="Z997" s="103" t="inlineStr">
        <is>
          <t>耿嫔</t>
        </is>
      </c>
      <c r="AA997" s="58" t="inlineStr">
        <is>
          <t>环农领办发〔2022〕3号</t>
        </is>
      </c>
      <c r="AB997" s="211" t="inlineStr">
        <is>
          <t>中提前批</t>
        </is>
      </c>
    </row>
    <row r="998" ht="68" customFormat="1" customHeight="1" s="7">
      <c r="A998" s="60" t="n"/>
      <c r="B998" s="67" t="inlineStr">
        <is>
          <t>秦团庄乡新集子村易地扶贫搬迁安置点雨水集蓄利用工程</t>
        </is>
      </c>
      <c r="C998" s="67" t="inlineStr">
        <is>
          <t>新建</t>
        </is>
      </c>
      <c r="D998" s="58" t="inlineStr">
        <is>
          <t>2021.01-2022.12</t>
        </is>
      </c>
      <c r="E998" s="67" t="inlineStr">
        <is>
          <t>秦团庄乡新集子村</t>
        </is>
      </c>
      <c r="F998" s="130" t="inlineStr">
        <is>
          <t>建设抽水泵站1座，100方沉淀池1个，8000方蓄水池1个，上水管道2.5公里，配套实施道路、透水砖铺设等附属工程</t>
        </is>
      </c>
      <c r="G998" s="67" t="n">
        <v>350</v>
      </c>
      <c r="H998" s="67" t="n">
        <v>350</v>
      </c>
      <c r="I998" s="67" t="n"/>
      <c r="J998" s="67" t="n"/>
      <c r="K998" s="67" t="n"/>
      <c r="L998" s="67" t="inlineStr">
        <is>
          <t>甘财扶贫〔2021〕26号</t>
        </is>
      </c>
      <c r="M998" s="94" t="inlineStr">
        <is>
          <t>项目实施后极大改善安置点内基础设施条件和人居环境现状，增强农民的幸福感，助推建设美丽乡村。</t>
        </is>
      </c>
      <c r="N998" s="94" t="inlineStr">
        <is>
          <t>项目实施后极大改善安置点内基础设施条件和人居环境现状，增强农民的幸福感，助推建设美丽乡村。</t>
        </is>
      </c>
      <c r="O998" s="67" t="n">
        <v>8</v>
      </c>
      <c r="P998" s="67" t="n"/>
      <c r="Q998" s="67" t="n">
        <v>0.0128</v>
      </c>
      <c r="R998" s="67" t="n">
        <v>0.0128</v>
      </c>
      <c r="S998" s="67" t="n"/>
      <c r="T998" s="67" t="n">
        <v>0.0604</v>
      </c>
      <c r="U998" s="67" t="n">
        <v>0.0604</v>
      </c>
      <c r="V998" s="67" t="n"/>
      <c r="W998" s="67" t="inlineStr">
        <is>
          <t>发改局</t>
        </is>
      </c>
      <c r="X998" s="58" t="inlineStr">
        <is>
          <t>白兴时</t>
        </is>
      </c>
      <c r="Y998" s="103" t="inlineStr">
        <is>
          <t>以工代赈办</t>
        </is>
      </c>
      <c r="Z998" s="103" t="inlineStr">
        <is>
          <t>耿嫔</t>
        </is>
      </c>
      <c r="AA998" s="58" t="inlineStr">
        <is>
          <t>环农领办发〔2022〕3号</t>
        </is>
      </c>
      <c r="AB998" s="211" t="inlineStr">
        <is>
          <t>中提前批</t>
        </is>
      </c>
    </row>
    <row r="999" ht="68" customFormat="1" customHeight="1" s="7">
      <c r="A999" s="293" t="n"/>
      <c r="B999" s="293" t="n"/>
      <c r="C999" s="293" t="n"/>
      <c r="D999" s="293" t="n"/>
      <c r="E999" s="293" t="n"/>
      <c r="F999" s="293" t="n"/>
      <c r="G999" s="67" t="n">
        <v>5</v>
      </c>
      <c r="H999" s="67" t="n"/>
      <c r="I999" s="67" t="n">
        <v>5</v>
      </c>
      <c r="J999" s="67" t="n"/>
      <c r="K999" s="67" t="n"/>
      <c r="L999" s="67" t="inlineStr">
        <is>
          <t>甘财农[2022]61号</t>
        </is>
      </c>
      <c r="M999" s="293" t="n"/>
      <c r="N999" s="293" t="n"/>
      <c r="O999" s="293" t="n"/>
      <c r="P999" s="293" t="n"/>
      <c r="Q999" s="293" t="n"/>
      <c r="R999" s="293" t="n"/>
      <c r="S999" s="293" t="n"/>
      <c r="T999" s="293" t="n"/>
      <c r="U999" s="293" t="n"/>
      <c r="V999" s="293" t="n"/>
      <c r="W999" s="293" t="n"/>
      <c r="X999" s="293" t="n"/>
      <c r="Y999" s="293" t="n"/>
      <c r="Z999" s="293" t="n"/>
      <c r="AA999" s="58" t="inlineStr">
        <is>
          <t>环农领办发〔2022〕36号</t>
        </is>
      </c>
      <c r="AB999" s="211" t="inlineStr">
        <is>
          <t>五批整合</t>
        </is>
      </c>
    </row>
    <row r="1000" ht="68" customFormat="1" customHeight="1" s="7">
      <c r="A1000" s="181" t="n"/>
      <c r="B1000" s="67" t="inlineStr">
        <is>
          <t>天池乡老庄湾村乡村建设集中安置点附属配套设施项目</t>
        </is>
      </c>
      <c r="C1000" s="67" t="inlineStr">
        <is>
          <t>新建</t>
        </is>
      </c>
      <c r="D1000" s="58" t="inlineStr">
        <is>
          <t>2021.01-2023.12</t>
        </is>
      </c>
      <c r="E1000" s="67" t="inlineStr">
        <is>
          <t>天池乡老庄湾村</t>
        </is>
      </c>
      <c r="F1000" s="130" t="inlineStr">
        <is>
          <t>实施给水管807米、钢筋混凝土化粪池1座、污水雨水管1396米、雨水口28座、雨水调蓄池1座（总投资365.55万元，其他资金已安排100万元）。</t>
        </is>
      </c>
      <c r="G1000" s="67" t="n">
        <v>67</v>
      </c>
      <c r="H1000" s="67" t="n"/>
      <c r="I1000" s="67" t="n"/>
      <c r="J1000" s="67" t="n">
        <v>67</v>
      </c>
      <c r="K1000" s="67" t="n"/>
      <c r="L1000" s="67" t="inlineStr">
        <is>
          <t>庆市财农[2022]151号</t>
        </is>
      </c>
      <c r="M1000" s="268" t="inlineStr">
        <is>
          <t>改善集中安置点基础设施和环境卫生，提升居民生活质量。</t>
        </is>
      </c>
      <c r="N1000" s="268" t="n"/>
      <c r="O1000" s="213" t="n">
        <v>1</v>
      </c>
      <c r="P1000" s="213" t="n"/>
      <c r="Q1000" s="213" t="n">
        <v>0.003</v>
      </c>
      <c r="R1000" s="213" t="n"/>
      <c r="S1000" s="213" t="n"/>
      <c r="T1000" s="213" t="n">
        <v>0.0126</v>
      </c>
      <c r="U1000" s="213" t="n"/>
      <c r="V1000" s="213" t="n"/>
      <c r="W1000" s="213" t="inlineStr">
        <is>
          <t>天池乡</t>
        </is>
      </c>
      <c r="X1000" s="200" t="inlineStr">
        <is>
          <t>刘震</t>
        </is>
      </c>
      <c r="Y1000" s="60" t="inlineStr">
        <is>
          <t>天池乡</t>
        </is>
      </c>
      <c r="Z1000" s="58" t="inlineStr">
        <is>
          <t>刘震</t>
        </is>
      </c>
      <c r="AA1000" s="85" t="inlineStr">
        <is>
          <t>环农领办发〔2022〕39号</t>
        </is>
      </c>
      <c r="AB1000" s="166" t="inlineStr">
        <is>
          <t>二批市级</t>
        </is>
      </c>
    </row>
    <row r="1001" ht="39" customFormat="1" customHeight="1" s="10">
      <c r="A1001" s="56" t="n"/>
      <c r="B1001" s="297" t="inlineStr">
        <is>
          <t>（九）易地扶贫搬迁贷款贴息</t>
        </is>
      </c>
      <c r="C1001" s="290" t="n"/>
      <c r="D1001" s="290" t="n"/>
      <c r="E1001" s="291" t="n"/>
      <c r="F1001" s="71" t="n"/>
      <c r="G1001" s="72">
        <f>G1002</f>
        <v/>
      </c>
      <c r="H1001" s="72">
        <f>H1002</f>
        <v/>
      </c>
      <c r="I1001" s="72">
        <f>I1002</f>
        <v/>
      </c>
      <c r="J1001" s="72">
        <f>J1002</f>
        <v/>
      </c>
      <c r="K1001" s="72">
        <f>K1002</f>
        <v/>
      </c>
      <c r="L1001" s="79" t="n"/>
      <c r="M1001" s="87" t="n"/>
      <c r="N1001" s="87" t="n"/>
      <c r="O1001" s="79" t="n"/>
      <c r="P1001" s="79" t="n"/>
      <c r="Q1001" s="79" t="n"/>
      <c r="R1001" s="79" t="n"/>
      <c r="S1001" s="79" t="n"/>
      <c r="T1001" s="79" t="n"/>
      <c r="U1001" s="79" t="n"/>
      <c r="V1001" s="79" t="n"/>
      <c r="W1001" s="90" t="n"/>
      <c r="X1001" s="79" t="n"/>
      <c r="Y1001" s="79" t="n"/>
      <c r="Z1001" s="79" t="n"/>
      <c r="AA1001" s="79" t="n"/>
      <c r="AB1001" s="79" t="n"/>
    </row>
    <row r="1002" ht="65" customFormat="1" customHeight="1" s="19">
      <c r="A1002" s="56" t="n"/>
      <c r="B1002" s="56" t="inlineStr">
        <is>
          <t>易地扶贫搬迁贴息</t>
        </is>
      </c>
      <c r="C1002" s="56" t="inlineStr">
        <is>
          <t>续建</t>
        </is>
      </c>
      <c r="D1002" s="34" t="inlineStr">
        <is>
          <t>2021.01-2022.12</t>
        </is>
      </c>
      <c r="E1002" s="56" t="inlineStr">
        <is>
          <t>20个乡镇</t>
        </is>
      </c>
      <c r="F1002" s="69" t="inlineStr">
        <is>
          <t>“十三五”易地扶贫搬迁贷款贴息。</t>
        </is>
      </c>
      <c r="G1002" s="56" t="n">
        <v>1000</v>
      </c>
      <c r="H1002" s="56" t="n"/>
      <c r="I1002" s="56" t="n">
        <v>1000</v>
      </c>
      <c r="J1002" s="56" t="n"/>
      <c r="K1002" s="56" t="n"/>
      <c r="L1002" s="139" t="inlineStr">
        <is>
          <t>甘财扶贫〔2021〕25号</t>
        </is>
      </c>
      <c r="M1002" s="299" t="inlineStr">
        <is>
          <t>解决贫困群众易地扶贫搬迁资金短缺问题。</t>
        </is>
      </c>
      <c r="N1002" s="299" t="inlineStr">
        <is>
          <t>解决贫困群众易地扶贫搬迁资金短缺问题。</t>
        </is>
      </c>
      <c r="O1002" s="56" t="n">
        <v>235</v>
      </c>
      <c r="P1002" s="34" t="n"/>
      <c r="Q1002" s="56">
        <f>R1002+S1002</f>
        <v/>
      </c>
      <c r="R1002" s="56" t="n">
        <v>0.4135</v>
      </c>
      <c r="S1002" s="56" t="n"/>
      <c r="T1002" s="56">
        <f>U1002+V1002</f>
        <v/>
      </c>
      <c r="U1002" s="56" t="n">
        <v>1.9846</v>
      </c>
      <c r="V1002" s="56" t="n"/>
      <c r="W1002" s="56" t="inlineStr">
        <is>
          <t>发改局</t>
        </is>
      </c>
      <c r="X1002" s="34" t="inlineStr">
        <is>
          <t>白兴时</t>
        </is>
      </c>
      <c r="Y1002" s="56" t="inlineStr">
        <is>
          <t>环县嘉诚公司</t>
        </is>
      </c>
      <c r="Z1002" s="34" t="inlineStr">
        <is>
          <t>殷良</t>
        </is>
      </c>
      <c r="AA1002" s="58" t="inlineStr">
        <is>
          <t>环农领办发〔2022〕4号</t>
        </is>
      </c>
      <c r="AB1002" s="34" t="inlineStr">
        <is>
          <t>省提前批</t>
        </is>
      </c>
    </row>
    <row r="1003" ht="39" customHeight="1" s="295">
      <c r="A1003" s="56" t="inlineStr">
        <is>
          <t>三</t>
        </is>
      </c>
      <c r="B1003" s="296" t="inlineStr">
        <is>
          <t>其他方面</t>
        </is>
      </c>
      <c r="C1003" s="290" t="n"/>
      <c r="D1003" s="290" t="n"/>
      <c r="E1003" s="291" t="n"/>
      <c r="F1003" s="84" t="n"/>
      <c r="G1003" s="46">
        <f>G1004+G1093+G1134</f>
        <v/>
      </c>
      <c r="H1003" s="46">
        <f>H1004+H1093+H1134</f>
        <v/>
      </c>
      <c r="I1003" s="46">
        <f>I1004+I1093+I1134</f>
        <v/>
      </c>
      <c r="J1003" s="46">
        <f>J1004+J1093+J1134</f>
        <v/>
      </c>
      <c r="K1003" s="46">
        <f>K1004+K1093+K1134</f>
        <v/>
      </c>
      <c r="L1003" s="67" t="n"/>
      <c r="M1003" s="67" t="n"/>
      <c r="N1003" s="67" t="n"/>
      <c r="O1003" s="67" t="n"/>
      <c r="P1003" s="67" t="n"/>
      <c r="Q1003" s="67" t="n"/>
      <c r="R1003" s="67" t="n"/>
      <c r="S1003" s="67" t="n"/>
      <c r="T1003" s="67" t="n"/>
      <c r="U1003" s="67" t="n"/>
      <c r="V1003" s="67" t="n"/>
      <c r="W1003" s="79" t="n"/>
      <c r="X1003" s="79" t="n"/>
      <c r="Y1003" s="94" t="n"/>
      <c r="Z1003" s="94" t="n"/>
      <c r="AA1003" s="79" t="n"/>
      <c r="AB1003" s="79" t="n"/>
    </row>
    <row r="1004" ht="39" customHeight="1" s="295">
      <c r="A1004" s="56" t="n"/>
      <c r="B1004" s="297" t="inlineStr">
        <is>
          <t>（一）就业</t>
        </is>
      </c>
      <c r="C1004" s="290" t="n"/>
      <c r="D1004" s="290" t="n"/>
      <c r="E1004" s="291" t="n"/>
      <c r="F1004" s="84" t="n"/>
      <c r="G1004" s="46">
        <f>G1005+G1007+G1029</f>
        <v/>
      </c>
      <c r="H1004" s="46">
        <f>H1005+H1007+H1029</f>
        <v/>
      </c>
      <c r="I1004" s="46">
        <f>I1005+I1007+I1029</f>
        <v/>
      </c>
      <c r="J1004" s="46">
        <f>J1005+J1007+J1029</f>
        <v/>
      </c>
      <c r="K1004" s="46">
        <f>K1005+K1007+K1029</f>
        <v/>
      </c>
      <c r="L1004" s="67" t="n"/>
      <c r="M1004" s="67" t="n"/>
      <c r="N1004" s="67" t="n"/>
      <c r="O1004" s="67" t="n"/>
      <c r="P1004" s="67" t="n"/>
      <c r="Q1004" s="67" t="n"/>
      <c r="R1004" s="67" t="n"/>
      <c r="S1004" s="67" t="n"/>
      <c r="T1004" s="67" t="n"/>
      <c r="U1004" s="67" t="n"/>
      <c r="V1004" s="67" t="n"/>
      <c r="W1004" s="79" t="n"/>
      <c r="X1004" s="79" t="n"/>
      <c r="Y1004" s="94" t="n"/>
      <c r="Z1004" s="94" t="n"/>
      <c r="AA1004" s="79" t="n"/>
      <c r="AB1004" s="79" t="n"/>
    </row>
    <row r="1005" ht="37" customFormat="1" customHeight="1" s="6">
      <c r="A1005" s="56" t="n"/>
      <c r="B1005" s="297" t="inlineStr">
        <is>
          <t>1.就业培训</t>
        </is>
      </c>
      <c r="C1005" s="290" t="n"/>
      <c r="D1005" s="290" t="n"/>
      <c r="E1005" s="291" t="n"/>
      <c r="F1005" s="69" t="n"/>
      <c r="G1005" s="243">
        <f>G1006</f>
        <v/>
      </c>
      <c r="H1005" s="243">
        <f>H1006</f>
        <v/>
      </c>
      <c r="I1005" s="243">
        <f>I1006</f>
        <v/>
      </c>
      <c r="J1005" s="243">
        <f>J1006</f>
        <v/>
      </c>
      <c r="K1005" s="243">
        <f>K1006</f>
        <v/>
      </c>
      <c r="L1005" s="56" t="n"/>
      <c r="M1005" s="69" t="n"/>
      <c r="N1005" s="69" t="n"/>
      <c r="O1005" s="56" t="n"/>
      <c r="P1005" s="56" t="n"/>
      <c r="Q1005" s="56" t="n"/>
      <c r="R1005" s="56" t="n"/>
      <c r="S1005" s="56" t="n"/>
      <c r="T1005" s="56" t="n"/>
      <c r="U1005" s="56" t="n"/>
      <c r="V1005" s="56" t="n"/>
      <c r="W1005" s="56" t="n"/>
      <c r="X1005" s="34" t="n"/>
      <c r="Y1005" s="56" t="n"/>
      <c r="Z1005" s="34" t="n"/>
      <c r="AA1005" s="34" t="n"/>
      <c r="AB1005" s="34" t="n"/>
    </row>
    <row r="1006" ht="68" customFormat="1" customHeight="1" s="4">
      <c r="A1006" s="56" t="n"/>
      <c r="B1006" s="56" t="inlineStr">
        <is>
          <t>脱贫劳动力
培训</t>
        </is>
      </c>
      <c r="C1006" s="56" t="inlineStr">
        <is>
          <t>新建</t>
        </is>
      </c>
      <c r="D1006" s="34" t="inlineStr">
        <is>
          <t>2022.01-2022.12</t>
        </is>
      </c>
      <c r="E1006" s="136" t="inlineStr">
        <is>
          <t>20个乡镇</t>
        </is>
      </c>
      <c r="F1006" s="140" t="inlineStr">
        <is>
          <t>培训脱贫劳动力（含监测对象）2000人。培训依据工种不同，每人补助1100元-3300元不等。</t>
        </is>
      </c>
      <c r="G1006" s="259" t="n">
        <v>539</v>
      </c>
      <c r="H1006" s="56" t="n">
        <v>539</v>
      </c>
      <c r="I1006" s="56" t="n"/>
      <c r="J1006" s="56" t="n"/>
      <c r="K1006" s="56" t="n"/>
      <c r="L1006" s="56" t="inlineStr">
        <is>
          <t>甘财振兴[2022]9号</t>
        </is>
      </c>
      <c r="M1006" s="69" t="inlineStr">
        <is>
          <t>通过培训，提升脱贫劳动力（含监测对象）就业创业能力，解决无法外出务工贫困劳动力就地就近就业问题，</t>
        </is>
      </c>
      <c r="N1006" s="84" t="inlineStr">
        <is>
          <t>通过培训，提升脱贫劳动力（含监测对象）就业创业能力，解决无法外出务工贫困劳动力就地就近就业问题，实现稳定增收。</t>
        </is>
      </c>
      <c r="O1006" s="85" t="n">
        <v>251</v>
      </c>
      <c r="P1006" s="56" t="n"/>
      <c r="Q1006" s="56" t="n">
        <v>0.2</v>
      </c>
      <c r="R1006" s="56" t="n">
        <v>0.2</v>
      </c>
      <c r="S1006" s="56" t="n"/>
      <c r="T1006" s="56" t="n">
        <v>0.2</v>
      </c>
      <c r="U1006" s="56" t="n">
        <v>0.2</v>
      </c>
      <c r="V1006" s="56" t="n"/>
      <c r="W1006" s="56" t="inlineStr">
        <is>
          <t>人社局</t>
        </is>
      </c>
      <c r="X1006" s="34" t="inlineStr">
        <is>
          <t>梁清君</t>
        </is>
      </c>
      <c r="Y1006" s="56" t="inlineStr">
        <is>
          <t>乡镇、村、相关培训学校</t>
        </is>
      </c>
      <c r="Z1006" s="34" t="inlineStr">
        <is>
          <t>有关负责人</t>
        </is>
      </c>
      <c r="AA1006" s="58" t="inlineStr">
        <is>
          <t>环农领办发〔2022〕20号</t>
        </is>
      </c>
      <c r="AB1006" s="34" t="inlineStr">
        <is>
          <t>中央二批</t>
        </is>
      </c>
    </row>
    <row r="1007" ht="49" customFormat="1" customHeight="1" s="22">
      <c r="A1007" s="243" t="n"/>
      <c r="B1007" s="297" t="inlineStr">
        <is>
          <t>2.公益岗位</t>
        </is>
      </c>
      <c r="C1007" s="290" t="n"/>
      <c r="D1007" s="290" t="n"/>
      <c r="E1007" s="291" t="n"/>
      <c r="F1007" s="260" t="n"/>
      <c r="G1007" s="255" t="n">
        <v>319.2</v>
      </c>
      <c r="H1007" s="72" t="n">
        <v>319.2</v>
      </c>
      <c r="I1007" s="255" t="n">
        <v>0</v>
      </c>
      <c r="J1007" s="255" t="n">
        <v>0</v>
      </c>
      <c r="K1007" s="255" t="n">
        <v>0</v>
      </c>
      <c r="L1007" s="255" t="n"/>
      <c r="M1007" s="260" t="n"/>
      <c r="N1007" s="260" t="n"/>
      <c r="O1007" s="255" t="n"/>
      <c r="P1007" s="255" t="n"/>
      <c r="Q1007" s="255" t="n"/>
      <c r="R1007" s="255" t="n"/>
      <c r="S1007" s="255" t="n"/>
      <c r="T1007" s="255" t="n"/>
      <c r="U1007" s="255" t="n"/>
      <c r="V1007" s="255" t="n"/>
      <c r="W1007" s="255" t="n"/>
      <c r="X1007" s="255" t="n"/>
      <c r="Y1007" s="255" t="n"/>
      <c r="Z1007" s="77" t="n"/>
      <c r="AA1007" s="77" t="n"/>
      <c r="AB1007" s="72" t="n"/>
    </row>
    <row r="1008" ht="56" customFormat="1" customHeight="1" s="23">
      <c r="A1008" s="34" t="n"/>
      <c r="B1008" s="56" t="inlineStr">
        <is>
          <t>乡村公益性
岗位合计</t>
        </is>
      </c>
      <c r="C1008" s="56" t="inlineStr">
        <is>
          <t>新建</t>
        </is>
      </c>
      <c r="D1008" s="34" t="inlineStr">
        <is>
          <t>2022.01-2022.12</t>
        </is>
      </c>
      <c r="E1008" s="140" t="inlineStr">
        <is>
          <t>全县20个乡镇</t>
        </is>
      </c>
      <c r="F1008" s="140" t="inlineStr">
        <is>
          <t>临时性乡村公益性岗位532个，每人每月补助500元，共补助12个月。</t>
        </is>
      </c>
      <c r="G1008" s="56">
        <f>SUM(G1009:G1028)</f>
        <v/>
      </c>
      <c r="H1008" s="56">
        <f>SUM(H1009:H1028)</f>
        <v/>
      </c>
      <c r="I1008" s="34" t="n"/>
      <c r="J1008" s="34" t="n"/>
      <c r="K1008" s="34" t="n"/>
      <c r="L1008" s="34" t="n"/>
      <c r="M1008" s="269" t="inlineStr">
        <is>
          <t>解决无法外出务工贫困劳动力就地就近就业问题，实现稳定增收。</t>
        </is>
      </c>
      <c r="N1008" s="140" t="inlineStr">
        <is>
          <t>解决无法外出务工贫困劳动力就地就近就业问题，实现稳定增收。</t>
        </is>
      </c>
      <c r="O1008" s="56" t="n">
        <v>251</v>
      </c>
      <c r="P1008" s="34" t="n"/>
      <c r="Q1008" s="56" t="n">
        <v>0.0532</v>
      </c>
      <c r="R1008" s="56" t="n">
        <v>0.0532</v>
      </c>
      <c r="S1008" s="34" t="n"/>
      <c r="T1008" s="56" t="n">
        <v>0.0532</v>
      </c>
      <c r="U1008" s="56" t="n">
        <v>0.0532</v>
      </c>
      <c r="V1008" s="34" t="n"/>
      <c r="W1008" s="271" t="inlineStr">
        <is>
          <t>人社局</t>
        </is>
      </c>
      <c r="X1008" s="34" t="inlineStr">
        <is>
          <t>梁清君</t>
        </is>
      </c>
      <c r="Y1008" s="56" t="inlineStr">
        <is>
          <t>各乡镇</t>
        </is>
      </c>
      <c r="Z1008" s="34" t="n"/>
      <c r="AA1008" s="34" t="n"/>
      <c r="AB1008" s="34" t="n"/>
    </row>
    <row r="1009" ht="50" customFormat="1" customHeight="1" s="4">
      <c r="A1009" s="58" t="n"/>
      <c r="B1009" s="60" t="inlineStr">
        <is>
          <t>乡村公益性
岗位</t>
        </is>
      </c>
      <c r="C1009" s="58" t="inlineStr">
        <is>
          <t>新建</t>
        </is>
      </c>
      <c r="D1009" s="58" t="inlineStr">
        <is>
          <t>2022.01-2022.12</t>
        </is>
      </c>
      <c r="E1009" s="58" t="inlineStr">
        <is>
          <t>八珠乡</t>
        </is>
      </c>
      <c r="F1009" s="240" t="inlineStr">
        <is>
          <t>开发临时乡村公益性岗位24个，其中：白塬村、马连掌村每村4个；湫坝沟、塔儿咀、冯家湾、瓦崾岘、苟原、杏树沟、八珠塬、曹塬村每村2个。</t>
        </is>
      </c>
      <c r="G1009" s="58" t="n">
        <v>14.4</v>
      </c>
      <c r="H1009" s="58" t="n">
        <v>14.4</v>
      </c>
      <c r="I1009" s="58" t="n"/>
      <c r="J1009" s="58" t="n"/>
      <c r="K1009" s="58" t="n"/>
      <c r="L1009" s="58" t="inlineStr">
        <is>
          <t>甘财振兴[2022]9号</t>
        </is>
      </c>
      <c r="M1009" s="270" t="inlineStr">
        <is>
          <t>解决无法外出务工贫困劳动力就地就近就业问题，实现稳定增收。</t>
        </is>
      </c>
      <c r="N1009" s="142" t="inlineStr">
        <is>
          <t>解决无法外出务工贫困劳动力就地就近就业问题，实现稳定增收。</t>
        </is>
      </c>
      <c r="O1009" s="58" t="n">
        <v>10</v>
      </c>
      <c r="P1009" s="58" t="n"/>
      <c r="Q1009" s="58" t="n">
        <v>0.0024</v>
      </c>
      <c r="R1009" s="58" t="n">
        <v>0.0024</v>
      </c>
      <c r="S1009" s="58" t="n"/>
      <c r="T1009" s="58" t="n">
        <v>0.0024</v>
      </c>
      <c r="U1009" s="58" t="n">
        <v>0.0024</v>
      </c>
      <c r="V1009" s="58" t="n"/>
      <c r="W1009" s="240" t="inlineStr">
        <is>
          <t>人社局</t>
        </is>
      </c>
      <c r="X1009" s="58" t="inlineStr">
        <is>
          <t>梁清君</t>
        </is>
      </c>
      <c r="Y1009" s="58" t="inlineStr">
        <is>
          <t>八珠乡</t>
        </is>
      </c>
      <c r="Z1009" s="58" t="inlineStr">
        <is>
          <t>张彬彬</t>
        </is>
      </c>
      <c r="AA1009" s="58" t="inlineStr">
        <is>
          <t>环农领办发〔2022〕20号</t>
        </is>
      </c>
      <c r="AB1009" s="58" t="inlineStr">
        <is>
          <t>中央二批</t>
        </is>
      </c>
    </row>
    <row r="1010" ht="50" customFormat="1" customHeight="1" s="4">
      <c r="A1010" s="58" t="n"/>
      <c r="B1010" s="60" t="inlineStr">
        <is>
          <t>乡村公益性
岗位</t>
        </is>
      </c>
      <c r="C1010" s="58" t="inlineStr">
        <is>
          <t>新建</t>
        </is>
      </c>
      <c r="D1010" s="58" t="inlineStr">
        <is>
          <t>2022.01-2022.12</t>
        </is>
      </c>
      <c r="E1010" s="58" t="inlineStr">
        <is>
          <t>车道镇</t>
        </is>
      </c>
      <c r="F1010" s="240" t="inlineStr">
        <is>
          <t>开发临时乡村公益性岗位34个，其中：三角城村4个；安掌、杨掌、王西掌、魏洼、万安、吊渠、代掌、陈掌、红台、刘渠、苦水掌、双庙、元峁、樱桃掌、刘园子村每村2个。</t>
        </is>
      </c>
      <c r="G1010" s="58" t="n">
        <v>20.4</v>
      </c>
      <c r="H1010" s="58" t="n">
        <v>20.4</v>
      </c>
      <c r="I1010" s="58" t="n"/>
      <c r="J1010" s="58" t="n"/>
      <c r="K1010" s="58" t="n"/>
      <c r="L1010" s="58" t="inlineStr">
        <is>
          <t>甘财振兴[2022]9号</t>
        </is>
      </c>
      <c r="M1010" s="270" t="inlineStr">
        <is>
          <t>解决无法外出务工贫困劳动力就地就近就业问题，实现稳定增收。</t>
        </is>
      </c>
      <c r="N1010" s="142" t="inlineStr">
        <is>
          <t>解决无法外出务工贫困劳动力就地就近就业问题，实现稳定增收。</t>
        </is>
      </c>
      <c r="O1010" s="58" t="n">
        <v>16</v>
      </c>
      <c r="P1010" s="58" t="n"/>
      <c r="Q1010" s="58" t="n">
        <v>0.0034</v>
      </c>
      <c r="R1010" s="58" t="n">
        <v>0.0034</v>
      </c>
      <c r="S1010" s="58" t="n"/>
      <c r="T1010" s="58" t="n">
        <v>0.0034</v>
      </c>
      <c r="U1010" s="58" t="n">
        <v>0.0034</v>
      </c>
      <c r="V1010" s="58" t="n"/>
      <c r="W1010" s="240" t="inlineStr">
        <is>
          <t>人社局</t>
        </is>
      </c>
      <c r="X1010" s="58" t="inlineStr">
        <is>
          <t>梁清君</t>
        </is>
      </c>
      <c r="Y1010" s="60" t="inlineStr">
        <is>
          <t>车道镇</t>
        </is>
      </c>
      <c r="Z1010" s="60" t="inlineStr">
        <is>
          <t>张会星</t>
        </is>
      </c>
      <c r="AA1010" s="58" t="inlineStr">
        <is>
          <t>环农领办发〔2022〕20号</t>
        </is>
      </c>
      <c r="AB1010" s="58" t="inlineStr">
        <is>
          <t>中央二批</t>
        </is>
      </c>
    </row>
    <row r="1011" ht="50" customFormat="1" customHeight="1" s="4">
      <c r="A1011" s="58" t="n"/>
      <c r="B1011" s="60" t="inlineStr">
        <is>
          <t>乡村公益性
岗位</t>
        </is>
      </c>
      <c r="C1011" s="58" t="inlineStr">
        <is>
          <t>新建</t>
        </is>
      </c>
      <c r="D1011" s="58" t="inlineStr">
        <is>
          <t>2022.01-2022.12</t>
        </is>
      </c>
      <c r="E1011" s="58" t="inlineStr">
        <is>
          <t>樊家川镇</t>
        </is>
      </c>
      <c r="F1011" s="240" t="inlineStr">
        <is>
          <t>开发临时乡村公益性岗位16个，其中：长城、马骏滩、闫塬、李崾岘、樊家川、郝集、慕家河、马驿沟村每村2个。</t>
        </is>
      </c>
      <c r="G1011" s="58" t="n">
        <v>9.6</v>
      </c>
      <c r="H1011" s="58" t="n">
        <v>9.6</v>
      </c>
      <c r="I1011" s="58" t="n"/>
      <c r="J1011" s="58" t="n"/>
      <c r="K1011" s="58" t="n"/>
      <c r="L1011" s="58" t="inlineStr">
        <is>
          <t>甘财振兴[2022]9号</t>
        </is>
      </c>
      <c r="M1011" s="270" t="inlineStr">
        <is>
          <t>解决无法外出务工贫困劳动力就地就近就业问题，实现稳定增收。</t>
        </is>
      </c>
      <c r="N1011" s="142" t="inlineStr">
        <is>
          <t>解决无法外出务工贫困劳动力就地就近就业问题，实现稳定增收。</t>
        </is>
      </c>
      <c r="O1011" s="58" t="n">
        <v>8</v>
      </c>
      <c r="P1011" s="58" t="n"/>
      <c r="Q1011" s="58" t="n">
        <v>0.0016</v>
      </c>
      <c r="R1011" s="58" t="n">
        <v>0.0016</v>
      </c>
      <c r="S1011" s="58" t="n"/>
      <c r="T1011" s="58" t="n">
        <v>0.0016</v>
      </c>
      <c r="U1011" s="58" t="n">
        <v>0.0016</v>
      </c>
      <c r="V1011" s="58" t="n"/>
      <c r="W1011" s="240" t="inlineStr">
        <is>
          <t>人社局</t>
        </is>
      </c>
      <c r="X1011" s="58" t="inlineStr">
        <is>
          <t>梁清君</t>
        </is>
      </c>
      <c r="Y1011" s="60" t="inlineStr">
        <is>
          <t>樊家川镇</t>
        </is>
      </c>
      <c r="Z1011" s="58" t="inlineStr">
        <is>
          <t>王治峰</t>
        </is>
      </c>
      <c r="AA1011" s="58" t="inlineStr">
        <is>
          <t>环农领办发〔2022〕20号</t>
        </is>
      </c>
      <c r="AB1011" s="58" t="inlineStr">
        <is>
          <t>中央二批</t>
        </is>
      </c>
    </row>
    <row r="1012" ht="50" customFormat="1" customHeight="1" s="4">
      <c r="A1012" s="58" t="n"/>
      <c r="B1012" s="60" t="inlineStr">
        <is>
          <t>乡村公益性
岗位</t>
        </is>
      </c>
      <c r="C1012" s="58" t="inlineStr">
        <is>
          <t>新建</t>
        </is>
      </c>
      <c r="D1012" s="58" t="inlineStr">
        <is>
          <t>2022.01-2022.12</t>
        </is>
      </c>
      <c r="E1012" s="58" t="inlineStr">
        <is>
          <t>耿湾乡</t>
        </is>
      </c>
      <c r="F1012" s="240" t="inlineStr">
        <is>
          <t>开发临时乡村公益性岗位26个，其中：潘掌、许掌、郜庄、万湾、郝东掌、张台、黑城岔、耿河、早流渠、四合原、桃树掌、韩老庄、天桥村每村2个。</t>
        </is>
      </c>
      <c r="G1012" s="58" t="n">
        <v>15.6</v>
      </c>
      <c r="H1012" s="58" t="n">
        <v>15.6</v>
      </c>
      <c r="I1012" s="58" t="n"/>
      <c r="J1012" s="58" t="n"/>
      <c r="K1012" s="58" t="n"/>
      <c r="L1012" s="58" t="inlineStr">
        <is>
          <t>甘财振兴[2022]9号</t>
        </is>
      </c>
      <c r="M1012" s="270" t="inlineStr">
        <is>
          <t>解决无法外出务工贫困劳动力就地就近就业问题，实现稳定增收。</t>
        </is>
      </c>
      <c r="N1012" s="142" t="inlineStr">
        <is>
          <t>解决无法外出务工贫困劳动力就地就近就业问题，实现稳定增收。</t>
        </is>
      </c>
      <c r="O1012" s="58" t="n">
        <v>13</v>
      </c>
      <c r="P1012" s="58" t="n"/>
      <c r="Q1012" s="58" t="n">
        <v>0.0026</v>
      </c>
      <c r="R1012" s="58" t="n">
        <v>0.0026</v>
      </c>
      <c r="S1012" s="58" t="n"/>
      <c r="T1012" s="58" t="n">
        <v>0.0026</v>
      </c>
      <c r="U1012" s="58" t="n">
        <v>0.0026</v>
      </c>
      <c r="V1012" s="58" t="n"/>
      <c r="W1012" s="240" t="inlineStr">
        <is>
          <t>人社局</t>
        </is>
      </c>
      <c r="X1012" s="58" t="inlineStr">
        <is>
          <t>梁清君</t>
        </is>
      </c>
      <c r="Y1012" s="60" t="inlineStr">
        <is>
          <t>耿湾乡</t>
        </is>
      </c>
      <c r="Z1012" s="58" t="inlineStr">
        <is>
          <t>王秀丽</t>
        </is>
      </c>
      <c r="AA1012" s="58" t="inlineStr">
        <is>
          <t>环农领办发〔2022〕20号</t>
        </is>
      </c>
      <c r="AB1012" s="58" t="inlineStr">
        <is>
          <t>中央二批</t>
        </is>
      </c>
    </row>
    <row r="1013" ht="57" customFormat="1" customHeight="1" s="4">
      <c r="A1013" s="58" t="n"/>
      <c r="B1013" s="60" t="inlineStr">
        <is>
          <t>乡村公益性
岗位</t>
        </is>
      </c>
      <c r="C1013" s="58" t="inlineStr">
        <is>
          <t>新建</t>
        </is>
      </c>
      <c r="D1013" s="58" t="inlineStr">
        <is>
          <t>2022.01-2022.12</t>
        </is>
      </c>
      <c r="E1013" s="58" t="inlineStr">
        <is>
          <t>合道镇</t>
        </is>
      </c>
      <c r="F1013" s="240" t="inlineStr">
        <is>
          <t>开发临时乡村公益性岗位38个，其中：大路洼、赵台村每村4个；沈岭、瓦天沟、尚西坪、杨坪沟、辛坪、唐台子、常崾岘、陈旗塬、赵塬、梁坪、何坪、朱家塬、红崖洼、陶洼子、寨子坪村每村2个。</t>
        </is>
      </c>
      <c r="G1013" s="58" t="n">
        <v>22.8</v>
      </c>
      <c r="H1013" s="58" t="n">
        <v>22.8</v>
      </c>
      <c r="I1013" s="58" t="n"/>
      <c r="J1013" s="58" t="n"/>
      <c r="K1013" s="58" t="n"/>
      <c r="L1013" s="58" t="inlineStr">
        <is>
          <t>甘财振兴[2022]9号</t>
        </is>
      </c>
      <c r="M1013" s="270" t="inlineStr">
        <is>
          <t>解决无法外出务工贫困劳动力就地就近就业问题，实现稳定增收。</t>
        </is>
      </c>
      <c r="N1013" s="142" t="inlineStr">
        <is>
          <t>解决无法外出务工贫困劳动力就地就近就业问题，实现稳定增收。</t>
        </is>
      </c>
      <c r="O1013" s="58" t="n">
        <v>17</v>
      </c>
      <c r="P1013" s="58" t="n"/>
      <c r="Q1013" s="58" t="n">
        <v>0.0038</v>
      </c>
      <c r="R1013" s="58" t="n">
        <v>0.0038</v>
      </c>
      <c r="S1013" s="58" t="n"/>
      <c r="T1013" s="58" t="n">
        <v>0.0038</v>
      </c>
      <c r="U1013" s="58" t="n">
        <v>0.0038</v>
      </c>
      <c r="V1013" s="58" t="n"/>
      <c r="W1013" s="240" t="inlineStr">
        <is>
          <t>人社局</t>
        </is>
      </c>
      <c r="X1013" s="58" t="inlineStr">
        <is>
          <t>梁清君</t>
        </is>
      </c>
      <c r="Y1013" s="60" t="inlineStr">
        <is>
          <t>合道镇</t>
        </is>
      </c>
      <c r="Z1013" s="58" t="inlineStr">
        <is>
          <t>王宝明</t>
        </is>
      </c>
      <c r="AA1013" s="58" t="inlineStr">
        <is>
          <t>环农领办发〔2022〕20号</t>
        </is>
      </c>
      <c r="AB1013" s="58" t="inlineStr">
        <is>
          <t>中央二批</t>
        </is>
      </c>
    </row>
    <row r="1014" ht="57" customFormat="1" customHeight="1" s="4">
      <c r="A1014" s="58" t="n"/>
      <c r="B1014" s="60" t="inlineStr">
        <is>
          <t>乡村公益性
岗位</t>
        </is>
      </c>
      <c r="C1014" s="58" t="inlineStr">
        <is>
          <t>新建</t>
        </is>
      </c>
      <c r="D1014" s="58" t="inlineStr">
        <is>
          <t>2022.01-2022.12</t>
        </is>
      </c>
      <c r="E1014" s="58" t="inlineStr">
        <is>
          <t>洪德镇</t>
        </is>
      </c>
      <c r="F1014" s="240" t="inlineStr">
        <is>
          <t>开发临时乡村公益性岗位38个，其中：私盐路、马塬、丁阳渠、梁岔、张崾岘、耿塬畔、李达掌、新集子、李塬、许旗、苏长沟、寇河、苗河、河连湾、洪德街、张塬、大户塬、肖关、赵洼村每村2个。</t>
        </is>
      </c>
      <c r="G1014" s="58" t="n">
        <v>22.8</v>
      </c>
      <c r="H1014" s="58" t="n">
        <v>22.8</v>
      </c>
      <c r="I1014" s="58" t="n"/>
      <c r="J1014" s="58" t="n"/>
      <c r="K1014" s="58" t="n"/>
      <c r="L1014" s="58" t="inlineStr">
        <is>
          <t>甘财振兴[2022]9号</t>
        </is>
      </c>
      <c r="M1014" s="270" t="inlineStr">
        <is>
          <t>解决无法外出务工贫困劳动力就地就近就业问题，实现稳定增收。</t>
        </is>
      </c>
      <c r="N1014" s="142" t="inlineStr">
        <is>
          <t>解决无法外出务工贫困劳动力就地就近就业问题，实现稳定增收。</t>
        </is>
      </c>
      <c r="O1014" s="58" t="n">
        <v>19</v>
      </c>
      <c r="P1014" s="58" t="n"/>
      <c r="Q1014" s="58" t="n">
        <v>0.0038</v>
      </c>
      <c r="R1014" s="58" t="n">
        <v>0.0038</v>
      </c>
      <c r="S1014" s="58" t="n"/>
      <c r="T1014" s="58" t="n">
        <v>0.0038</v>
      </c>
      <c r="U1014" s="58" t="n">
        <v>0.0038</v>
      </c>
      <c r="V1014" s="58" t="n"/>
      <c r="W1014" s="240" t="inlineStr">
        <is>
          <t>人社局</t>
        </is>
      </c>
      <c r="X1014" s="58" t="inlineStr">
        <is>
          <t>梁清君</t>
        </is>
      </c>
      <c r="Y1014" s="60" t="inlineStr">
        <is>
          <t>洪德镇</t>
        </is>
      </c>
      <c r="Z1014" s="83" t="inlineStr">
        <is>
          <t>王国伍</t>
        </is>
      </c>
      <c r="AA1014" s="58" t="inlineStr">
        <is>
          <t>环农领办发〔2022〕20号</t>
        </is>
      </c>
      <c r="AB1014" s="58" t="inlineStr">
        <is>
          <t>中央二批</t>
        </is>
      </c>
    </row>
    <row r="1015" ht="65" customFormat="1" customHeight="1" s="4">
      <c r="A1015" s="58" t="n"/>
      <c r="B1015" s="60" t="inlineStr">
        <is>
          <t>乡村公益性
岗位</t>
        </is>
      </c>
      <c r="C1015" s="58" t="inlineStr">
        <is>
          <t>新建</t>
        </is>
      </c>
      <c r="D1015" s="58" t="inlineStr">
        <is>
          <t>2022.01-2022.12</t>
        </is>
      </c>
      <c r="E1015" s="58" t="inlineStr">
        <is>
          <t>环城镇</t>
        </is>
      </c>
      <c r="F1015" s="240" t="inlineStr">
        <is>
          <t>开发临时乡村公益性岗位48个，其中：宁老庄、唐原、龚家淌、高龚原、耿家沟、马坊原、冉旗寨、肖川、赵小掌、北郭原、鸳鸯沟、西川、张滩滩、杨庙掌、漫原、陈汤原、周原、十五里沟、张家淌、城东原、白草原、十八里、五里屯、红星村每村2个。</t>
        </is>
      </c>
      <c r="G1015" s="58" t="n">
        <v>28.8</v>
      </c>
      <c r="H1015" s="58" t="n">
        <v>28.8</v>
      </c>
      <c r="I1015" s="58" t="n"/>
      <c r="J1015" s="58" t="n"/>
      <c r="K1015" s="58" t="n"/>
      <c r="L1015" s="58" t="inlineStr">
        <is>
          <t>甘财振兴[2022]9号</t>
        </is>
      </c>
      <c r="M1015" s="270" t="inlineStr">
        <is>
          <t>解决无法外出务工贫困劳动力就地就近就业问题，实现稳定增收。</t>
        </is>
      </c>
      <c r="N1015" s="142" t="inlineStr">
        <is>
          <t>解决无法外出务工贫困劳动力就地就近就业问题，实现稳定增收。</t>
        </is>
      </c>
      <c r="O1015" s="58" t="n">
        <v>24</v>
      </c>
      <c r="P1015" s="58" t="n"/>
      <c r="Q1015" s="58" t="n">
        <v>0.0048</v>
      </c>
      <c r="R1015" s="58" t="n">
        <v>0.0048</v>
      </c>
      <c r="S1015" s="58" t="n"/>
      <c r="T1015" s="58" t="n">
        <v>0.0048</v>
      </c>
      <c r="U1015" s="58" t="n">
        <v>0.0048</v>
      </c>
      <c r="V1015" s="58" t="n"/>
      <c r="W1015" s="240" t="inlineStr">
        <is>
          <t>人社局</t>
        </is>
      </c>
      <c r="X1015" s="58" t="inlineStr">
        <is>
          <t>梁清君</t>
        </is>
      </c>
      <c r="Y1015" s="58" t="inlineStr">
        <is>
          <t>环城镇</t>
        </is>
      </c>
      <c r="Z1015" s="58" t="inlineStr">
        <is>
          <t>白俊虎</t>
        </is>
      </c>
      <c r="AA1015" s="58" t="inlineStr">
        <is>
          <t>环农领办发〔2022〕20号</t>
        </is>
      </c>
      <c r="AB1015" s="58" t="inlineStr">
        <is>
          <t>中央二批</t>
        </is>
      </c>
    </row>
    <row r="1016" ht="47" customFormat="1" customHeight="1" s="4">
      <c r="A1016" s="58" t="n"/>
      <c r="B1016" s="60" t="inlineStr">
        <is>
          <t>乡村公益性
岗位</t>
        </is>
      </c>
      <c r="C1016" s="58" t="inlineStr">
        <is>
          <t>新建</t>
        </is>
      </c>
      <c r="D1016" s="58" t="inlineStr">
        <is>
          <t>2022.01-2022.12</t>
        </is>
      </c>
      <c r="E1016" s="58" t="inlineStr">
        <is>
          <t>芦家湾乡</t>
        </is>
      </c>
      <c r="F1016" s="240" t="inlineStr">
        <is>
          <t>开发临时乡村公益性岗位20个，其中：盘龙、桃李湾、花儿掌、王庄、庙儿掌、小堡条、杨兴庄、井川、大堡条、宋家掌村每村2个。</t>
        </is>
      </c>
      <c r="G1016" s="58" t="n">
        <v>12</v>
      </c>
      <c r="H1016" s="58" t="n">
        <v>12</v>
      </c>
      <c r="I1016" s="58" t="n"/>
      <c r="J1016" s="58" t="n"/>
      <c r="K1016" s="58" t="n"/>
      <c r="L1016" s="58" t="inlineStr">
        <is>
          <t>甘财振兴[2022]9号</t>
        </is>
      </c>
      <c r="M1016" s="270" t="inlineStr">
        <is>
          <t>解决无法外出务工贫困劳动力就地就近就业问题，实现稳定增收。</t>
        </is>
      </c>
      <c r="N1016" s="142" t="inlineStr">
        <is>
          <t>解决无法外出务工贫困劳动力就地就近就业问题，实现稳定增收。</t>
        </is>
      </c>
      <c r="O1016" s="58" t="n">
        <v>10</v>
      </c>
      <c r="P1016" s="58" t="n"/>
      <c r="Q1016" s="58" t="n">
        <v>0.002</v>
      </c>
      <c r="R1016" s="58" t="n">
        <v>0.002</v>
      </c>
      <c r="S1016" s="58" t="n"/>
      <c r="T1016" s="58" t="n">
        <v>0.002</v>
      </c>
      <c r="U1016" s="58" t="n">
        <v>0.002</v>
      </c>
      <c r="V1016" s="58" t="n"/>
      <c r="W1016" s="240" t="inlineStr">
        <is>
          <t>人社局</t>
        </is>
      </c>
      <c r="X1016" s="58" t="inlineStr">
        <is>
          <t>梁清君</t>
        </is>
      </c>
      <c r="Y1016" s="60" t="inlineStr">
        <is>
          <t>芦家湾乡</t>
        </is>
      </c>
      <c r="Z1016" s="58" t="inlineStr">
        <is>
          <t>马鹏飞</t>
        </is>
      </c>
      <c r="AA1016" s="58" t="inlineStr">
        <is>
          <t>环农领办发〔2022〕20号</t>
        </is>
      </c>
      <c r="AB1016" s="58" t="inlineStr">
        <is>
          <t>中央二批</t>
        </is>
      </c>
    </row>
    <row r="1017" ht="47" customFormat="1" customHeight="1" s="4">
      <c r="A1017" s="58" t="n"/>
      <c r="B1017" s="60" t="inlineStr">
        <is>
          <t>乡村公益性
岗位</t>
        </is>
      </c>
      <c r="C1017" s="58" t="inlineStr">
        <is>
          <t>新建</t>
        </is>
      </c>
      <c r="D1017" s="58" t="inlineStr">
        <is>
          <t>2022.01-2022.12</t>
        </is>
      </c>
      <c r="E1017" s="58" t="inlineStr">
        <is>
          <t>罗山川乡</t>
        </is>
      </c>
      <c r="F1017" s="240" t="inlineStr">
        <is>
          <t>开发临时乡村公益性岗位16个，其中：山水湾、苇芝城、龙柏山、兰家掌、光明、陈渠子、大树原、西阳洼村每村2个。</t>
        </is>
      </c>
      <c r="G1017" s="58" t="n">
        <v>9.6</v>
      </c>
      <c r="H1017" s="58" t="n">
        <v>9.6</v>
      </c>
      <c r="I1017" s="58" t="n"/>
      <c r="J1017" s="58" t="n"/>
      <c r="K1017" s="58" t="n"/>
      <c r="L1017" s="58" t="inlineStr">
        <is>
          <t>甘财振兴[2022]9号</t>
        </is>
      </c>
      <c r="M1017" s="270" t="inlineStr">
        <is>
          <t>解决无法外出务工贫困劳动力就地就近就业问题，实现稳定增收。</t>
        </is>
      </c>
      <c r="N1017" s="142" t="inlineStr">
        <is>
          <t>解决无法外出务工贫困劳动力就地就近就业问题，实现稳定增收。</t>
        </is>
      </c>
      <c r="O1017" s="58" t="n">
        <v>8</v>
      </c>
      <c r="P1017" s="58" t="n"/>
      <c r="Q1017" s="58" t="n">
        <v>0.0016</v>
      </c>
      <c r="R1017" s="58" t="n">
        <v>0.0016</v>
      </c>
      <c r="S1017" s="58" t="n"/>
      <c r="T1017" s="58" t="n">
        <v>0.0016</v>
      </c>
      <c r="U1017" s="58" t="n">
        <v>0.0016</v>
      </c>
      <c r="V1017" s="58" t="n"/>
      <c r="W1017" s="240" t="inlineStr">
        <is>
          <t>人社局</t>
        </is>
      </c>
      <c r="X1017" s="58" t="inlineStr">
        <is>
          <t>梁清君</t>
        </is>
      </c>
      <c r="Y1017" s="60" t="inlineStr">
        <is>
          <t>罗山川乡</t>
        </is>
      </c>
      <c r="Z1017" s="58" t="inlineStr">
        <is>
          <t>李怀文</t>
        </is>
      </c>
      <c r="AA1017" s="58" t="inlineStr">
        <is>
          <t>环农领办发〔2022〕20号</t>
        </is>
      </c>
      <c r="AB1017" s="58" t="inlineStr">
        <is>
          <t>中央二批</t>
        </is>
      </c>
    </row>
    <row r="1018" ht="47" customFormat="1" customHeight="1" s="4">
      <c r="A1018" s="58" t="n"/>
      <c r="B1018" s="60" t="inlineStr">
        <is>
          <t>乡村公益性
岗位</t>
        </is>
      </c>
      <c r="C1018" s="58" t="inlineStr">
        <is>
          <t>新建</t>
        </is>
      </c>
      <c r="D1018" s="58" t="inlineStr">
        <is>
          <t>2022.01-2022.12</t>
        </is>
      </c>
      <c r="E1018" s="58" t="inlineStr">
        <is>
          <t>毛井镇</t>
        </is>
      </c>
      <c r="F1018" s="240" t="inlineStr">
        <is>
          <t>开发临时乡村公益性岗位26个，其中：杨东掌、乔崾岘、二条硷、丁连掌、红土咀、大户掌、红糜湾、马趟、高家洼、山西掌、黄寨柯、施家滩、砖城子村每村2个。</t>
        </is>
      </c>
      <c r="G1018" s="58" t="n">
        <v>15.6</v>
      </c>
      <c r="H1018" s="58" t="n">
        <v>15.6</v>
      </c>
      <c r="I1018" s="58" t="n"/>
      <c r="J1018" s="58" t="n"/>
      <c r="K1018" s="58" t="n"/>
      <c r="L1018" s="58" t="inlineStr">
        <is>
          <t>甘财振兴[2022]9号</t>
        </is>
      </c>
      <c r="M1018" s="270" t="inlineStr">
        <is>
          <t>解决无法外出务工贫困劳动力就地就近就业问题，实现稳定增收。</t>
        </is>
      </c>
      <c r="N1018" s="142" t="inlineStr">
        <is>
          <t>解决无法外出务工贫困劳动力就地就近就业问题，实现稳定增收。</t>
        </is>
      </c>
      <c r="O1018" s="58" t="n">
        <v>13</v>
      </c>
      <c r="P1018" s="58" t="n"/>
      <c r="Q1018" s="58" t="n">
        <v>0.0026</v>
      </c>
      <c r="R1018" s="58" t="n">
        <v>0.0026</v>
      </c>
      <c r="S1018" s="58" t="n"/>
      <c r="T1018" s="58" t="n">
        <v>0.0026</v>
      </c>
      <c r="U1018" s="58" t="n">
        <v>0.0026</v>
      </c>
      <c r="V1018" s="58" t="n"/>
      <c r="W1018" s="240" t="inlineStr">
        <is>
          <t>人社局</t>
        </is>
      </c>
      <c r="X1018" s="58" t="inlineStr">
        <is>
          <t>梁清君</t>
        </is>
      </c>
      <c r="Y1018" s="60" t="inlineStr">
        <is>
          <t>毛井镇</t>
        </is>
      </c>
      <c r="Z1018" s="58" t="inlineStr">
        <is>
          <t>梁立群</t>
        </is>
      </c>
      <c r="AA1018" s="58" t="inlineStr">
        <is>
          <t>环农领办发〔2022〕20号</t>
        </is>
      </c>
      <c r="AB1018" s="58" t="inlineStr">
        <is>
          <t>中央二批</t>
        </is>
      </c>
    </row>
    <row r="1019" ht="47" customFormat="1" customHeight="1" s="4">
      <c r="A1019" s="58" t="n"/>
      <c r="B1019" s="60" t="inlineStr">
        <is>
          <t>乡村公益性
岗位</t>
        </is>
      </c>
      <c r="C1019" s="58" t="inlineStr">
        <is>
          <t>新建</t>
        </is>
      </c>
      <c r="D1019" s="58" t="inlineStr">
        <is>
          <t>2022.01-2022.12</t>
        </is>
      </c>
      <c r="E1019" s="58" t="inlineStr">
        <is>
          <t>南湫乡</t>
        </is>
      </c>
      <c r="F1019" s="240" t="inlineStr">
        <is>
          <t>开发临时乡村公益性岗位20个，其中：岳后渠、代家洼、洪涝池村每村4个；杨兴堡、党家洼、双井子、花儿山村每村2个。</t>
        </is>
      </c>
      <c r="G1019" s="58" t="n">
        <v>12</v>
      </c>
      <c r="H1019" s="58" t="n">
        <v>12</v>
      </c>
      <c r="I1019" s="58" t="n"/>
      <c r="J1019" s="58" t="n"/>
      <c r="K1019" s="58" t="n"/>
      <c r="L1019" s="58" t="inlineStr">
        <is>
          <t>甘财振兴[2022]9号</t>
        </is>
      </c>
      <c r="M1019" s="270" t="inlineStr">
        <is>
          <t>解决无法外出务工贫困劳动力就地就近就业问题，实现稳定增收。</t>
        </is>
      </c>
      <c r="N1019" s="142" t="inlineStr">
        <is>
          <t>解决无法外出务工贫困劳动力就地就近就业问题，实现稳定增收。</t>
        </is>
      </c>
      <c r="O1019" s="58" t="n">
        <v>7</v>
      </c>
      <c r="P1019" s="58" t="n"/>
      <c r="Q1019" s="58" t="n">
        <v>0.002</v>
      </c>
      <c r="R1019" s="58" t="n">
        <v>0.002</v>
      </c>
      <c r="S1019" s="58" t="n"/>
      <c r="T1019" s="58" t="n">
        <v>0.002</v>
      </c>
      <c r="U1019" s="58" t="n">
        <v>0.002</v>
      </c>
      <c r="V1019" s="58" t="n"/>
      <c r="W1019" s="240" t="inlineStr">
        <is>
          <t>人社局</t>
        </is>
      </c>
      <c r="X1019" s="58" t="inlineStr">
        <is>
          <t>梁清君</t>
        </is>
      </c>
      <c r="Y1019" s="60" t="inlineStr">
        <is>
          <t>南湫乡</t>
        </is>
      </c>
      <c r="Z1019" s="58" t="inlineStr">
        <is>
          <t>杜志远</t>
        </is>
      </c>
      <c r="AA1019" s="58" t="inlineStr">
        <is>
          <t>环农领办发〔2022〕20号</t>
        </is>
      </c>
      <c r="AB1019" s="58" t="inlineStr">
        <is>
          <t>中央二批</t>
        </is>
      </c>
    </row>
    <row r="1020" ht="47" customFormat="1" customHeight="1" s="4">
      <c r="A1020" s="58" t="n"/>
      <c r="B1020" s="60" t="inlineStr">
        <is>
          <t>乡村公益性
岗位</t>
        </is>
      </c>
      <c r="C1020" s="58" t="inlineStr">
        <is>
          <t>新建</t>
        </is>
      </c>
      <c r="D1020" s="58" t="inlineStr">
        <is>
          <t>2022.01-2022.12</t>
        </is>
      </c>
      <c r="E1020" s="58" t="inlineStr">
        <is>
          <t>秦团庄乡</t>
        </is>
      </c>
      <c r="F1020" s="240" t="inlineStr">
        <is>
          <t>开发临时乡村公益性岗位18个，其中：王团庄村开发4个；南掌堡子、大天子、秦团庄、贾塬、白原畔、新峁、新集子村每村2个。</t>
        </is>
      </c>
      <c r="G1020" s="58" t="n">
        <v>10.8</v>
      </c>
      <c r="H1020" s="58" t="n">
        <v>10.8</v>
      </c>
      <c r="I1020" s="58" t="n"/>
      <c r="J1020" s="58" t="n"/>
      <c r="K1020" s="58" t="n"/>
      <c r="L1020" s="58" t="inlineStr">
        <is>
          <t>甘财振兴[2022]9号</t>
        </is>
      </c>
      <c r="M1020" s="270" t="inlineStr">
        <is>
          <t>解决无法外出务工贫困劳动力就地就近就业问题，实现稳定增收。</t>
        </is>
      </c>
      <c r="N1020" s="142" t="inlineStr">
        <is>
          <t>解决无法外出务工贫困劳动力就地就近就业问题，实现稳定增收。</t>
        </is>
      </c>
      <c r="O1020" s="58" t="n">
        <v>8</v>
      </c>
      <c r="P1020" s="58" t="n"/>
      <c r="Q1020" s="58" t="n">
        <v>0.0018</v>
      </c>
      <c r="R1020" s="58" t="n">
        <v>0.0018</v>
      </c>
      <c r="S1020" s="58" t="n"/>
      <c r="T1020" s="58" t="n">
        <v>0.0018</v>
      </c>
      <c r="U1020" s="58" t="n">
        <v>0.0018</v>
      </c>
      <c r="V1020" s="58" t="n"/>
      <c r="W1020" s="240" t="inlineStr">
        <is>
          <t>人社局</t>
        </is>
      </c>
      <c r="X1020" s="58" t="inlineStr">
        <is>
          <t>梁清君</t>
        </is>
      </c>
      <c r="Y1020" s="60" t="inlineStr">
        <is>
          <t>秦团庄乡</t>
        </is>
      </c>
      <c r="Z1020" s="58" t="inlineStr">
        <is>
          <t>张浩洲</t>
        </is>
      </c>
      <c r="AA1020" s="58" t="inlineStr">
        <is>
          <t>环农领办发〔2022〕20号</t>
        </is>
      </c>
      <c r="AB1020" s="58" t="inlineStr">
        <is>
          <t>中央二批</t>
        </is>
      </c>
    </row>
    <row r="1021" ht="47" customFormat="1" customHeight="1" s="4">
      <c r="A1021" s="58" t="n"/>
      <c r="B1021" s="60" t="inlineStr">
        <is>
          <t>乡村公益性
岗位</t>
        </is>
      </c>
      <c r="C1021" s="58" t="inlineStr">
        <is>
          <t>新建</t>
        </is>
      </c>
      <c r="D1021" s="58" t="inlineStr">
        <is>
          <t>2022.01-2022.12</t>
        </is>
      </c>
      <c r="E1021" s="58" t="inlineStr">
        <is>
          <t>山城乡</t>
        </is>
      </c>
      <c r="F1021" s="240" t="inlineStr">
        <is>
          <t>开发临时乡村公益性岗位18个，其中：寨柯、冯家沟、郝掌、谢庄、王山口子、赵庄、山城堡、八里铺、薛原村每村2个。</t>
        </is>
      </c>
      <c r="G1021" s="58" t="n">
        <v>10.8</v>
      </c>
      <c r="H1021" s="58" t="n">
        <v>10.8</v>
      </c>
      <c r="I1021" s="58" t="n"/>
      <c r="J1021" s="58" t="n"/>
      <c r="K1021" s="58" t="n"/>
      <c r="L1021" s="58" t="inlineStr">
        <is>
          <t>甘财振兴[2022]9号</t>
        </is>
      </c>
      <c r="M1021" s="270" t="inlineStr">
        <is>
          <t>解决无法外出务工贫困劳动力就地就近就业问题，实现稳定增收。</t>
        </is>
      </c>
      <c r="N1021" s="142" t="inlineStr">
        <is>
          <t>解决无法外出务工贫困劳动力就地就近就业问题，实现稳定增收。</t>
        </is>
      </c>
      <c r="O1021" s="58" t="n">
        <v>9</v>
      </c>
      <c r="P1021" s="58" t="n"/>
      <c r="Q1021" s="58" t="n">
        <v>0.0018</v>
      </c>
      <c r="R1021" s="58" t="n">
        <v>0.0018</v>
      </c>
      <c r="S1021" s="58" t="n"/>
      <c r="T1021" s="58" t="n">
        <v>0.0018</v>
      </c>
      <c r="U1021" s="58" t="n">
        <v>0.0018</v>
      </c>
      <c r="V1021" s="58" t="n"/>
      <c r="W1021" s="240" t="inlineStr">
        <is>
          <t>人社局</t>
        </is>
      </c>
      <c r="X1021" s="58" t="inlineStr">
        <is>
          <t>梁清君</t>
        </is>
      </c>
      <c r="Y1021" s="60" t="inlineStr">
        <is>
          <t>山城乡</t>
        </is>
      </c>
      <c r="Z1021" s="58" t="inlineStr">
        <is>
          <t>姚建平</t>
        </is>
      </c>
      <c r="AA1021" s="58" t="inlineStr">
        <is>
          <t>环农领办发〔2022〕20号</t>
        </is>
      </c>
      <c r="AB1021" s="58" t="inlineStr">
        <is>
          <t>中央二批</t>
        </is>
      </c>
    </row>
    <row r="1022" ht="49" customFormat="1" customHeight="1" s="4">
      <c r="A1022" s="58" t="n"/>
      <c r="B1022" s="60" t="inlineStr">
        <is>
          <t>乡村公益性
岗位</t>
        </is>
      </c>
      <c r="C1022" s="58" t="inlineStr">
        <is>
          <t>新建</t>
        </is>
      </c>
      <c r="D1022" s="58" t="inlineStr">
        <is>
          <t>2022.01-2022.12</t>
        </is>
      </c>
      <c r="E1022" s="58" t="inlineStr">
        <is>
          <t>天池乡</t>
        </is>
      </c>
      <c r="F1022" s="240" t="inlineStr">
        <is>
          <t>开发临时乡村公益性岗位38个，其中：碾盘岭、梁家河、殷屈河村每村4个；井渠淌、老庄湾、苏北岔、四合掌、曹李川、大庄台、潘老庄、吴城子、张邓塬、鲜岔、大方山、喜家坪、天池村每村2个。</t>
        </is>
      </c>
      <c r="G1022" s="58" t="n">
        <v>22.8</v>
      </c>
      <c r="H1022" s="58" t="n">
        <v>22.8</v>
      </c>
      <c r="I1022" s="58" t="n"/>
      <c r="J1022" s="58" t="n"/>
      <c r="K1022" s="58" t="n"/>
      <c r="L1022" s="58" t="inlineStr">
        <is>
          <t>甘财振兴[2022]9号</t>
        </is>
      </c>
      <c r="M1022" s="270" t="inlineStr">
        <is>
          <t>解决无法外出务工贫困劳动力就地就近就业问题，实现稳定增收。</t>
        </is>
      </c>
      <c r="N1022" s="142" t="inlineStr">
        <is>
          <t>解决无法外出务工贫困劳动力就地就近就业问题，实现稳定增收。</t>
        </is>
      </c>
      <c r="O1022" s="58" t="n">
        <v>16</v>
      </c>
      <c r="P1022" s="58" t="n"/>
      <c r="Q1022" s="58" t="n">
        <v>0.0038</v>
      </c>
      <c r="R1022" s="58" t="n">
        <v>0.0038</v>
      </c>
      <c r="S1022" s="58" t="n"/>
      <c r="T1022" s="58" t="n">
        <v>0.0038</v>
      </c>
      <c r="U1022" s="58" t="n">
        <v>0.0038</v>
      </c>
      <c r="V1022" s="58" t="n"/>
      <c r="W1022" s="240" t="inlineStr">
        <is>
          <t>人社局</t>
        </is>
      </c>
      <c r="X1022" s="58" t="inlineStr">
        <is>
          <t>梁清君</t>
        </is>
      </c>
      <c r="Y1022" s="60" t="inlineStr">
        <is>
          <t>天池乡</t>
        </is>
      </c>
      <c r="Z1022" s="58" t="inlineStr">
        <is>
          <t>刘震</t>
        </is>
      </c>
      <c r="AA1022" s="58" t="inlineStr">
        <is>
          <t>环农领办发〔2022〕20号</t>
        </is>
      </c>
      <c r="AB1022" s="58" t="inlineStr">
        <is>
          <t>中央二批</t>
        </is>
      </c>
    </row>
    <row r="1023" ht="49" customFormat="1" customHeight="1" s="4">
      <c r="A1023" s="58" t="n"/>
      <c r="B1023" s="60" t="inlineStr">
        <is>
          <t>乡村公益性
岗位</t>
        </is>
      </c>
      <c r="C1023" s="58" t="inlineStr">
        <is>
          <t>新建</t>
        </is>
      </c>
      <c r="D1023" s="58" t="inlineStr">
        <is>
          <t>2022.01-2022.12</t>
        </is>
      </c>
      <c r="E1023" s="58" t="inlineStr">
        <is>
          <t>小南沟乡</t>
        </is>
      </c>
      <c r="F1023" s="240" t="inlineStr">
        <is>
          <t>开发临时乡村公益性岗位30个，其中：杨胡套子、粉子山、燕麦掌村每村4个；连川、天子渠、小南沟、李原、丁寨柯、汪天子、陈掌、李上山、许掌村每村2个。</t>
        </is>
      </c>
      <c r="G1023" s="58" t="n">
        <v>18</v>
      </c>
      <c r="H1023" s="58" t="n">
        <v>18</v>
      </c>
      <c r="I1023" s="58" t="n"/>
      <c r="J1023" s="58" t="n"/>
      <c r="K1023" s="58" t="n"/>
      <c r="L1023" s="58" t="inlineStr">
        <is>
          <t>甘财振兴[2022]9号</t>
        </is>
      </c>
      <c r="M1023" s="270" t="inlineStr">
        <is>
          <t>解决无法外出务工贫困劳动力就地就近就业问题，实现稳定增收。</t>
        </is>
      </c>
      <c r="N1023" s="142" t="inlineStr">
        <is>
          <t>解决无法外出务工贫困劳动力就地就近就业问题，实现稳定增收。</t>
        </is>
      </c>
      <c r="O1023" s="58" t="n">
        <v>12</v>
      </c>
      <c r="P1023" s="58" t="n"/>
      <c r="Q1023" s="58" t="n">
        <v>0.003</v>
      </c>
      <c r="R1023" s="58" t="n">
        <v>0.003</v>
      </c>
      <c r="S1023" s="58" t="n"/>
      <c r="T1023" s="58" t="n">
        <v>0.003</v>
      </c>
      <c r="U1023" s="58" t="n">
        <v>0.003</v>
      </c>
      <c r="V1023" s="58" t="n"/>
      <c r="W1023" s="240" t="inlineStr">
        <is>
          <t>人社局</t>
        </is>
      </c>
      <c r="X1023" s="58" t="inlineStr">
        <is>
          <t>梁清君</t>
        </is>
      </c>
      <c r="Y1023" s="60" t="inlineStr">
        <is>
          <t>小南沟乡</t>
        </is>
      </c>
      <c r="Z1023" s="58" t="inlineStr">
        <is>
          <t>任新育</t>
        </is>
      </c>
      <c r="AA1023" s="58" t="inlineStr">
        <is>
          <t>环农领办发〔2022〕20号</t>
        </is>
      </c>
      <c r="AB1023" s="58" t="inlineStr">
        <is>
          <t>中央二批</t>
        </is>
      </c>
    </row>
    <row r="1024" ht="41" customFormat="1" customHeight="1" s="4">
      <c r="A1024" s="58" t="n"/>
      <c r="B1024" s="60" t="inlineStr">
        <is>
          <t>乡村公益性
岗位</t>
        </is>
      </c>
      <c r="C1024" s="58" t="inlineStr">
        <is>
          <t>新建</t>
        </is>
      </c>
      <c r="D1024" s="58" t="inlineStr">
        <is>
          <t>2022.01-2022.12</t>
        </is>
      </c>
      <c r="E1024" s="58" t="inlineStr">
        <is>
          <t>演武乡</t>
        </is>
      </c>
      <c r="F1024" s="240" t="inlineStr">
        <is>
          <t>开发临时乡村公益性岗位18个，其中：黑泉河、佛家岔、黄山、吴家塬、路家塬、刘坪、曳郭咀、杨家洼、走马硷村每村2个。</t>
        </is>
      </c>
      <c r="G1024" s="58" t="n">
        <v>10.8</v>
      </c>
      <c r="H1024" s="58" t="n">
        <v>10.8</v>
      </c>
      <c r="I1024" s="58" t="n"/>
      <c r="J1024" s="58" t="n"/>
      <c r="K1024" s="58" t="n"/>
      <c r="L1024" s="58" t="inlineStr">
        <is>
          <t>甘财振兴[2022]9号</t>
        </is>
      </c>
      <c r="M1024" s="270" t="inlineStr">
        <is>
          <t>解决无法外出务工贫困劳动力就地就近就业问题，实现稳定增收。</t>
        </is>
      </c>
      <c r="N1024" s="142" t="inlineStr">
        <is>
          <t>解决无法外出务工贫困劳动力就地就近就业问题，实现稳定增收。</t>
        </is>
      </c>
      <c r="O1024" s="58" t="n">
        <v>9</v>
      </c>
      <c r="P1024" s="58" t="n"/>
      <c r="Q1024" s="58" t="n">
        <v>0.0018</v>
      </c>
      <c r="R1024" s="58" t="n">
        <v>0.0018</v>
      </c>
      <c r="S1024" s="58" t="n"/>
      <c r="T1024" s="58" t="n">
        <v>0.0018</v>
      </c>
      <c r="U1024" s="58" t="n">
        <v>0.0018</v>
      </c>
      <c r="V1024" s="58" t="n"/>
      <c r="W1024" s="240" t="inlineStr">
        <is>
          <t>人社局</t>
        </is>
      </c>
      <c r="X1024" s="58" t="inlineStr">
        <is>
          <t>梁清君</t>
        </is>
      </c>
      <c r="Y1024" s="60" t="inlineStr">
        <is>
          <t>演武乡</t>
        </is>
      </c>
      <c r="Z1024" s="58" t="inlineStr">
        <is>
          <t>杨永杰</t>
        </is>
      </c>
      <c r="AA1024" s="58" t="inlineStr">
        <is>
          <t>环农领办发〔2022〕20号</t>
        </is>
      </c>
      <c r="AB1024" s="58" t="inlineStr">
        <is>
          <t>中央二批</t>
        </is>
      </c>
    </row>
    <row r="1025" ht="47" customFormat="1" customHeight="1" s="4">
      <c r="A1025" s="58" t="n"/>
      <c r="B1025" s="60" t="inlineStr">
        <is>
          <t>乡村公益性
岗位</t>
        </is>
      </c>
      <c r="C1025" s="58" t="inlineStr">
        <is>
          <t>新建</t>
        </is>
      </c>
      <c r="D1025" s="58" t="inlineStr">
        <is>
          <t>2022.01-2022.12</t>
        </is>
      </c>
      <c r="E1025" s="58" t="inlineStr">
        <is>
          <t>虎洞镇</t>
        </is>
      </c>
      <c r="F1025" s="240" t="inlineStr">
        <is>
          <t>开发临时乡村公益性岗位20个，其中：张大掌、半个城、砂井子、金庄原、刘解掌、魏家河、常兆台、张家湾、高庙湾、贾驿村每村2个。</t>
        </is>
      </c>
      <c r="G1025" s="58" t="n">
        <v>12</v>
      </c>
      <c r="H1025" s="58" t="n">
        <v>12</v>
      </c>
      <c r="I1025" s="58" t="n"/>
      <c r="J1025" s="58" t="n"/>
      <c r="K1025" s="58" t="n"/>
      <c r="L1025" s="58" t="inlineStr">
        <is>
          <t>甘财振兴[2022]9号</t>
        </is>
      </c>
      <c r="M1025" s="270" t="inlineStr">
        <is>
          <t>解决无法外出务工贫困劳动力就地就近就业问题，实现稳定增收。</t>
        </is>
      </c>
      <c r="N1025" s="142" t="inlineStr">
        <is>
          <t>解决无法外出务工贫困劳动力就地就近就业问题，实现稳定增收。</t>
        </is>
      </c>
      <c r="O1025" s="58" t="n">
        <v>10</v>
      </c>
      <c r="P1025" s="58" t="n"/>
      <c r="Q1025" s="58" t="n">
        <v>0.002</v>
      </c>
      <c r="R1025" s="58" t="n">
        <v>0.002</v>
      </c>
      <c r="S1025" s="58" t="n"/>
      <c r="T1025" s="58" t="n">
        <v>0.002</v>
      </c>
      <c r="U1025" s="58" t="n">
        <v>0.002</v>
      </c>
      <c r="V1025" s="58" t="n"/>
      <c r="W1025" s="240" t="inlineStr">
        <is>
          <t>人社局</t>
        </is>
      </c>
      <c r="X1025" s="58" t="inlineStr">
        <is>
          <t>梁清君</t>
        </is>
      </c>
      <c r="Y1025" s="60" t="inlineStr">
        <is>
          <t>虎洞镇</t>
        </is>
      </c>
      <c r="Z1025" s="58" t="inlineStr">
        <is>
          <t>梁海涛</t>
        </is>
      </c>
      <c r="AA1025" s="58" t="inlineStr">
        <is>
          <t>环农领办发〔2022〕20号</t>
        </is>
      </c>
      <c r="AB1025" s="58" t="inlineStr">
        <is>
          <t>中央二批</t>
        </is>
      </c>
    </row>
    <row r="1026" ht="47" customFormat="1" customHeight="1" s="4">
      <c r="A1026" s="58" t="n"/>
      <c r="B1026" s="60" t="inlineStr">
        <is>
          <t>乡村公益性
岗位</t>
        </is>
      </c>
      <c r="C1026" s="58" t="inlineStr">
        <is>
          <t>新建</t>
        </is>
      </c>
      <c r="D1026" s="58" t="inlineStr">
        <is>
          <t>2022.01-2022.12</t>
        </is>
      </c>
      <c r="E1026" s="58" t="inlineStr">
        <is>
          <t>木钵镇</t>
        </is>
      </c>
      <c r="F1026" s="240" t="inlineStr">
        <is>
          <t>开发临时乡村公益性岗位34个，其中：郭西掌、水坝滩、罗家沟、二合原、井儿岔、白家掌、韩洼子、高楼塬、邓寨子、坪子原、殷家桥、关营、周湾、刘家原、高寨、曹旗、木钵街村每村2个。</t>
        </is>
      </c>
      <c r="G1026" s="58" t="n">
        <v>20.4</v>
      </c>
      <c r="H1026" s="58" t="n">
        <v>20.4</v>
      </c>
      <c r="I1026" s="58" t="n"/>
      <c r="J1026" s="58" t="n"/>
      <c r="K1026" s="58" t="n"/>
      <c r="L1026" s="58" t="inlineStr">
        <is>
          <t>甘财振兴[2022]9号</t>
        </is>
      </c>
      <c r="M1026" s="270" t="inlineStr">
        <is>
          <t>解决无法外出务工贫困劳动力就地就近就业问题，实现稳定增收。</t>
        </is>
      </c>
      <c r="N1026" s="142" t="inlineStr">
        <is>
          <t>解决无法外出务工贫困劳动力就地就近就业问题，实现稳定增收。</t>
        </is>
      </c>
      <c r="O1026" s="58" t="n">
        <v>17</v>
      </c>
      <c r="P1026" s="58" t="n"/>
      <c r="Q1026" s="58" t="n">
        <v>0.0034</v>
      </c>
      <c r="R1026" s="58" t="n">
        <v>0.0034</v>
      </c>
      <c r="S1026" s="58" t="n"/>
      <c r="T1026" s="58" t="n">
        <v>0.0034</v>
      </c>
      <c r="U1026" s="58" t="n">
        <v>0.0034</v>
      </c>
      <c r="V1026" s="58" t="n"/>
      <c r="W1026" s="240" t="inlineStr">
        <is>
          <t>人社局</t>
        </is>
      </c>
      <c r="X1026" s="58" t="inlineStr">
        <is>
          <t>梁清君</t>
        </is>
      </c>
      <c r="Y1026" s="58" t="inlineStr">
        <is>
          <t>木钵镇</t>
        </is>
      </c>
      <c r="Z1026" s="83" t="inlineStr">
        <is>
          <t>方显</t>
        </is>
      </c>
      <c r="AA1026" s="58" t="inlineStr">
        <is>
          <t>环农领办发〔2022〕20号</t>
        </is>
      </c>
      <c r="AB1026" s="58" t="inlineStr">
        <is>
          <t>中央二批</t>
        </is>
      </c>
    </row>
    <row r="1027" ht="47" customFormat="1" customHeight="1" s="4">
      <c r="A1027" s="58" t="n"/>
      <c r="B1027" s="60" t="inlineStr">
        <is>
          <t>乡村公益性
岗位</t>
        </is>
      </c>
      <c r="C1027" s="58" t="inlineStr">
        <is>
          <t>新建</t>
        </is>
      </c>
      <c r="D1027" s="58" t="inlineStr">
        <is>
          <t>2022.01-2022.12</t>
        </is>
      </c>
      <c r="E1027" s="58" t="inlineStr">
        <is>
          <t>曲子镇</t>
        </is>
      </c>
      <c r="F1027" s="240" t="inlineStr">
        <is>
          <t>开发临时乡村公益性岗位30个，其中：金盆掌、许家塬、董家塬、宋家塬、油坊塬、小庄子、马家河、刘旗、西沟、高李湾、金村寺、楼房子、五里桥、孟家寨、双城村每村2个。</t>
        </is>
      </c>
      <c r="G1027" s="58" t="n">
        <v>18</v>
      </c>
      <c r="H1027" s="58" t="n">
        <v>18</v>
      </c>
      <c r="I1027" s="58" t="n"/>
      <c r="J1027" s="58" t="n"/>
      <c r="K1027" s="58" t="n"/>
      <c r="L1027" s="58" t="inlineStr">
        <is>
          <t>甘财振兴[2022]9号</t>
        </is>
      </c>
      <c r="M1027" s="270" t="inlineStr">
        <is>
          <t>解决无法外出务工贫困劳动力就地就近就业问题，实现稳定增收。</t>
        </is>
      </c>
      <c r="N1027" s="142" t="inlineStr">
        <is>
          <t>解决无法外出务工贫困劳动力就地就近就业问题，实现稳定增收。</t>
        </is>
      </c>
      <c r="O1027" s="58" t="n">
        <v>15</v>
      </c>
      <c r="P1027" s="58" t="n"/>
      <c r="Q1027" s="58" t="n">
        <v>0.003</v>
      </c>
      <c r="R1027" s="58" t="n">
        <v>0.003</v>
      </c>
      <c r="S1027" s="58" t="n"/>
      <c r="T1027" s="58" t="n">
        <v>0.003</v>
      </c>
      <c r="U1027" s="58" t="n">
        <v>0.003</v>
      </c>
      <c r="V1027" s="58" t="n"/>
      <c r="W1027" s="240" t="inlineStr">
        <is>
          <t>人社局</t>
        </is>
      </c>
      <c r="X1027" s="58" t="inlineStr">
        <is>
          <t>梁清君</t>
        </is>
      </c>
      <c r="Y1027" s="60" t="inlineStr">
        <is>
          <t>曲子镇</t>
        </is>
      </c>
      <c r="Z1027" s="58" t="inlineStr">
        <is>
          <t>段斌杰</t>
        </is>
      </c>
      <c r="AA1027" s="58" t="inlineStr">
        <is>
          <t>环农领办发〔2022〕20号</t>
        </is>
      </c>
      <c r="AB1027" s="58" t="inlineStr">
        <is>
          <t>中央二批</t>
        </is>
      </c>
    </row>
    <row r="1028" ht="53" customFormat="1" customHeight="1" s="4">
      <c r="A1028" s="58" t="n"/>
      <c r="B1028" s="60" t="inlineStr">
        <is>
          <t>乡村公益性
岗位</t>
        </is>
      </c>
      <c r="C1028" s="58" t="inlineStr">
        <is>
          <t>新建</t>
        </is>
      </c>
      <c r="D1028" s="58" t="inlineStr">
        <is>
          <t>2022.01-2022.12</t>
        </is>
      </c>
      <c r="E1028" s="58" t="inlineStr">
        <is>
          <t>甜水镇</t>
        </is>
      </c>
      <c r="F1028" s="274" t="inlineStr">
        <is>
          <t>开发临时乡村公益性岗位20个，其中：张铁、狼儿滩、赵掌、高崾岘、何原、大良洼、邱滩、鲁掌、七里墩、甜水街村，每村2个。</t>
        </is>
      </c>
      <c r="G1028" s="58" t="n">
        <v>12</v>
      </c>
      <c r="H1028" s="58" t="n">
        <v>12</v>
      </c>
      <c r="I1028" s="58" t="n"/>
      <c r="J1028" s="58" t="n"/>
      <c r="K1028" s="58" t="n"/>
      <c r="L1028" s="58" t="inlineStr">
        <is>
          <t>甘财振兴[2022]9号</t>
        </is>
      </c>
      <c r="M1028" s="270" t="inlineStr">
        <is>
          <t>解决无法外出务工贫困劳动力就地就近就业问题，实现稳定增收。</t>
        </is>
      </c>
      <c r="N1028" s="142" t="inlineStr">
        <is>
          <t>解决无法外出务工贫困劳动力就地就近就业问题，实现稳定增收。</t>
        </is>
      </c>
      <c r="O1028" s="58" t="n">
        <v>10</v>
      </c>
      <c r="P1028" s="58" t="n"/>
      <c r="Q1028" s="58" t="n">
        <v>0.002</v>
      </c>
      <c r="R1028" s="58" t="n">
        <v>0.002</v>
      </c>
      <c r="S1028" s="58" t="n"/>
      <c r="T1028" s="58" t="n">
        <v>0.002</v>
      </c>
      <c r="U1028" s="58" t="n">
        <v>0.002</v>
      </c>
      <c r="V1028" s="58" t="n"/>
      <c r="W1028" s="240" t="inlineStr">
        <is>
          <t>人社局</t>
        </is>
      </c>
      <c r="X1028" s="58" t="inlineStr">
        <is>
          <t>梁清君</t>
        </is>
      </c>
      <c r="Y1028" s="60" t="inlineStr">
        <is>
          <t>甜水镇</t>
        </is>
      </c>
      <c r="Z1028" s="58" t="inlineStr">
        <is>
          <t>拓研新</t>
        </is>
      </c>
      <c r="AA1028" s="58" t="inlineStr">
        <is>
          <t>环农领办发〔2022〕20号</t>
        </is>
      </c>
      <c r="AB1028" s="58" t="inlineStr">
        <is>
          <t>中央二批</t>
        </is>
      </c>
    </row>
    <row r="1029" ht="39" customHeight="1" s="295">
      <c r="A1029" s="56" t="n"/>
      <c r="B1029" s="297" t="inlineStr">
        <is>
          <t>3.雨露计划职业教育</t>
        </is>
      </c>
      <c r="C1029" s="290" t="n"/>
      <c r="D1029" s="290" t="n"/>
      <c r="E1029" s="291" t="n"/>
      <c r="F1029" s="71" t="n"/>
      <c r="G1029" s="72">
        <f>G1030+G1051+G1072</f>
        <v/>
      </c>
      <c r="H1029" s="72">
        <f>H1030+H1051+H1072</f>
        <v/>
      </c>
      <c r="I1029" s="72">
        <f>I1030+I1051+I1072</f>
        <v/>
      </c>
      <c r="J1029" s="72">
        <f>J1030+J1051+J1072</f>
        <v/>
      </c>
      <c r="K1029" s="72">
        <f>K1030+K1051+K1072</f>
        <v/>
      </c>
      <c r="L1029" s="79" t="n"/>
      <c r="M1029" s="87" t="n"/>
      <c r="N1029" s="87" t="n"/>
      <c r="O1029" s="79" t="n"/>
      <c r="P1029" s="79" t="n"/>
      <c r="Q1029" s="79" t="n"/>
      <c r="R1029" s="79" t="n"/>
      <c r="S1029" s="79" t="n"/>
      <c r="T1029" s="79" t="n"/>
      <c r="U1029" s="79" t="n"/>
      <c r="V1029" s="79" t="n"/>
      <c r="W1029" s="90" t="n"/>
      <c r="X1029" s="79" t="n"/>
      <c r="Y1029" s="79" t="n"/>
      <c r="Z1029" s="79" t="n"/>
      <c r="AA1029" s="79" t="n"/>
      <c r="AB1029" s="79" t="n"/>
    </row>
    <row r="1030" ht="83" customHeight="1" s="295">
      <c r="A1030" s="56" t="n"/>
      <c r="B1030" s="56" t="inlineStr">
        <is>
          <t>2022年春季学期雨露计划项目合计</t>
        </is>
      </c>
      <c r="C1030" s="56" t="inlineStr">
        <is>
          <t>新建</t>
        </is>
      </c>
      <c r="D1030" s="34" t="inlineStr">
        <is>
          <t>2022.01-2022.12</t>
        </is>
      </c>
      <c r="E1030" s="56" t="inlineStr">
        <is>
          <t>全县20个乡镇</t>
        </is>
      </c>
      <c r="F1030" s="69" t="inlineStr">
        <is>
          <t>对符合雨露计划项目补助条件的4000人（次）脱贫人口（含监测对象）进行补助，每人每学期补助1500元。</t>
        </is>
      </c>
      <c r="G1030" s="56">
        <f>SUM(G1031:G1050)</f>
        <v/>
      </c>
      <c r="H1030" s="56">
        <f>SUM(H1031:H1050)</f>
        <v/>
      </c>
      <c r="I1030" s="56">
        <f>SUM(I1031:I1050)</f>
        <v/>
      </c>
      <c r="J1030" s="56">
        <f>SUM(J1031:J1050)</f>
        <v/>
      </c>
      <c r="K1030" s="56">
        <f>SUM(K1031:K1050)</f>
        <v/>
      </c>
      <c r="L1030" s="56" t="n"/>
      <c r="M1030" s="69" t="inlineStr">
        <is>
          <t>有效减轻“两后生”家庭经济负担。</t>
        </is>
      </c>
      <c r="N1030" s="69" t="inlineStr">
        <is>
          <t>帮助脱贫家庭新成长劳动力掌握职业技能，促进就业，巩固脱贫成果，改变贫困地区落后面貌，促进农村劳动力人口转移。</t>
        </is>
      </c>
      <c r="O1030" s="56" t="n">
        <v>215</v>
      </c>
      <c r="P1030" s="56" t="n">
        <v>36</v>
      </c>
      <c r="Q1030" s="56">
        <f>R1030+S1030</f>
        <v/>
      </c>
      <c r="R1030" s="56">
        <f>SUM(R1031:R1040)</f>
        <v/>
      </c>
      <c r="S1030" s="56" t="n"/>
      <c r="T1030" s="56">
        <f>U1030+V1030</f>
        <v/>
      </c>
      <c r="U1030" s="56">
        <f>SUM(U1031:U1040)</f>
        <v/>
      </c>
      <c r="V1030" s="56" t="n"/>
      <c r="W1030" s="56" t="inlineStr">
        <is>
          <t>乡村
振兴局</t>
        </is>
      </c>
      <c r="X1030" s="56" t="inlineStr">
        <is>
          <t>常生锋</t>
        </is>
      </c>
      <c r="Y1030" s="56" t="inlineStr">
        <is>
          <t>各乡镇</t>
        </is>
      </c>
      <c r="Z1030" s="34" t="n"/>
      <c r="AA1030" s="34" t="n"/>
      <c r="AB1030" s="34" t="n"/>
    </row>
    <row r="1031" ht="74" customHeight="1" s="295">
      <c r="A1031" s="56" t="n"/>
      <c r="B1031" s="60" t="inlineStr">
        <is>
          <t>2022年春季学期雨露计划</t>
        </is>
      </c>
      <c r="C1031" s="60" t="inlineStr">
        <is>
          <t>新建</t>
        </is>
      </c>
      <c r="D1031" s="58" t="inlineStr">
        <is>
          <t>2022.01-2022.12</t>
        </is>
      </c>
      <c r="E1031" s="60" t="inlineStr">
        <is>
          <t>车道镇</t>
        </is>
      </c>
      <c r="F1031" s="70" t="inlineStr">
        <is>
          <t>雨露计划补助302人，其中：元峁村17人、苦水掌村22人、双庙村21人、王西掌村28人、吊渠村16人、三角城村16人、杨掌村17人、万安村29人、魏洼村20人、陈掌村21人、红台村24人、樱桃掌村29人、安掌村12人、代掌村17人、刘渠村7人、刘园子村6人。</t>
        </is>
      </c>
      <c r="G1031" s="60" t="n">
        <v>45.3</v>
      </c>
      <c r="H1031" s="60" t="n"/>
      <c r="I1031" s="60" t="n">
        <v>45.3</v>
      </c>
      <c r="J1031" s="60" t="n"/>
      <c r="K1031" s="60" t="n"/>
      <c r="L1031" s="60" t="inlineStr">
        <is>
          <t>甘财扶贫〔2021〕25号</t>
        </is>
      </c>
      <c r="M1031" s="70" t="inlineStr">
        <is>
          <t>有效减轻“两后生”家庭经济负担。</t>
        </is>
      </c>
      <c r="N1031" s="70" t="inlineStr">
        <is>
          <t>帮助脱贫家庭新成长劳动力掌握职业技能，促进就业，巩固脱贫成果，改变贫困地区落后面貌，促进农村劳动力人口转移。</t>
        </is>
      </c>
      <c r="O1031" s="60" t="n">
        <v>16</v>
      </c>
      <c r="P1031" s="60" t="n"/>
      <c r="Q1031" s="60">
        <f>R1031+S1031</f>
        <v/>
      </c>
      <c r="R1031" s="60" t="n">
        <v>0.0302</v>
      </c>
      <c r="S1031" s="60" t="n"/>
      <c r="T1031" s="60">
        <f>U1031+V1031</f>
        <v/>
      </c>
      <c r="U1031" s="60" t="n">
        <v>0.0302</v>
      </c>
      <c r="V1031" s="60" t="n"/>
      <c r="W1031" s="60" t="inlineStr">
        <is>
          <t>乡村
振兴局</t>
        </is>
      </c>
      <c r="X1031" s="60" t="inlineStr">
        <is>
          <t>常生锋</t>
        </is>
      </c>
      <c r="Y1031" s="60" t="inlineStr">
        <is>
          <t>车道镇</t>
        </is>
      </c>
      <c r="Z1031" s="60" t="inlineStr">
        <is>
          <t>张会星</t>
        </is>
      </c>
      <c r="AA1031" s="58" t="inlineStr">
        <is>
          <t>环农领办发〔2022〕4号</t>
        </is>
      </c>
      <c r="AB1031" s="79" t="inlineStr">
        <is>
          <t>省提前批</t>
        </is>
      </c>
    </row>
    <row r="1032" ht="74" customHeight="1" s="295">
      <c r="A1032" s="56" t="n"/>
      <c r="B1032" s="60" t="inlineStr">
        <is>
          <t>2022年春季学期雨露计划</t>
        </is>
      </c>
      <c r="C1032" s="60" t="inlineStr">
        <is>
          <t>新建</t>
        </is>
      </c>
      <c r="D1032" s="58" t="inlineStr">
        <is>
          <t>2022.01-2022.12</t>
        </is>
      </c>
      <c r="E1032" s="60" t="inlineStr">
        <is>
          <t>曲子镇</t>
        </is>
      </c>
      <c r="F1032" s="70" t="inlineStr">
        <is>
          <t>雨露计划补助72人，其中：五里桥村2人、双城村4人、刘旗村3人、孟家寨村11人、高李湾村7人、楼房子村7人、西沟村5人、宋家塬村3人、许家塬村2人、金村寺4人、油坊塬村8人、金盆掌村7人、小庄子村2人、马家河村4人、董家塬村3人。</t>
        </is>
      </c>
      <c r="G1032" s="60" t="n">
        <v>10.8</v>
      </c>
      <c r="H1032" s="60" t="n"/>
      <c r="I1032" s="60" t="n">
        <v>10.8</v>
      </c>
      <c r="J1032" s="60" t="n"/>
      <c r="K1032" s="60" t="n"/>
      <c r="L1032" s="60" t="inlineStr">
        <is>
          <t>甘财扶贫〔2021〕25号</t>
        </is>
      </c>
      <c r="M1032" s="70" t="inlineStr">
        <is>
          <t>有效减轻“两后生”家庭经济负担。</t>
        </is>
      </c>
      <c r="N1032" s="70" t="inlineStr">
        <is>
          <t>帮助脱贫家庭新成长劳动力掌握职业技能，促进就业，巩固脱贫成果，改变贫困地区落后面貌，促进农村劳动力人口转移。</t>
        </is>
      </c>
      <c r="O1032" s="60" t="n">
        <v>1</v>
      </c>
      <c r="P1032" s="60" t="n">
        <v>14</v>
      </c>
      <c r="Q1032" s="60">
        <f>R1032+S1032</f>
        <v/>
      </c>
      <c r="R1032" s="60" t="n">
        <v>0.0072</v>
      </c>
      <c r="S1032" s="60" t="n"/>
      <c r="T1032" s="60">
        <f>U1032+V1032</f>
        <v/>
      </c>
      <c r="U1032" s="60" t="n">
        <v>0.0072</v>
      </c>
      <c r="V1032" s="60" t="n"/>
      <c r="W1032" s="60" t="inlineStr">
        <is>
          <t>乡村
振兴局</t>
        </is>
      </c>
      <c r="X1032" s="60" t="inlineStr">
        <is>
          <t>常生锋</t>
        </is>
      </c>
      <c r="Y1032" s="60" t="inlineStr">
        <is>
          <t>曲子镇</t>
        </is>
      </c>
      <c r="Z1032" s="58" t="inlineStr">
        <is>
          <t>段斌杰</t>
        </is>
      </c>
      <c r="AA1032" s="58" t="inlineStr">
        <is>
          <t>环农领办发〔2022〕4号</t>
        </is>
      </c>
      <c r="AB1032" s="79" t="inlineStr">
        <is>
          <t>省提前批</t>
        </is>
      </c>
    </row>
    <row r="1033" ht="74" customHeight="1" s="295">
      <c r="A1033" s="56" t="n"/>
      <c r="B1033" s="60" t="inlineStr">
        <is>
          <t>2022年春季学期雨露计划</t>
        </is>
      </c>
      <c r="C1033" s="60" t="inlineStr">
        <is>
          <t>新建</t>
        </is>
      </c>
      <c r="D1033" s="58" t="inlineStr">
        <is>
          <t>2022.01-2022.12</t>
        </is>
      </c>
      <c r="E1033" s="60" t="inlineStr">
        <is>
          <t>毛井镇</t>
        </is>
      </c>
      <c r="F1033" s="70" t="inlineStr">
        <is>
          <t>雨露计划补助232人，其中：二条俭村27人、砖城子村22人、山西掌村13人、杨东掌村23人、施家滩村17人、乔崾岘村26人、黄寨柯村15人、高家洼村12人、丁连掌村11人、大户掌村17人、红土咀村30人、马趟村19人。</t>
        </is>
      </c>
      <c r="G1033" s="60" t="n">
        <v>34.8</v>
      </c>
      <c r="H1033" s="60" t="n"/>
      <c r="I1033" s="60" t="n">
        <v>34.8</v>
      </c>
      <c r="J1033" s="60" t="n"/>
      <c r="K1033" s="60" t="n"/>
      <c r="L1033" s="60" t="inlineStr">
        <is>
          <t>甘财扶贫〔2021〕25号</t>
        </is>
      </c>
      <c r="M1033" s="70" t="inlineStr">
        <is>
          <t>有效减轻“两后生”家庭经济负担。</t>
        </is>
      </c>
      <c r="N1033" s="70" t="inlineStr">
        <is>
          <t>帮助脱贫家庭新成长劳动力掌握职业技能，促进就业，巩固脱贫成果，改变贫困地区落后面貌，促进农村劳动力人口转移。</t>
        </is>
      </c>
      <c r="O1033" s="60" t="n">
        <v>13</v>
      </c>
      <c r="P1033" s="60" t="n"/>
      <c r="Q1033" s="60">
        <f>R1033+S1033</f>
        <v/>
      </c>
      <c r="R1033" s="60" t="n">
        <v>0.0232</v>
      </c>
      <c r="S1033" s="60" t="n"/>
      <c r="T1033" s="60">
        <f>U1033+V1033</f>
        <v/>
      </c>
      <c r="U1033" s="60" t="n">
        <v>0.0232</v>
      </c>
      <c r="V1033" s="60" t="n"/>
      <c r="W1033" s="60" t="inlineStr">
        <is>
          <t>乡村
振兴局</t>
        </is>
      </c>
      <c r="X1033" s="60" t="inlineStr">
        <is>
          <t>常生锋</t>
        </is>
      </c>
      <c r="Y1033" s="60" t="inlineStr">
        <is>
          <t>毛井镇</t>
        </is>
      </c>
      <c r="Z1033" s="58" t="inlineStr">
        <is>
          <t>梁立群</t>
        </is>
      </c>
      <c r="AA1033" s="58" t="inlineStr">
        <is>
          <t>环农领办发〔2022〕4号</t>
        </is>
      </c>
      <c r="AB1033" s="79" t="inlineStr">
        <is>
          <t>省提前批</t>
        </is>
      </c>
    </row>
    <row r="1034" ht="74" customHeight="1" s="295">
      <c r="A1034" s="56" t="n"/>
      <c r="B1034" s="60" t="inlineStr">
        <is>
          <t>2022年春季学期雨露计划</t>
        </is>
      </c>
      <c r="C1034" s="60" t="inlineStr">
        <is>
          <t>新建</t>
        </is>
      </c>
      <c r="D1034" s="58" t="inlineStr">
        <is>
          <t>2022.01-2022.12</t>
        </is>
      </c>
      <c r="E1034" s="60" t="inlineStr">
        <is>
          <t>木钵镇</t>
        </is>
      </c>
      <c r="F1034" s="70" t="inlineStr">
        <is>
          <t>雨露计划补助204人，其中：坪子塬村19人、周湾村6人、水坝滩村12人、曹旗村28人、韩洼子村22人、二合塬村9人、井儿岔村9人、高楼塬村17人、高寨村27人、木钵街村10人、关营村14人、白家掌村6人、殷家桥村14人、邓寨子村5人、刘家塬村10人、郭西掌13人、罗家沟13人。</t>
        </is>
      </c>
      <c r="G1034" s="60" t="n">
        <v>30.6</v>
      </c>
      <c r="H1034" s="60" t="n"/>
      <c r="I1034" s="60" t="n">
        <v>30.6</v>
      </c>
      <c r="J1034" s="60" t="n"/>
      <c r="K1034" s="60" t="n"/>
      <c r="L1034" s="60" t="inlineStr">
        <is>
          <t>甘财扶贫〔2021〕25号</t>
        </is>
      </c>
      <c r="M1034" s="70" t="inlineStr">
        <is>
          <t>有效减轻“两后生”家庭经济负担。</t>
        </is>
      </c>
      <c r="N1034" s="70" t="inlineStr">
        <is>
          <t>帮助脱贫家庭新成长劳动力掌握职业技能，促进就业，巩固脱贫成果，改变贫困地区落后面貌，促进农村劳动力人口转移。</t>
        </is>
      </c>
      <c r="O1034" s="60" t="n">
        <v>17</v>
      </c>
      <c r="P1034" s="60" t="n"/>
      <c r="Q1034" s="60">
        <f>R1034+S1034</f>
        <v/>
      </c>
      <c r="R1034" s="60" t="n">
        <v>0.0204</v>
      </c>
      <c r="S1034" s="60" t="n"/>
      <c r="T1034" s="60">
        <f>U1034+V1034</f>
        <v/>
      </c>
      <c r="U1034" s="60" t="n">
        <v>0.0204</v>
      </c>
      <c r="V1034" s="60" t="n"/>
      <c r="W1034" s="60" t="inlineStr">
        <is>
          <t>乡村
振兴局</t>
        </is>
      </c>
      <c r="X1034" s="60" t="inlineStr">
        <is>
          <t>常生锋</t>
        </is>
      </c>
      <c r="Y1034" s="60" t="inlineStr">
        <is>
          <t>木钵镇</t>
        </is>
      </c>
      <c r="Z1034" s="83" t="inlineStr">
        <is>
          <t>方显</t>
        </is>
      </c>
      <c r="AA1034" s="58" t="inlineStr">
        <is>
          <t>环农领办发〔2022〕4号</t>
        </is>
      </c>
      <c r="AB1034" s="79" t="inlineStr">
        <is>
          <t>省提前批</t>
        </is>
      </c>
    </row>
    <row r="1035" ht="74" customHeight="1" s="295">
      <c r="A1035" s="56" t="n"/>
      <c r="B1035" s="60" t="inlineStr">
        <is>
          <t>2022年春季学期雨露计划</t>
        </is>
      </c>
      <c r="C1035" s="60" t="inlineStr">
        <is>
          <t>新建</t>
        </is>
      </c>
      <c r="D1035" s="58" t="inlineStr">
        <is>
          <t>2022.01-2022.12</t>
        </is>
      </c>
      <c r="E1035" s="60" t="inlineStr">
        <is>
          <t>甜水镇</t>
        </is>
      </c>
      <c r="F1035" s="70" t="inlineStr">
        <is>
          <t>雨露计划补助229人，其中：甜水街村30人、张铁村40人、何塬村14人、大良洼村20人、七里墩村14人、狼儿滩10人、邱滩20人、鲁掌30人、赵掌村22人、高崾岘29人。</t>
        </is>
      </c>
      <c r="G1035" s="60" t="n">
        <v>34.35</v>
      </c>
      <c r="H1035" s="60" t="n"/>
      <c r="I1035" s="60" t="n">
        <v>34.35</v>
      </c>
      <c r="J1035" s="60" t="n"/>
      <c r="K1035" s="60" t="n"/>
      <c r="L1035" s="60" t="inlineStr">
        <is>
          <t>甘财扶贫〔2021〕25号</t>
        </is>
      </c>
      <c r="M1035" s="70" t="inlineStr">
        <is>
          <t>有效减轻“两后生”家庭经济负担。</t>
        </is>
      </c>
      <c r="N1035" s="70" t="inlineStr">
        <is>
          <t>帮助脱贫家庭新成长劳动力掌握职业技能，促进就业，巩固脱贫成果，改变贫困地区落后面貌，促进农村劳动力人口转移。</t>
        </is>
      </c>
      <c r="O1035" s="60" t="n">
        <v>10</v>
      </c>
      <c r="P1035" s="60" t="n"/>
      <c r="Q1035" s="60">
        <f>R1035+S1035</f>
        <v/>
      </c>
      <c r="R1035" s="60" t="n">
        <v>0.0229</v>
      </c>
      <c r="S1035" s="60" t="n"/>
      <c r="T1035" s="60">
        <f>U1035+V1035</f>
        <v/>
      </c>
      <c r="U1035" s="60" t="n">
        <v>0.0229</v>
      </c>
      <c r="V1035" s="60" t="n"/>
      <c r="W1035" s="60" t="inlineStr">
        <is>
          <t>乡村
振兴局</t>
        </is>
      </c>
      <c r="X1035" s="60" t="inlineStr">
        <is>
          <t>常生锋</t>
        </is>
      </c>
      <c r="Y1035" s="60" t="inlineStr">
        <is>
          <t>甜水镇</t>
        </is>
      </c>
      <c r="Z1035" s="58" t="inlineStr">
        <is>
          <t>拓研新</t>
        </is>
      </c>
      <c r="AA1035" s="58" t="inlineStr">
        <is>
          <t>环农领办发〔2022〕4号</t>
        </is>
      </c>
      <c r="AB1035" s="79" t="inlineStr">
        <is>
          <t>省提前批</t>
        </is>
      </c>
    </row>
    <row r="1036" ht="94" customHeight="1" s="295">
      <c r="A1036" s="56" t="n"/>
      <c r="B1036" s="60" t="inlineStr">
        <is>
          <t>2022年春季学期雨露计划</t>
        </is>
      </c>
      <c r="C1036" s="60" t="inlineStr">
        <is>
          <t>新建</t>
        </is>
      </c>
      <c r="D1036" s="58" t="inlineStr">
        <is>
          <t>2022.01-2022.12</t>
        </is>
      </c>
      <c r="E1036" s="60" t="inlineStr">
        <is>
          <t>环城镇</t>
        </is>
      </c>
      <c r="F1036" s="70" t="inlineStr">
        <is>
          <t>雨露计划补助119人，其中：冉旗寨村5人、北郭塬村6人、陈汤塬村4人、龚趟村9人、马坊塬村3人、宁老庄村12人、十八里村4人、十五里沟村6人、漫塬村7人、唐塬村2人、西川村2人、肖川村6人、杨庙掌村2人、张滩滩村4人、张淌村5人、赵小掌村10人、周塬村4人、白草塬村1人、五里屯村3人、鸳鸯沟村3人、红星村2人、高龚塬村10人、城东塬村1人、耿家沟村8人。</t>
        </is>
      </c>
      <c r="G1036" s="60" t="n">
        <v>17.85</v>
      </c>
      <c r="H1036" s="60" t="n"/>
      <c r="I1036" s="60" t="n">
        <v>17.85</v>
      </c>
      <c r="J1036" s="60" t="n"/>
      <c r="K1036" s="60" t="n"/>
      <c r="L1036" s="60" t="inlineStr">
        <is>
          <t>甘财扶贫〔2021〕25号</t>
        </is>
      </c>
      <c r="M1036" s="70" t="inlineStr">
        <is>
          <t>有效减轻“两后生”家庭经济负担。</t>
        </is>
      </c>
      <c r="N1036" s="70" t="inlineStr">
        <is>
          <t>帮助脱贫家庭新成长劳动力掌握职业技能，促进就业，巩固脱贫成果，改变贫困地区落后面貌，促进农村劳动力人口转移。</t>
        </is>
      </c>
      <c r="O1036" s="60" t="n">
        <v>2</v>
      </c>
      <c r="P1036" s="60" t="n">
        <v>22</v>
      </c>
      <c r="Q1036" s="60">
        <f>R1036+S1036</f>
        <v/>
      </c>
      <c r="R1036" s="60" t="n">
        <v>0.0119</v>
      </c>
      <c r="S1036" s="60" t="n"/>
      <c r="T1036" s="60">
        <f>U1036+V1036</f>
        <v/>
      </c>
      <c r="U1036" s="60" t="n">
        <v>0.0119</v>
      </c>
      <c r="V1036" s="60" t="n"/>
      <c r="W1036" s="60" t="inlineStr">
        <is>
          <t>乡村
振兴局</t>
        </is>
      </c>
      <c r="X1036" s="60" t="inlineStr">
        <is>
          <t>常生锋</t>
        </is>
      </c>
      <c r="Y1036" s="60" t="inlineStr">
        <is>
          <t>环城镇</t>
        </is>
      </c>
      <c r="Z1036" s="58" t="inlineStr">
        <is>
          <t>白俊虎</t>
        </is>
      </c>
      <c r="AA1036" s="58" t="inlineStr">
        <is>
          <t>环农领办发〔2022〕4号</t>
        </is>
      </c>
      <c r="AB1036" s="79" t="inlineStr">
        <is>
          <t>省提前批</t>
        </is>
      </c>
    </row>
    <row r="1037" ht="68" customHeight="1" s="295">
      <c r="A1037" s="56" t="n"/>
      <c r="B1037" s="60" t="inlineStr">
        <is>
          <t>2022年春季学期雨露计划</t>
        </is>
      </c>
      <c r="C1037" s="60" t="inlineStr">
        <is>
          <t>新建</t>
        </is>
      </c>
      <c r="D1037" s="58" t="inlineStr">
        <is>
          <t>2022.01-2022.12</t>
        </is>
      </c>
      <c r="E1037" s="60" t="inlineStr">
        <is>
          <t>秦团庄乡</t>
        </is>
      </c>
      <c r="F1037" s="70" t="inlineStr">
        <is>
          <t>雨露计划补助108人，每人每学8期雨露计划补助1500元。其中：秦团庄村9人、白塬畔村6人、大天子村23人、贾塬村13人、南掌堡子村11人、王团庄村13人、新集子村18人、新峁村15人。</t>
        </is>
      </c>
      <c r="G1037" s="60" t="n">
        <v>16.2</v>
      </c>
      <c r="H1037" s="60" t="n"/>
      <c r="I1037" s="60" t="n">
        <v>16.2</v>
      </c>
      <c r="J1037" s="60" t="n"/>
      <c r="K1037" s="60" t="n"/>
      <c r="L1037" s="60" t="inlineStr">
        <is>
          <t>甘财扶贫〔2021〕25号</t>
        </is>
      </c>
      <c r="M1037" s="70" t="inlineStr">
        <is>
          <t>有效减轻“两后生”家庭经济负担。</t>
        </is>
      </c>
      <c r="N1037" s="70" t="inlineStr">
        <is>
          <t>帮助脱贫家庭新成长劳动力掌握职业技能，促进就业，巩固脱贫成果，改变贫困地区落后面貌，促进农村劳动力人口转移。</t>
        </is>
      </c>
      <c r="O1037" s="60" t="n">
        <v>8</v>
      </c>
      <c r="P1037" s="60" t="n"/>
      <c r="Q1037" s="60">
        <f>R1037+S1037</f>
        <v/>
      </c>
      <c r="R1037" s="60" t="n">
        <v>0.0108</v>
      </c>
      <c r="S1037" s="60" t="n"/>
      <c r="T1037" s="60">
        <f>U1037+V1037</f>
        <v/>
      </c>
      <c r="U1037" s="60" t="n">
        <v>0.0108</v>
      </c>
      <c r="V1037" s="60" t="n"/>
      <c r="W1037" s="60" t="inlineStr">
        <is>
          <t>乡村
振兴局</t>
        </is>
      </c>
      <c r="X1037" s="60" t="inlineStr">
        <is>
          <t>常生锋</t>
        </is>
      </c>
      <c r="Y1037" s="60" t="inlineStr">
        <is>
          <t>秦团庄乡</t>
        </is>
      </c>
      <c r="Z1037" s="58" t="inlineStr">
        <is>
          <t>张浩洲</t>
        </is>
      </c>
      <c r="AA1037" s="58" t="inlineStr">
        <is>
          <t>环农领办发〔2022〕4号</t>
        </is>
      </c>
      <c r="AB1037" s="79" t="inlineStr">
        <is>
          <t>省提前批</t>
        </is>
      </c>
    </row>
    <row r="1038" ht="68" customHeight="1" s="295">
      <c r="A1038" s="56" t="n"/>
      <c r="B1038" s="60" t="inlineStr">
        <is>
          <t>2022年春季学期雨露计划</t>
        </is>
      </c>
      <c r="C1038" s="60" t="inlineStr">
        <is>
          <t>新建</t>
        </is>
      </c>
      <c r="D1038" s="58" t="inlineStr">
        <is>
          <t>2022.01-2022.12</t>
        </is>
      </c>
      <c r="E1038" s="60" t="inlineStr">
        <is>
          <t>南湫乡</t>
        </is>
      </c>
      <c r="F1038" s="70" t="inlineStr">
        <is>
          <t>雨露计划补助119人，其中：代家洼村14人、党家洼村20人、双井子村13人、岳后渠村18人、杨兴堡村12人、洪涝池村23人、花儿山村19人。</t>
        </is>
      </c>
      <c r="G1038" s="60" t="n">
        <v>17.85</v>
      </c>
      <c r="H1038" s="60" t="n"/>
      <c r="I1038" s="60" t="n">
        <v>17.85</v>
      </c>
      <c r="J1038" s="60" t="n"/>
      <c r="K1038" s="60" t="n"/>
      <c r="L1038" s="60" t="inlineStr">
        <is>
          <t>甘财扶贫〔2021〕25号</t>
        </is>
      </c>
      <c r="M1038" s="70" t="inlineStr">
        <is>
          <t>有效减轻“两后生”家庭经济负担。</t>
        </is>
      </c>
      <c r="N1038" s="70" t="inlineStr">
        <is>
          <t>帮助脱贫家庭新成长劳动力掌握职业技能，促进就业，巩固脱贫成果，改变贫困地区落后面貌，促进农村劳动力人口转移。</t>
        </is>
      </c>
      <c r="O1038" s="60" t="n">
        <v>7</v>
      </c>
      <c r="P1038" s="60" t="n"/>
      <c r="Q1038" s="60">
        <f>R1038+S1038</f>
        <v/>
      </c>
      <c r="R1038" s="60" t="n">
        <v>0.0119</v>
      </c>
      <c r="S1038" s="60" t="n"/>
      <c r="T1038" s="60">
        <f>U1038+V1038</f>
        <v/>
      </c>
      <c r="U1038" s="60" t="n">
        <v>0.0119</v>
      </c>
      <c r="V1038" s="60" t="n"/>
      <c r="W1038" s="60" t="inlineStr">
        <is>
          <t>乡村
振兴局</t>
        </is>
      </c>
      <c r="X1038" s="60" t="inlineStr">
        <is>
          <t>常生锋</t>
        </is>
      </c>
      <c r="Y1038" s="60" t="inlineStr">
        <is>
          <t>南湫乡</t>
        </is>
      </c>
      <c r="Z1038" s="58" t="inlineStr">
        <is>
          <t>杜志远</t>
        </is>
      </c>
      <c r="AA1038" s="58" t="inlineStr">
        <is>
          <t>环农领办发〔2022〕4号</t>
        </is>
      </c>
      <c r="AB1038" s="79" t="inlineStr">
        <is>
          <t>省提前批</t>
        </is>
      </c>
    </row>
    <row r="1039" ht="68" customHeight="1" s="295">
      <c r="A1039" s="56" t="n"/>
      <c r="B1039" s="60" t="inlineStr">
        <is>
          <t>2022年春季学期雨露计划</t>
        </is>
      </c>
      <c r="C1039" s="60" t="inlineStr">
        <is>
          <t>新建</t>
        </is>
      </c>
      <c r="D1039" s="58" t="inlineStr">
        <is>
          <t>2022.01-2022.12</t>
        </is>
      </c>
      <c r="E1039" s="60" t="inlineStr">
        <is>
          <t>樊家川镇</t>
        </is>
      </c>
      <c r="F1039" s="70" t="inlineStr">
        <is>
          <t>雨露计划补助178人，其中：樊家川村33人、马驿沟村27人、郝集村17人、长城村14人、慕家河村28人、闫塬村24人、李崾岘村17人、马骏滩村18人。</t>
        </is>
      </c>
      <c r="G1039" s="60" t="n">
        <v>26.7</v>
      </c>
      <c r="H1039" s="60" t="n"/>
      <c r="I1039" s="60" t="n">
        <v>26.7</v>
      </c>
      <c r="J1039" s="60" t="n"/>
      <c r="K1039" s="60" t="n"/>
      <c r="L1039" s="60" t="inlineStr">
        <is>
          <t>甘财扶贫〔2021〕25号</t>
        </is>
      </c>
      <c r="M1039" s="70" t="inlineStr">
        <is>
          <t>有效减轻“两后生”家庭经济负担。</t>
        </is>
      </c>
      <c r="N1039" s="70" t="inlineStr">
        <is>
          <t>帮助脱贫家庭新成长劳动力掌握职业技能，促进就业，巩固脱贫成果，改变贫困地区落后面貌，促进农村劳动力人口转移。</t>
        </is>
      </c>
      <c r="O1039" s="60" t="n">
        <v>8</v>
      </c>
      <c r="P1039" s="60" t="n"/>
      <c r="Q1039" s="60">
        <f>R1039+S1039</f>
        <v/>
      </c>
      <c r="R1039" s="60" t="n">
        <v>0.0178</v>
      </c>
      <c r="S1039" s="60" t="n"/>
      <c r="T1039" s="60">
        <f>U1039+V1039</f>
        <v/>
      </c>
      <c r="U1039" s="60" t="n">
        <v>0.0178</v>
      </c>
      <c r="V1039" s="60" t="n"/>
      <c r="W1039" s="60" t="inlineStr">
        <is>
          <t>乡村
振兴局</t>
        </is>
      </c>
      <c r="X1039" s="60" t="inlineStr">
        <is>
          <t>常生锋</t>
        </is>
      </c>
      <c r="Y1039" s="60" t="inlineStr">
        <is>
          <t>樊家川镇</t>
        </is>
      </c>
      <c r="Z1039" s="58" t="inlineStr">
        <is>
          <t>王治峰</t>
        </is>
      </c>
      <c r="AA1039" s="58" t="inlineStr">
        <is>
          <t>环农领办发〔2022〕4号</t>
        </is>
      </c>
      <c r="AB1039" s="79" t="inlineStr">
        <is>
          <t>省提前批</t>
        </is>
      </c>
    </row>
    <row r="1040" ht="68" customHeight="1" s="295">
      <c r="A1040" s="56" t="n"/>
      <c r="B1040" s="60" t="inlineStr">
        <is>
          <t>2022年春季学期雨露计划</t>
        </is>
      </c>
      <c r="C1040" s="60" t="inlineStr">
        <is>
          <t>新建</t>
        </is>
      </c>
      <c r="D1040" s="58" t="inlineStr">
        <is>
          <t>2022.01-2022.12</t>
        </is>
      </c>
      <c r="E1040" s="60" t="inlineStr">
        <is>
          <t>演武乡</t>
        </is>
      </c>
      <c r="F1040" s="70" t="inlineStr">
        <is>
          <t>雨露计划补助178人，其中：走马硷村22人、吴家塬村15人、曳郭咀村8人、刘坪村13人、黑泉河村42人、黄山村12人、佛岔村27人、杨家洼村9人、路家塬村30人。</t>
        </is>
      </c>
      <c r="G1040" s="60" t="n">
        <v>26.7</v>
      </c>
      <c r="H1040" s="60" t="n"/>
      <c r="I1040" s="60" t="n">
        <v>26.7</v>
      </c>
      <c r="J1040" s="60" t="n"/>
      <c r="K1040" s="60" t="n"/>
      <c r="L1040" s="60" t="inlineStr">
        <is>
          <t>甘财扶贫〔2021〕25号</t>
        </is>
      </c>
      <c r="M1040" s="70" t="inlineStr">
        <is>
          <t>有效减轻“两后生”家庭经济负担。</t>
        </is>
      </c>
      <c r="N1040" s="70" t="inlineStr">
        <is>
          <t>帮助脱贫家庭新成长劳动力掌握职业技能，促进就业，巩固脱贫成果，改变贫困地区落后面貌，促进农村劳动力人口转移。</t>
        </is>
      </c>
      <c r="O1040" s="60" t="n">
        <v>9</v>
      </c>
      <c r="P1040" s="60" t="n"/>
      <c r="Q1040" s="60">
        <f>R1040+S1040</f>
        <v/>
      </c>
      <c r="R1040" s="60" t="n">
        <v>0.0178</v>
      </c>
      <c r="S1040" s="60" t="n"/>
      <c r="T1040" s="60">
        <f>U1040+V1040</f>
        <v/>
      </c>
      <c r="U1040" s="60" t="n">
        <v>0.0178</v>
      </c>
      <c r="V1040" s="60" t="n"/>
      <c r="W1040" s="60" t="inlineStr">
        <is>
          <t>乡村
振兴局</t>
        </is>
      </c>
      <c r="X1040" s="60" t="inlineStr">
        <is>
          <t>常生锋</t>
        </is>
      </c>
      <c r="Y1040" s="60" t="inlineStr">
        <is>
          <t>演武乡</t>
        </is>
      </c>
      <c r="Z1040" s="58" t="inlineStr">
        <is>
          <t>杨永杰</t>
        </is>
      </c>
      <c r="AA1040" s="58" t="inlineStr">
        <is>
          <t>环农领办发〔2022〕4号</t>
        </is>
      </c>
      <c r="AB1040" s="79" t="inlineStr">
        <is>
          <t>省提前批</t>
        </is>
      </c>
    </row>
    <row r="1041" ht="68" customHeight="1" s="295">
      <c r="A1041" s="56" t="n"/>
      <c r="B1041" s="60" t="inlineStr">
        <is>
          <t>2022年春季学期雨露计划</t>
        </is>
      </c>
      <c r="C1041" s="60" t="inlineStr">
        <is>
          <t>新建</t>
        </is>
      </c>
      <c r="D1041" s="58" t="inlineStr">
        <is>
          <t>2022.01-2022.12</t>
        </is>
      </c>
      <c r="E1041" s="60" t="inlineStr">
        <is>
          <t>八珠乡</t>
        </is>
      </c>
      <c r="F1041" s="70" t="inlineStr">
        <is>
          <t>雨露计划补助154人，其中：八珠塬村27人、曹塬村21人、白塬村11人、瓦崾岘村18人、杏树沟村11人、塔尔咀村13人、马连掌村8人、冯家湾村17人、苟塬村14人、湫坝沟村14人。</t>
        </is>
      </c>
      <c r="G1041" s="60" t="n">
        <v>23.1</v>
      </c>
      <c r="H1041" s="60" t="n"/>
      <c r="I1041" s="60" t="n">
        <v>23.1</v>
      </c>
      <c r="J1041" s="60" t="n"/>
      <c r="K1041" s="60" t="n"/>
      <c r="L1041" s="60" t="inlineStr">
        <is>
          <t>甘财扶贫〔2021〕25号</t>
        </is>
      </c>
      <c r="M1041" s="70" t="inlineStr">
        <is>
          <t>有效减轻“两后生”家庭经济负担。</t>
        </is>
      </c>
      <c r="N1041" s="70" t="inlineStr">
        <is>
          <t>帮助脱贫家庭新成长劳动力掌握职业技能，促进就业，巩固脱贫成果，改变贫困地区落后面貌，促进农村劳动力人口转移。</t>
        </is>
      </c>
      <c r="O1041" s="60" t="n">
        <v>10</v>
      </c>
      <c r="P1041" s="60" t="n"/>
      <c r="Q1041" s="60">
        <f>R1041+S1041</f>
        <v/>
      </c>
      <c r="R1041" s="60" t="n">
        <v>0.0154</v>
      </c>
      <c r="S1041" s="60" t="n"/>
      <c r="T1041" s="60">
        <f>U1041+V1041</f>
        <v/>
      </c>
      <c r="U1041" s="60" t="n">
        <v>0.0154</v>
      </c>
      <c r="V1041" s="60" t="n"/>
      <c r="W1041" s="60" t="inlineStr">
        <is>
          <t>乡村
振兴局</t>
        </is>
      </c>
      <c r="X1041" s="60" t="inlineStr">
        <is>
          <t>常生锋</t>
        </is>
      </c>
      <c r="Y1041" s="60" t="inlineStr">
        <is>
          <t>八珠乡</t>
        </is>
      </c>
      <c r="Z1041" s="58" t="inlineStr">
        <is>
          <t>张彬彬</t>
        </is>
      </c>
      <c r="AA1041" s="58" t="inlineStr">
        <is>
          <t>环农领办发〔2022〕4号</t>
        </is>
      </c>
      <c r="AB1041" s="79" t="inlineStr">
        <is>
          <t>省提前批</t>
        </is>
      </c>
    </row>
    <row r="1042" ht="69" customHeight="1" s="295">
      <c r="A1042" s="56" t="n"/>
      <c r="B1042" s="60" t="inlineStr">
        <is>
          <t>2022年春季学期雨露计划</t>
        </is>
      </c>
      <c r="C1042" s="60" t="inlineStr">
        <is>
          <t>新建</t>
        </is>
      </c>
      <c r="D1042" s="58" t="inlineStr">
        <is>
          <t>2022.01-2022.12</t>
        </is>
      </c>
      <c r="E1042" s="60" t="inlineStr">
        <is>
          <t>罗山川乡</t>
        </is>
      </c>
      <c r="F1042" s="70" t="inlineStr">
        <is>
          <t>雨露计划补助162人，其中：西阳洼村21人、苇之城村19人、龙柏山25人、兰家掌33人、大树塬29人、陈渠子11人、山水湾13人、光明村11人。</t>
        </is>
      </c>
      <c r="G1042" s="60" t="n">
        <v>24.3</v>
      </c>
      <c r="H1042" s="60" t="n"/>
      <c r="I1042" s="60" t="n">
        <v>24.3</v>
      </c>
      <c r="J1042" s="60" t="n"/>
      <c r="K1042" s="60" t="n"/>
      <c r="L1042" s="60" t="inlineStr">
        <is>
          <t>甘财扶贫〔2021〕25号</t>
        </is>
      </c>
      <c r="M1042" s="70" t="inlineStr">
        <is>
          <t>有效减轻“两后生”家庭经济负担。</t>
        </is>
      </c>
      <c r="N1042" s="70" t="inlineStr">
        <is>
          <t>帮助脱贫家庭新成长劳动力掌握职业技能，促进就业，巩固脱贫成果，改变贫困地区落后面貌，促进农村劳动力人口转移。</t>
        </is>
      </c>
      <c r="O1042" s="60" t="n">
        <v>8</v>
      </c>
      <c r="P1042" s="60" t="n"/>
      <c r="Q1042" s="60">
        <f>R1042+S1042</f>
        <v/>
      </c>
      <c r="R1042" s="60" t="n">
        <v>0.0162</v>
      </c>
      <c r="S1042" s="60" t="n"/>
      <c r="T1042" s="60">
        <f>U1042+V1042</f>
        <v/>
      </c>
      <c r="U1042" s="60" t="n">
        <v>0.0162</v>
      </c>
      <c r="V1042" s="60" t="n"/>
      <c r="W1042" s="60" t="inlineStr">
        <is>
          <t>乡村
振兴局</t>
        </is>
      </c>
      <c r="X1042" s="60" t="inlineStr">
        <is>
          <t>常生锋</t>
        </is>
      </c>
      <c r="Y1042" s="60" t="inlineStr">
        <is>
          <t>罗山川乡</t>
        </is>
      </c>
      <c r="Z1042" s="58" t="inlineStr">
        <is>
          <t>李怀文</t>
        </is>
      </c>
      <c r="AA1042" s="58" t="inlineStr">
        <is>
          <t>环农领办发〔2022〕4号</t>
        </is>
      </c>
      <c r="AB1042" s="79" t="inlineStr">
        <is>
          <t>省提前批</t>
        </is>
      </c>
    </row>
    <row r="1043" ht="88" customHeight="1" s="295">
      <c r="A1043" s="56" t="n"/>
      <c r="B1043" s="60" t="inlineStr">
        <is>
          <t>2022年春季学期雨露计划</t>
        </is>
      </c>
      <c r="C1043" s="60" t="inlineStr">
        <is>
          <t>新建</t>
        </is>
      </c>
      <c r="D1043" s="58" t="inlineStr">
        <is>
          <t>2022.01-2022.12</t>
        </is>
      </c>
      <c r="E1043" s="60" t="inlineStr">
        <is>
          <t>洪德镇</t>
        </is>
      </c>
      <c r="F1043" s="70" t="inlineStr">
        <is>
          <t>雨露计划补助394人，其中：河连湾村35人、苗河村8人、苏长沟33人、丁阳渠子村12人、耿塬畔村32人、洪德街村21人、寇河村28人、李达掌村9人、梁岔村20人、马塬村28人、大户塬村8人、赵洼村13人、私盐路村14人、新集子村21人、张崾岘村28人、许旗村24人、李塬村27人、肖关村34人、张塬19人。</t>
        </is>
      </c>
      <c r="G1043" s="60" t="n">
        <v>59.1</v>
      </c>
      <c r="H1043" s="60" t="n"/>
      <c r="I1043" s="60" t="n">
        <v>59.1</v>
      </c>
      <c r="J1043" s="60" t="n"/>
      <c r="K1043" s="60" t="n"/>
      <c r="L1043" s="60" t="inlineStr">
        <is>
          <t>甘财扶贫〔2021〕25号</t>
        </is>
      </c>
      <c r="M1043" s="70" t="inlineStr">
        <is>
          <t>有效减轻“两后生”家庭经济负担。</t>
        </is>
      </c>
      <c r="N1043" s="70" t="inlineStr">
        <is>
          <t>帮助脱贫家庭新成长劳动力掌握职业技能，促进就业，巩固脱贫成果，改变贫困地区落后面貌，促进农村劳动力人口转移。</t>
        </is>
      </c>
      <c r="O1043" s="60" t="n">
        <v>19</v>
      </c>
      <c r="P1043" s="60" t="n"/>
      <c r="Q1043" s="60">
        <f>R1043+S1043</f>
        <v/>
      </c>
      <c r="R1043" s="60" t="n">
        <v>0.0394</v>
      </c>
      <c r="S1043" s="60" t="n"/>
      <c r="T1043" s="60">
        <f>U1043+V1043</f>
        <v/>
      </c>
      <c r="U1043" s="60" t="n">
        <v>0.0394</v>
      </c>
      <c r="V1043" s="60" t="n"/>
      <c r="W1043" s="60" t="inlineStr">
        <is>
          <t>乡村
振兴局</t>
        </is>
      </c>
      <c r="X1043" s="60" t="inlineStr">
        <is>
          <t>常生锋</t>
        </is>
      </c>
      <c r="Y1043" s="60" t="inlineStr">
        <is>
          <t>洪德镇</t>
        </is>
      </c>
      <c r="Z1043" s="83" t="inlineStr">
        <is>
          <t>王国伍</t>
        </is>
      </c>
      <c r="AA1043" s="58" t="inlineStr">
        <is>
          <t>环农领办发〔2022〕4号</t>
        </is>
      </c>
      <c r="AB1043" s="79" t="inlineStr">
        <is>
          <t>省提前批</t>
        </is>
      </c>
    </row>
    <row r="1044" ht="89" customHeight="1" s="295">
      <c r="A1044" s="56" t="n"/>
      <c r="B1044" s="60" t="inlineStr">
        <is>
          <t>2022年春季学期雨露计划</t>
        </is>
      </c>
      <c r="C1044" s="60" t="inlineStr">
        <is>
          <t>新建</t>
        </is>
      </c>
      <c r="D1044" s="58" t="inlineStr">
        <is>
          <t>2022.01-2022.12</t>
        </is>
      </c>
      <c r="E1044" s="60" t="inlineStr">
        <is>
          <t>合道镇</t>
        </is>
      </c>
      <c r="F1044" s="70" t="inlineStr">
        <is>
          <t>雨露计划补助344人，其中：陈旗塬村33人、尚西坪村26人、陶洼子村19人、梁坪村11人、唐台子村25人、红崖洼村12人、朱家塬村22人、赵家塬村23人、辛坪村27人、杨坪沟村32人、大路洼村5人、常崾岘村10人、寨子坪村16人、沈家岭村28人、赵台村35人、瓦天沟村11人、何坪村9人。</t>
        </is>
      </c>
      <c r="G1044" s="60" t="n">
        <v>51.6</v>
      </c>
      <c r="H1044" s="60" t="n"/>
      <c r="I1044" s="60" t="n">
        <v>51.6</v>
      </c>
      <c r="J1044" s="60" t="n"/>
      <c r="K1044" s="60" t="n"/>
      <c r="L1044" s="60" t="inlineStr">
        <is>
          <t>甘财扶贫〔2021〕25号</t>
        </is>
      </c>
      <c r="M1044" s="70" t="inlineStr">
        <is>
          <t>有效减轻“两后生”家庭经济负担。</t>
        </is>
      </c>
      <c r="N1044" s="70" t="inlineStr">
        <is>
          <t>帮助脱贫家庭新成长劳动力掌握职业技能，促进就业，巩固脱贫成果，改变贫困地区落后面貌，促进农村劳动力人口转移。</t>
        </is>
      </c>
      <c r="O1044" s="60" t="n">
        <v>17</v>
      </c>
      <c r="P1044" s="60" t="n"/>
      <c r="Q1044" s="60">
        <f>R1044+S1044</f>
        <v/>
      </c>
      <c r="R1044" s="60" t="n">
        <v>0.0344</v>
      </c>
      <c r="S1044" s="60" t="n"/>
      <c r="T1044" s="60">
        <f>U1044+V1044</f>
        <v/>
      </c>
      <c r="U1044" s="60" t="n">
        <v>0.0344</v>
      </c>
      <c r="V1044" s="60" t="n"/>
      <c r="W1044" s="60" t="inlineStr">
        <is>
          <t>乡村
振兴局</t>
        </is>
      </c>
      <c r="X1044" s="60" t="inlineStr">
        <is>
          <t>常生锋</t>
        </is>
      </c>
      <c r="Y1044" s="60" t="inlineStr">
        <is>
          <t>合道镇</t>
        </is>
      </c>
      <c r="Z1044" s="58" t="inlineStr">
        <is>
          <t>王宝明</t>
        </is>
      </c>
      <c r="AA1044" s="58" t="inlineStr">
        <is>
          <t>环农领办发〔2022〕4号</t>
        </is>
      </c>
      <c r="AB1044" s="79" t="inlineStr">
        <is>
          <t>省提前批</t>
        </is>
      </c>
    </row>
    <row r="1045" ht="72" customHeight="1" s="295">
      <c r="A1045" s="56" t="n"/>
      <c r="B1045" s="60" t="inlineStr">
        <is>
          <t>2022年春季学期雨露计划</t>
        </is>
      </c>
      <c r="C1045" s="60" t="inlineStr">
        <is>
          <t>新建</t>
        </is>
      </c>
      <c r="D1045" s="58" t="inlineStr">
        <is>
          <t>2022.01-2022.12</t>
        </is>
      </c>
      <c r="E1045" s="60" t="inlineStr">
        <is>
          <t>小南沟乡</t>
        </is>
      </c>
      <c r="F1045" s="70" t="inlineStr">
        <is>
          <t>雨露计划补助188人，其中：小南沟村22人、陈掌村10人、许掌14人、李塬村17人、汪天子村7人、李上山村8人、粉子山村17人、燕麦掌村11人、丁寨柯村38人、杨胡套子村21人、连川村19人、天子渠村4人。</t>
        </is>
      </c>
      <c r="G1045" s="60" t="n">
        <v>28.2</v>
      </c>
      <c r="H1045" s="60" t="n"/>
      <c r="I1045" s="60" t="n">
        <v>28.2</v>
      </c>
      <c r="J1045" s="60" t="n"/>
      <c r="K1045" s="60" t="n"/>
      <c r="L1045" s="60" t="inlineStr">
        <is>
          <t>甘财扶贫〔2021〕25号</t>
        </is>
      </c>
      <c r="M1045" s="70" t="inlineStr">
        <is>
          <t>有效减轻“两后生”家庭经济负担。</t>
        </is>
      </c>
      <c r="N1045" s="70" t="inlineStr">
        <is>
          <t>帮助脱贫家庭新成长劳动力掌握职业技能，促进就业，巩固脱贫成果，改变贫困地区落后面貌，促进农村劳动力人口转移。</t>
        </is>
      </c>
      <c r="O1045" s="60" t="n">
        <v>12</v>
      </c>
      <c r="P1045" s="60" t="n"/>
      <c r="Q1045" s="60">
        <f>R1045+S1045</f>
        <v/>
      </c>
      <c r="R1045" s="60" t="n">
        <v>0.0188</v>
      </c>
      <c r="S1045" s="60" t="n"/>
      <c r="T1045" s="60">
        <f>U1045+V1045</f>
        <v/>
      </c>
      <c r="U1045" s="60" t="n">
        <v>0.0188</v>
      </c>
      <c r="V1045" s="60" t="n"/>
      <c r="W1045" s="60" t="inlineStr">
        <is>
          <t>乡村
振兴局</t>
        </is>
      </c>
      <c r="X1045" s="60" t="inlineStr">
        <is>
          <t>常生锋</t>
        </is>
      </c>
      <c r="Y1045" s="60" t="inlineStr">
        <is>
          <t>小南沟乡</t>
        </is>
      </c>
      <c r="Z1045" s="58" t="inlineStr">
        <is>
          <t>任新育</t>
        </is>
      </c>
      <c r="AA1045" s="58" t="inlineStr">
        <is>
          <t>环农领办发〔2022〕4号</t>
        </is>
      </c>
      <c r="AB1045" s="79" t="inlineStr">
        <is>
          <t>省提前批</t>
        </is>
      </c>
    </row>
    <row r="1046" ht="80" customHeight="1" s="295">
      <c r="A1046" s="56" t="n"/>
      <c r="B1046" s="60" t="inlineStr">
        <is>
          <t>2022年春季学期雨露计划</t>
        </is>
      </c>
      <c r="C1046" s="60" t="inlineStr">
        <is>
          <t>新建</t>
        </is>
      </c>
      <c r="D1046" s="58" t="inlineStr">
        <is>
          <t>2022.01-2022.12</t>
        </is>
      </c>
      <c r="E1046" s="60" t="inlineStr">
        <is>
          <t>天池乡</t>
        </is>
      </c>
      <c r="F1046" s="70" t="inlineStr">
        <is>
          <t>雨露计划补助232人，其中：天池村9人、张邓塬村8人、梁河村8、殷屈河村35人、苏北岔村27人、潘老庄村21人、大庄台村19人、四合掌村13人、老庄湾村17人、井渠淌村17人、鲜岔村8人、碾盘岭村8人、大方山村15人、喜家坪村3人、曹李川村12人、吴城子村12人。</t>
        </is>
      </c>
      <c r="G1046" s="60" t="n">
        <v>34.8</v>
      </c>
      <c r="H1046" s="60" t="n"/>
      <c r="I1046" s="60" t="n">
        <v>34.8</v>
      </c>
      <c r="J1046" s="60" t="n"/>
      <c r="K1046" s="60" t="n"/>
      <c r="L1046" s="60" t="inlineStr">
        <is>
          <t>甘财扶贫〔2021〕25号</t>
        </is>
      </c>
      <c r="M1046" s="70" t="inlineStr">
        <is>
          <t>有效减轻“两后生”家庭经济负担。</t>
        </is>
      </c>
      <c r="N1046" s="70" t="inlineStr">
        <is>
          <t>帮助脱贫家庭新成长劳动力掌握职业技能，促进就业，巩固脱贫成果，改变贫困地区落后面貌，促进农村劳动力人口转移。</t>
        </is>
      </c>
      <c r="O1046" s="60" t="n">
        <v>16</v>
      </c>
      <c r="P1046" s="60" t="n"/>
      <c r="Q1046" s="60">
        <f>R1046+S1046</f>
        <v/>
      </c>
      <c r="R1046" s="60" t="n">
        <v>0.0232</v>
      </c>
      <c r="S1046" s="60" t="n"/>
      <c r="T1046" s="60">
        <f>U1046+V1046</f>
        <v/>
      </c>
      <c r="U1046" s="60" t="n">
        <v>0.0232</v>
      </c>
      <c r="V1046" s="60" t="n"/>
      <c r="W1046" s="60" t="inlineStr">
        <is>
          <t>乡村
振兴局</t>
        </is>
      </c>
      <c r="X1046" s="60" t="inlineStr">
        <is>
          <t>常生锋</t>
        </is>
      </c>
      <c r="Y1046" s="60" t="inlineStr">
        <is>
          <t>天池乡</t>
        </is>
      </c>
      <c r="Z1046" s="58" t="inlineStr">
        <is>
          <t>刘震</t>
        </is>
      </c>
      <c r="AA1046" s="58" t="inlineStr">
        <is>
          <t>环农领办发〔2022〕4号</t>
        </is>
      </c>
      <c r="AB1046" s="79" t="inlineStr">
        <is>
          <t>省提前批</t>
        </is>
      </c>
    </row>
    <row r="1047" ht="71" customHeight="1" s="295">
      <c r="A1047" s="56" t="n"/>
      <c r="B1047" s="60" t="inlineStr">
        <is>
          <t>2022年春季学期雨露计划</t>
        </is>
      </c>
      <c r="C1047" s="60" t="inlineStr">
        <is>
          <t>新建</t>
        </is>
      </c>
      <c r="D1047" s="58" t="inlineStr">
        <is>
          <t>2022.01-2022.12</t>
        </is>
      </c>
      <c r="E1047" s="60" t="inlineStr">
        <is>
          <t>虎洞镇</t>
        </is>
      </c>
      <c r="F1047" s="70" t="inlineStr">
        <is>
          <t>雨露计划补助176人，其中：贾驿村18人、高庙湾村22人、魏家河村29人、砂井子村18人、刘解掌村14人、金庄原村21人、常兆台村16人、张家湾村19人、张大掌村4人、半个城村15人。</t>
        </is>
      </c>
      <c r="G1047" s="60" t="n">
        <v>26.4</v>
      </c>
      <c r="H1047" s="60" t="n"/>
      <c r="I1047" s="60" t="n">
        <v>26.4</v>
      </c>
      <c r="J1047" s="60" t="n"/>
      <c r="K1047" s="60" t="n"/>
      <c r="L1047" s="60" t="inlineStr">
        <is>
          <t>甘财扶贫〔2021〕25号</t>
        </is>
      </c>
      <c r="M1047" s="70" t="inlineStr">
        <is>
          <t>有效减轻“两后生”家庭经济负担。</t>
        </is>
      </c>
      <c r="N1047" s="70" t="inlineStr">
        <is>
          <t>帮助脱贫家庭新成长劳动力掌握职业技能，促进就业，巩固脱贫成果，改变贫困地区落后面貌，促进农村劳动力人口转移。</t>
        </is>
      </c>
      <c r="O1047" s="60" t="n">
        <v>10</v>
      </c>
      <c r="P1047" s="60" t="n"/>
      <c r="Q1047" s="60">
        <f>R1047+S1047</f>
        <v/>
      </c>
      <c r="R1047" s="60" t="n">
        <v>0.0176</v>
      </c>
      <c r="S1047" s="60" t="n"/>
      <c r="T1047" s="60">
        <f>U1047+V1047</f>
        <v/>
      </c>
      <c r="U1047" s="60" t="n">
        <v>0.0176</v>
      </c>
      <c r="V1047" s="60" t="n"/>
      <c r="W1047" s="60" t="inlineStr">
        <is>
          <t>乡村
振兴局</t>
        </is>
      </c>
      <c r="X1047" s="60" t="inlineStr">
        <is>
          <t>常生锋</t>
        </is>
      </c>
      <c r="Y1047" s="60" t="inlineStr">
        <is>
          <t>虎洞镇</t>
        </is>
      </c>
      <c r="Z1047" s="58" t="inlineStr">
        <is>
          <t>梁海涛</t>
        </is>
      </c>
      <c r="AA1047" s="58" t="inlineStr">
        <is>
          <t>环农领办发〔2022〕4号</t>
        </is>
      </c>
      <c r="AB1047" s="79" t="inlineStr">
        <is>
          <t>省提前批</t>
        </is>
      </c>
    </row>
    <row r="1048" ht="71" customHeight="1" s="295">
      <c r="A1048" s="56" t="n"/>
      <c r="B1048" s="60" t="inlineStr">
        <is>
          <t>2022年春季学期雨露计划</t>
        </is>
      </c>
      <c r="C1048" s="60" t="inlineStr">
        <is>
          <t>新建</t>
        </is>
      </c>
      <c r="D1048" s="58" t="inlineStr">
        <is>
          <t>2022.01-2022.12</t>
        </is>
      </c>
      <c r="E1048" s="60" t="inlineStr">
        <is>
          <t>耿湾乡</t>
        </is>
      </c>
      <c r="F1048" s="70" t="inlineStr">
        <is>
          <t>雨露计划补助271人，其中：张台村19人、潘掌村39人、万湾村35人、郝东掌村35人、许掌村35人、郜庄村15人、四合原村19人、桃树掌村14人、韩老庄村14人、天桥村13人、早流渠村6人、耿河村16人、黑城岔村11人。</t>
        </is>
      </c>
      <c r="G1048" s="60" t="n">
        <v>40.65</v>
      </c>
      <c r="H1048" s="60" t="n"/>
      <c r="I1048" s="60" t="n">
        <v>40.65</v>
      </c>
      <c r="J1048" s="60" t="n"/>
      <c r="K1048" s="60" t="n"/>
      <c r="L1048" s="60" t="inlineStr">
        <is>
          <t>甘财扶贫〔2021〕25号</t>
        </is>
      </c>
      <c r="M1048" s="70" t="inlineStr">
        <is>
          <t>有效减轻“两后生”家庭经济负担。</t>
        </is>
      </c>
      <c r="N1048" s="70" t="inlineStr">
        <is>
          <t>帮助脱贫家庭新成长劳动力掌握职业技能，促进就业，巩固脱贫成果，改变贫困地区落后面貌，促进农村劳动力人口转移。</t>
        </is>
      </c>
      <c r="O1048" s="60" t="n">
        <v>13</v>
      </c>
      <c r="P1048" s="60" t="n"/>
      <c r="Q1048" s="60">
        <f>R1048+S1048</f>
        <v/>
      </c>
      <c r="R1048" s="60" t="n">
        <v>0.0271</v>
      </c>
      <c r="S1048" s="60" t="n"/>
      <c r="T1048" s="60">
        <f>U1048+V1048</f>
        <v/>
      </c>
      <c r="U1048" s="60" t="n">
        <v>0.0271</v>
      </c>
      <c r="V1048" s="60" t="n"/>
      <c r="W1048" s="60" t="inlineStr">
        <is>
          <t>乡村
振兴局</t>
        </is>
      </c>
      <c r="X1048" s="60" t="inlineStr">
        <is>
          <t>常生锋</t>
        </is>
      </c>
      <c r="Y1048" s="60" t="inlineStr">
        <is>
          <t>耿湾乡</t>
        </is>
      </c>
      <c r="Z1048" s="58" t="inlineStr">
        <is>
          <t>王秀丽</t>
        </is>
      </c>
      <c r="AA1048" s="58" t="inlineStr">
        <is>
          <t>环农领办发〔2022〕4号</t>
        </is>
      </c>
      <c r="AB1048" s="79" t="inlineStr">
        <is>
          <t>省提前批</t>
        </is>
      </c>
    </row>
    <row r="1049" ht="71" customHeight="1" s="295">
      <c r="A1049" s="56" t="n"/>
      <c r="B1049" s="60" t="inlineStr">
        <is>
          <t>2022年春季学期雨露计划</t>
        </is>
      </c>
      <c r="C1049" s="60" t="inlineStr">
        <is>
          <t>新建</t>
        </is>
      </c>
      <c r="D1049" s="58" t="inlineStr">
        <is>
          <t>2022.01-2022.12</t>
        </is>
      </c>
      <c r="E1049" s="60" t="inlineStr">
        <is>
          <t>山城乡</t>
        </is>
      </c>
      <c r="F1049" s="70" t="inlineStr">
        <is>
          <t>雨露计划补助161人，其中：山城堡村20人、八里铺村27人、赵庄村13人、谢庄村14人、薛塬村23人、王山口子村19人、寨柯村17人、冯家沟村14人、郝掌村14人。</t>
        </is>
      </c>
      <c r="G1049" s="60" t="n">
        <v>24.15</v>
      </c>
      <c r="H1049" s="60" t="n"/>
      <c r="I1049" s="60" t="n">
        <v>24.15</v>
      </c>
      <c r="J1049" s="60" t="n"/>
      <c r="K1049" s="60" t="n"/>
      <c r="L1049" s="60" t="inlineStr">
        <is>
          <t>甘财扶贫〔2021〕25号</t>
        </is>
      </c>
      <c r="M1049" s="70" t="inlineStr">
        <is>
          <t>有效减轻“两后生”家庭经济负担。</t>
        </is>
      </c>
      <c r="N1049" s="70" t="inlineStr">
        <is>
          <t>帮助脱贫家庭新成长劳动力掌握职业技能，促进就业，巩固脱贫成果，改变贫困地区落后面貌，促进农村劳动力人口转移。</t>
        </is>
      </c>
      <c r="O1049" s="60" t="n">
        <v>9</v>
      </c>
      <c r="P1049" s="60" t="n"/>
      <c r="Q1049" s="60">
        <f>R1049+S1049</f>
        <v/>
      </c>
      <c r="R1049" s="60" t="n">
        <v>0.0161</v>
      </c>
      <c r="S1049" s="60" t="n"/>
      <c r="T1049" s="60">
        <f>U1049+V1049</f>
        <v/>
      </c>
      <c r="U1049" s="60" t="n">
        <v>0.0161</v>
      </c>
      <c r="V1049" s="60" t="n"/>
      <c r="W1049" s="60" t="inlineStr">
        <is>
          <t>乡村
振兴局</t>
        </is>
      </c>
      <c r="X1049" s="60" t="inlineStr">
        <is>
          <t>常生锋</t>
        </is>
      </c>
      <c r="Y1049" s="60" t="inlineStr">
        <is>
          <t>山城乡</t>
        </is>
      </c>
      <c r="Z1049" s="58" t="inlineStr">
        <is>
          <t>姚建平</t>
        </is>
      </c>
      <c r="AA1049" s="58" t="inlineStr">
        <is>
          <t>环农领办发〔2022〕4号</t>
        </is>
      </c>
      <c r="AB1049" s="79" t="inlineStr">
        <is>
          <t>省提前批</t>
        </is>
      </c>
    </row>
    <row r="1050" ht="71" customHeight="1" s="295">
      <c r="A1050" s="56" t="n"/>
      <c r="B1050" s="60" t="inlineStr">
        <is>
          <t>2022年春季学期雨露计划</t>
        </is>
      </c>
      <c r="C1050" s="60" t="inlineStr">
        <is>
          <t>新建</t>
        </is>
      </c>
      <c r="D1050" s="58" t="inlineStr">
        <is>
          <t>2022.01-2022.12</t>
        </is>
      </c>
      <c r="E1050" s="60" t="inlineStr">
        <is>
          <t>芦家湾乡</t>
        </is>
      </c>
      <c r="F1050" s="70" t="inlineStr">
        <is>
          <t>雨露计划补助177人，其中：杨新庄村15人、花儿掌村24人、庙儿掌村14人、宋家掌村8人、井川村5人、桃李湾村19人、王庄村31人、大堡条村12人、盘龙村30人、小堡条村19人。</t>
        </is>
      </c>
      <c r="G1050" s="60" t="n">
        <v>26.55</v>
      </c>
      <c r="H1050" s="60" t="n"/>
      <c r="I1050" s="60" t="n">
        <v>26.55</v>
      </c>
      <c r="J1050" s="60" t="n"/>
      <c r="K1050" s="60" t="n"/>
      <c r="L1050" s="60" t="inlineStr">
        <is>
          <t>甘财扶贫〔2021〕25号</t>
        </is>
      </c>
      <c r="M1050" s="70" t="inlineStr">
        <is>
          <t>有效减轻“两后生”家庭经济负担。</t>
        </is>
      </c>
      <c r="N1050" s="70" t="inlineStr">
        <is>
          <t>帮助脱贫家庭新成长劳动力掌握职业技能，促进就业，巩固脱贫成果，改变贫困地区落后面貌，促进农村劳动力人口转移。</t>
        </is>
      </c>
      <c r="O1050" s="60" t="n">
        <v>10</v>
      </c>
      <c r="P1050" s="60" t="n"/>
      <c r="Q1050" s="60">
        <f>R1050+S1050</f>
        <v/>
      </c>
      <c r="R1050" s="60" t="n">
        <v>0.0177</v>
      </c>
      <c r="S1050" s="60" t="n"/>
      <c r="T1050" s="60">
        <f>U1050+V1050</f>
        <v/>
      </c>
      <c r="U1050" s="60" t="n">
        <v>0.0177</v>
      </c>
      <c r="V1050" s="60" t="n"/>
      <c r="W1050" s="60" t="inlineStr">
        <is>
          <t>乡村
振兴局</t>
        </is>
      </c>
      <c r="X1050" s="60" t="inlineStr">
        <is>
          <t>常生锋</t>
        </is>
      </c>
      <c r="Y1050" s="60" t="inlineStr">
        <is>
          <t>芦家湾乡</t>
        </is>
      </c>
      <c r="Z1050" s="58" t="inlineStr">
        <is>
          <t>马鹏飞</t>
        </is>
      </c>
      <c r="AA1050" s="58" t="inlineStr">
        <is>
          <t>环农领办发〔2022〕4号</t>
        </is>
      </c>
      <c r="AB1050" s="79" t="inlineStr">
        <is>
          <t>省提前批</t>
        </is>
      </c>
    </row>
    <row r="1051" ht="65" customHeight="1" s="295">
      <c r="A1051" s="56" t="n"/>
      <c r="B1051" s="56" t="inlineStr">
        <is>
          <t>2022年秋季学期雨露计划项目合计</t>
        </is>
      </c>
      <c r="C1051" s="56" t="inlineStr">
        <is>
          <t>新建</t>
        </is>
      </c>
      <c r="D1051" s="34" t="inlineStr">
        <is>
          <t>2022.01-2022.12</t>
        </is>
      </c>
      <c r="E1051" s="56" t="inlineStr">
        <is>
          <t>全县20个乡镇</t>
        </is>
      </c>
      <c r="F1051" s="69" t="inlineStr">
        <is>
          <t>对符合雨露计划项目补助条件的4100人（次）脱贫人口（含监测对象）进行补助，每人每学期补助1500元。</t>
        </is>
      </c>
      <c r="G1051" s="56">
        <f>SUM(G1052:G1071)</f>
        <v/>
      </c>
      <c r="H1051" s="56">
        <f>SUM(H1052:H1071)</f>
        <v/>
      </c>
      <c r="I1051" s="56">
        <f>SUM(I1052:I1071)</f>
        <v/>
      </c>
      <c r="J1051" s="56">
        <f>SUM(J1052:J1071)</f>
        <v/>
      </c>
      <c r="K1051" s="56">
        <f>SUM(K1052:K1071)</f>
        <v/>
      </c>
      <c r="L1051" s="56" t="n"/>
      <c r="M1051" s="69" t="inlineStr">
        <is>
          <t>有效减轻“两后生”家庭经济负担。</t>
        </is>
      </c>
      <c r="N1051" s="69" t="inlineStr">
        <is>
          <t>帮助脱贫家庭新成长劳动力掌握职业技能，促进就业，巩固脱贫成果，改变贫困地区落后面貌，促进农村劳动力人口转移。</t>
        </is>
      </c>
      <c r="O1051" s="56" t="n">
        <v>215</v>
      </c>
      <c r="P1051" s="56" t="n">
        <v>36</v>
      </c>
      <c r="Q1051" s="56">
        <f>R1051+S1051</f>
        <v/>
      </c>
      <c r="R1051" s="56">
        <f>SUM(R1052:R1071)</f>
        <v/>
      </c>
      <c r="S1051" s="56" t="n"/>
      <c r="T1051" s="56">
        <f>U1051+V1051</f>
        <v/>
      </c>
      <c r="U1051" s="56">
        <f>SUM(U1052:U1071)</f>
        <v/>
      </c>
      <c r="V1051" s="56" t="n"/>
      <c r="W1051" s="56" t="inlineStr">
        <is>
          <t>乡村
振兴局</t>
        </is>
      </c>
      <c r="X1051" s="56" t="inlineStr">
        <is>
          <t>常生锋</t>
        </is>
      </c>
      <c r="Y1051" s="56" t="inlineStr">
        <is>
          <t>各乡镇</t>
        </is>
      </c>
      <c r="Z1051" s="34" t="n"/>
      <c r="AA1051" s="34" t="n"/>
      <c r="AB1051" s="34" t="n"/>
    </row>
    <row r="1052" ht="69" customHeight="1" s="295">
      <c r="A1052" s="56" t="n"/>
      <c r="B1052" s="60" t="inlineStr">
        <is>
          <t>2022年秋季学期雨露计划</t>
        </is>
      </c>
      <c r="C1052" s="60" t="inlineStr">
        <is>
          <t>新建</t>
        </is>
      </c>
      <c r="D1052" s="58" t="inlineStr">
        <is>
          <t>2022.01-2022.12</t>
        </is>
      </c>
      <c r="E1052" s="60" t="inlineStr">
        <is>
          <t>八珠乡</t>
        </is>
      </c>
      <c r="F1052" s="70" t="inlineStr">
        <is>
          <t>雨露计划补助154人，其中：八珠塬村27人、曹塬村21人、白塬村11人、瓦崾岘村18人、杏树沟村11人、塔尔咀村13人、马连掌村8人、冯家湾村17人、苟塬村14人、湫坝沟村14人。</t>
        </is>
      </c>
      <c r="G1052" s="60" t="n">
        <v>23.1</v>
      </c>
      <c r="H1052" s="60" t="n"/>
      <c r="I1052" s="60" t="n">
        <v>23.1</v>
      </c>
      <c r="J1052" s="60" t="n"/>
      <c r="K1052" s="60" t="n"/>
      <c r="L1052" s="60" t="inlineStr">
        <is>
          <t>甘财农〔2021〕139号</t>
        </is>
      </c>
      <c r="M1052" s="70" t="inlineStr">
        <is>
          <t>有效减轻“两后生”家庭经济负担。</t>
        </is>
      </c>
      <c r="N1052" s="70" t="inlineStr">
        <is>
          <t>帮助脱贫家庭新成长劳动力掌握职业技能，促进就业，巩固脱贫成果，改变贫困地区落后面貌，促进农村劳动力人口转移。</t>
        </is>
      </c>
      <c r="O1052" s="60" t="n">
        <v>10</v>
      </c>
      <c r="P1052" s="60" t="n"/>
      <c r="Q1052" s="60">
        <f>R1052+S1052</f>
        <v/>
      </c>
      <c r="R1052" s="60" t="n">
        <v>0.0154</v>
      </c>
      <c r="S1052" s="60" t="n"/>
      <c r="T1052" s="60">
        <f>U1052+V1052</f>
        <v/>
      </c>
      <c r="U1052" s="60" t="n">
        <v>0.0154</v>
      </c>
      <c r="V1052" s="60" t="n"/>
      <c r="W1052" s="60" t="inlineStr">
        <is>
          <t>乡村
振兴局</t>
        </is>
      </c>
      <c r="X1052" s="60" t="inlineStr">
        <is>
          <t>常生锋</t>
        </is>
      </c>
      <c r="Y1052" s="60" t="inlineStr">
        <is>
          <t>八珠乡</t>
        </is>
      </c>
      <c r="Z1052" s="58" t="inlineStr">
        <is>
          <t>张彬彬</t>
        </is>
      </c>
      <c r="AA1052" s="58" t="inlineStr">
        <is>
          <t>环农领办发〔2022〕5号</t>
        </is>
      </c>
      <c r="AB1052" s="79" t="inlineStr">
        <is>
          <t>二批
整合</t>
        </is>
      </c>
    </row>
    <row r="1053" ht="69" customHeight="1" s="295">
      <c r="A1053" s="56" t="n"/>
      <c r="B1053" s="60" t="inlineStr">
        <is>
          <t>2022年秋季学期雨露计划</t>
        </is>
      </c>
      <c r="C1053" s="60" t="inlineStr">
        <is>
          <t>新建</t>
        </is>
      </c>
      <c r="D1053" s="58" t="inlineStr">
        <is>
          <t>2022.01-2022.12</t>
        </is>
      </c>
      <c r="E1053" s="60" t="inlineStr">
        <is>
          <t>罗山川乡</t>
        </is>
      </c>
      <c r="F1053" s="70" t="inlineStr">
        <is>
          <t>雨露计划补助162人，其中：西阳洼村21人、苇之城村19人、龙柏山25人、兰家掌33人、大树塬29人、陈渠子11人、山水湾13人、光明村11人。</t>
        </is>
      </c>
      <c r="G1053" s="60" t="n">
        <v>24.3</v>
      </c>
      <c r="H1053" s="60" t="n"/>
      <c r="I1053" s="60" t="n">
        <v>24.3</v>
      </c>
      <c r="J1053" s="60" t="n"/>
      <c r="K1053" s="60" t="n"/>
      <c r="L1053" s="60" t="inlineStr">
        <is>
          <t>甘财农〔2021〕139号</t>
        </is>
      </c>
      <c r="M1053" s="70" t="inlineStr">
        <is>
          <t>有效减轻“两后生”家庭经济负担。</t>
        </is>
      </c>
      <c r="N1053" s="70" t="inlineStr">
        <is>
          <t>帮助脱贫家庭新成长劳动力掌握职业技能，促进就业，巩固脱贫成果，改变贫困地区落后面貌，促进农村劳动力人口转移。</t>
        </is>
      </c>
      <c r="O1053" s="60" t="n">
        <v>8</v>
      </c>
      <c r="P1053" s="60" t="n"/>
      <c r="Q1053" s="60">
        <f>R1053+S1053</f>
        <v/>
      </c>
      <c r="R1053" s="60" t="n">
        <v>0.0162</v>
      </c>
      <c r="S1053" s="60" t="n"/>
      <c r="T1053" s="60">
        <f>U1053+V1053</f>
        <v/>
      </c>
      <c r="U1053" s="60" t="n">
        <v>0.0162</v>
      </c>
      <c r="V1053" s="60" t="n"/>
      <c r="W1053" s="60" t="inlineStr">
        <is>
          <t>乡村
振兴局</t>
        </is>
      </c>
      <c r="X1053" s="60" t="inlineStr">
        <is>
          <t>常生锋</t>
        </is>
      </c>
      <c r="Y1053" s="60" t="inlineStr">
        <is>
          <t>罗山川乡</t>
        </is>
      </c>
      <c r="Z1053" s="58" t="inlineStr">
        <is>
          <t>李怀文</t>
        </is>
      </c>
      <c r="AA1053" s="58" t="inlineStr">
        <is>
          <t>环农领办发〔2022〕5号</t>
        </is>
      </c>
      <c r="AB1053" s="79" t="inlineStr">
        <is>
          <t>二批
整合</t>
        </is>
      </c>
    </row>
    <row r="1054" ht="92" customHeight="1" s="295">
      <c r="A1054" s="56" t="n"/>
      <c r="B1054" s="60" t="inlineStr">
        <is>
          <t>2022年秋季学期雨露计划</t>
        </is>
      </c>
      <c r="C1054" s="60" t="inlineStr">
        <is>
          <t>新建</t>
        </is>
      </c>
      <c r="D1054" s="58" t="inlineStr">
        <is>
          <t>2022.01-2022.12</t>
        </is>
      </c>
      <c r="E1054" s="60" t="inlineStr">
        <is>
          <t>洪德镇</t>
        </is>
      </c>
      <c r="F1054" s="70" t="inlineStr">
        <is>
          <t>雨露计划补助414人，其中：河连湾村35人、苗河村8人、苏长沟33人、丁阳渠子村12人、耿塬畔村32人、洪德街村21人、寇河村28人、李达掌村9人、梁岔村20人、马塬村28人、大户塬村8人、赵洼村13人、私盐路村14人、新集子村21人、张崾岘村28人、许旗村24人、李塬村27人、肖关村34人、张塬19人。</t>
        </is>
      </c>
      <c r="G1054" s="60" t="n">
        <v>62.1</v>
      </c>
      <c r="H1054" s="60" t="n"/>
      <c r="I1054" s="60" t="n">
        <v>62.1</v>
      </c>
      <c r="J1054" s="60" t="n"/>
      <c r="K1054" s="60" t="n"/>
      <c r="L1054" s="60" t="inlineStr">
        <is>
          <t>甘财农〔2021〕139号</t>
        </is>
      </c>
      <c r="M1054" s="70" t="inlineStr">
        <is>
          <t>有效减轻“两后生”家庭经济负担。</t>
        </is>
      </c>
      <c r="N1054" s="70" t="inlineStr">
        <is>
          <t>帮助脱贫家庭新成长劳动力掌握职业技能，促进就业，巩固脱贫成果，改变贫困地区落后面貌，促进农村劳动力人口转移。</t>
        </is>
      </c>
      <c r="O1054" s="60" t="n">
        <v>19</v>
      </c>
      <c r="P1054" s="60" t="n"/>
      <c r="Q1054" s="60">
        <f>R1054+S1054</f>
        <v/>
      </c>
      <c r="R1054" s="60" t="n">
        <v>0.0414</v>
      </c>
      <c r="S1054" s="60" t="n"/>
      <c r="T1054" s="60">
        <f>U1054+V1054</f>
        <v/>
      </c>
      <c r="U1054" s="60" t="n">
        <v>0.0414</v>
      </c>
      <c r="V1054" s="60" t="n"/>
      <c r="W1054" s="60" t="inlineStr">
        <is>
          <t>乡村
振兴局</t>
        </is>
      </c>
      <c r="X1054" s="60" t="inlineStr">
        <is>
          <t>常生锋</t>
        </is>
      </c>
      <c r="Y1054" s="60" t="inlineStr">
        <is>
          <t>洪德镇</t>
        </is>
      </c>
      <c r="Z1054" s="83" t="inlineStr">
        <is>
          <t>王国伍</t>
        </is>
      </c>
      <c r="AA1054" s="58" t="inlineStr">
        <is>
          <t>环农领办发〔2022〕5号</t>
        </is>
      </c>
      <c r="AB1054" s="79" t="inlineStr">
        <is>
          <t>二批
整合</t>
        </is>
      </c>
    </row>
    <row r="1055" ht="72" customHeight="1" s="295">
      <c r="A1055" s="56" t="n"/>
      <c r="B1055" s="60" t="inlineStr">
        <is>
          <t>2022年秋季学期雨露计划</t>
        </is>
      </c>
      <c r="C1055" s="60" t="inlineStr">
        <is>
          <t>新建</t>
        </is>
      </c>
      <c r="D1055" s="58" t="inlineStr">
        <is>
          <t>2022.01-2022.12</t>
        </is>
      </c>
      <c r="E1055" s="60" t="inlineStr">
        <is>
          <t>合道镇</t>
        </is>
      </c>
      <c r="F1055" s="70" t="inlineStr">
        <is>
          <t>雨露计划补助344人，其中：陈旗塬村33人、尚西坪村26人、陶洼子村19人、梁坪村11人、唐台子村25人、红崖洼村12人、朱家塬村22人、赵家塬村23人、辛坪村27人、杨坪沟村32人、大路洼村5人、常崾岘村10人、寨子坪村16人、沈家岭村28人、赵台村35人、瓦天沟村11人、何坪村9人。</t>
        </is>
      </c>
      <c r="G1055" s="60" t="n">
        <v>51.6</v>
      </c>
      <c r="H1055" s="60" t="n"/>
      <c r="I1055" s="60" t="n">
        <v>51.6</v>
      </c>
      <c r="J1055" s="60" t="n"/>
      <c r="K1055" s="60" t="n"/>
      <c r="L1055" s="60" t="inlineStr">
        <is>
          <t>甘财农〔2021〕139号</t>
        </is>
      </c>
      <c r="M1055" s="70" t="inlineStr">
        <is>
          <t>有效减轻“两后生”家庭经济负担。</t>
        </is>
      </c>
      <c r="N1055" s="70" t="inlineStr">
        <is>
          <t>帮助脱贫家庭新成长劳动力掌握职业技能，促进就业，巩固脱贫成果，改变贫困地区落后面貌，促进农村劳动力人口转移。</t>
        </is>
      </c>
      <c r="O1055" s="60" t="n">
        <v>17</v>
      </c>
      <c r="P1055" s="60" t="n"/>
      <c r="Q1055" s="60">
        <f>R1055+S1055</f>
        <v/>
      </c>
      <c r="R1055" s="60" t="n">
        <v>0.0344</v>
      </c>
      <c r="S1055" s="60" t="n"/>
      <c r="T1055" s="60">
        <f>U1055+V1055</f>
        <v/>
      </c>
      <c r="U1055" s="60" t="n">
        <v>0.0344</v>
      </c>
      <c r="V1055" s="60" t="n"/>
      <c r="W1055" s="60" t="inlineStr">
        <is>
          <t>乡村
振兴局</t>
        </is>
      </c>
      <c r="X1055" s="60" t="inlineStr">
        <is>
          <t>常生锋</t>
        </is>
      </c>
      <c r="Y1055" s="60" t="inlineStr">
        <is>
          <t>合道镇</t>
        </is>
      </c>
      <c r="Z1055" s="58" t="inlineStr">
        <is>
          <t>王宝明</t>
        </is>
      </c>
      <c r="AA1055" s="58" t="inlineStr">
        <is>
          <t>环农领办发〔2022〕5号</t>
        </is>
      </c>
      <c r="AB1055" s="79" t="inlineStr">
        <is>
          <t>二批
整合</t>
        </is>
      </c>
    </row>
    <row r="1056" ht="81" customHeight="1" s="295">
      <c r="A1056" s="56" t="n"/>
      <c r="B1056" s="60" t="inlineStr">
        <is>
          <t>2022年秋季学期雨露计划</t>
        </is>
      </c>
      <c r="C1056" s="60" t="inlineStr">
        <is>
          <t>新建</t>
        </is>
      </c>
      <c r="D1056" s="58" t="inlineStr">
        <is>
          <t>2022.01-2022.12</t>
        </is>
      </c>
      <c r="E1056" s="60" t="inlineStr">
        <is>
          <t>小南沟乡</t>
        </is>
      </c>
      <c r="F1056" s="70" t="inlineStr">
        <is>
          <t>雨露计划补助188人，其中：小南沟村22人、陈掌村10人、许掌14人、李塬村17人、汪天子村7人、李上山村8人、粉子山村17人、燕麦掌村11人、丁寨柯村38人、杨胡套子村21人、连川村19人、天子渠村4人。</t>
        </is>
      </c>
      <c r="G1056" s="60" t="n">
        <v>28.2</v>
      </c>
      <c r="H1056" s="60" t="n"/>
      <c r="I1056" s="60" t="n">
        <v>28.2</v>
      </c>
      <c r="J1056" s="60" t="n"/>
      <c r="K1056" s="60" t="n"/>
      <c r="L1056" s="60" t="inlineStr">
        <is>
          <t>甘财农〔2021〕139号</t>
        </is>
      </c>
      <c r="M1056" s="70" t="inlineStr">
        <is>
          <t>有效减轻“两后生”家庭经济负担。</t>
        </is>
      </c>
      <c r="N1056" s="70" t="inlineStr">
        <is>
          <t>帮助脱贫家庭新成长劳动力掌握职业技能，促进就业，巩固脱贫成果，改变贫困地区落后面貌，促进农村劳动力人口转移。</t>
        </is>
      </c>
      <c r="O1056" s="60" t="n">
        <v>12</v>
      </c>
      <c r="P1056" s="60" t="n"/>
      <c r="Q1056" s="60">
        <f>R1056+S1056</f>
        <v/>
      </c>
      <c r="R1056" s="60" t="n">
        <v>0.0188</v>
      </c>
      <c r="S1056" s="60" t="n"/>
      <c r="T1056" s="60">
        <f>U1056+V1056</f>
        <v/>
      </c>
      <c r="U1056" s="60" t="n">
        <v>0.0188</v>
      </c>
      <c r="V1056" s="60" t="n"/>
      <c r="W1056" s="60" t="inlineStr">
        <is>
          <t>乡村
振兴局</t>
        </is>
      </c>
      <c r="X1056" s="60" t="inlineStr">
        <is>
          <t>常生锋</t>
        </is>
      </c>
      <c r="Y1056" s="60" t="inlineStr">
        <is>
          <t>小南沟乡</t>
        </is>
      </c>
      <c r="Z1056" s="58" t="inlineStr">
        <is>
          <t>任新育</t>
        </is>
      </c>
      <c r="AA1056" s="58" t="inlineStr">
        <is>
          <t>环农领办发〔2022〕5号</t>
        </is>
      </c>
      <c r="AB1056" s="79" t="inlineStr">
        <is>
          <t>二批
整合</t>
        </is>
      </c>
    </row>
    <row r="1057" ht="81" customHeight="1" s="295">
      <c r="A1057" s="56" t="n"/>
      <c r="B1057" s="60" t="inlineStr">
        <is>
          <t>2022年秋季学期雨露计划</t>
        </is>
      </c>
      <c r="C1057" s="60" t="inlineStr">
        <is>
          <t>新建</t>
        </is>
      </c>
      <c r="D1057" s="58" t="inlineStr">
        <is>
          <t>2022.01-2022.12</t>
        </is>
      </c>
      <c r="E1057" s="60" t="inlineStr">
        <is>
          <t>天池乡</t>
        </is>
      </c>
      <c r="F1057" s="70" t="inlineStr">
        <is>
          <t>雨露计划补助232人，其中：天池村9人、张邓塬村8人、梁河村8、殷屈河村35人、苏北岔村27人、潘老庄村21人、大庄台村19人、四合掌村13人、老庄湾村17人、井渠淌村17人、鲜岔村8人、碾盘岭村8人、大方山村15人、喜家坪村3人、曹李川村12人、吴城子村12人。</t>
        </is>
      </c>
      <c r="G1057" s="60" t="n">
        <v>34.8</v>
      </c>
      <c r="H1057" s="79" t="n"/>
      <c r="I1057" s="60" t="n">
        <v>34.8</v>
      </c>
      <c r="J1057" s="60" t="n"/>
      <c r="K1057" s="60" t="n"/>
      <c r="L1057" s="60" t="inlineStr">
        <is>
          <t>甘财农〔2021〕139号</t>
        </is>
      </c>
      <c r="M1057" s="70" t="inlineStr">
        <is>
          <t>有效减轻“两后生”家庭经济负担。</t>
        </is>
      </c>
      <c r="N1057" s="70" t="inlineStr">
        <is>
          <t>帮助脱贫家庭新成长劳动力掌握职业技能，促进就业，巩固脱贫成果，改变贫困地区落后面貌，促进农村劳动力人口转移。</t>
        </is>
      </c>
      <c r="O1057" s="60" t="n">
        <v>16</v>
      </c>
      <c r="P1057" s="60" t="n"/>
      <c r="Q1057" s="60">
        <f>R1057+S1057</f>
        <v/>
      </c>
      <c r="R1057" s="60" t="n">
        <v>0.0232</v>
      </c>
      <c r="S1057" s="60" t="n"/>
      <c r="T1057" s="60">
        <f>U1057+V1057</f>
        <v/>
      </c>
      <c r="U1057" s="60" t="n">
        <v>0.0232</v>
      </c>
      <c r="V1057" s="60" t="n"/>
      <c r="W1057" s="60" t="inlineStr">
        <is>
          <t>乡村
振兴局</t>
        </is>
      </c>
      <c r="X1057" s="60" t="inlineStr">
        <is>
          <t>常生锋</t>
        </is>
      </c>
      <c r="Y1057" s="60" t="inlineStr">
        <is>
          <t>天池乡</t>
        </is>
      </c>
      <c r="Z1057" s="58" t="inlineStr">
        <is>
          <t>刘震</t>
        </is>
      </c>
      <c r="AA1057" s="58" t="inlineStr">
        <is>
          <t>环农领办发〔2022〕5号</t>
        </is>
      </c>
      <c r="AB1057" s="79" t="inlineStr">
        <is>
          <t>二批
整合</t>
        </is>
      </c>
    </row>
    <row r="1058" ht="69" customHeight="1" s="295">
      <c r="A1058" s="56" t="n"/>
      <c r="B1058" s="60" t="inlineStr">
        <is>
          <t>2022年秋季学期雨露计划</t>
        </is>
      </c>
      <c r="C1058" s="60" t="inlineStr">
        <is>
          <t>新建</t>
        </is>
      </c>
      <c r="D1058" s="58" t="inlineStr">
        <is>
          <t>2022.01-2022.12</t>
        </is>
      </c>
      <c r="E1058" s="60" t="inlineStr">
        <is>
          <t>虎洞镇</t>
        </is>
      </c>
      <c r="F1058" s="70" t="inlineStr">
        <is>
          <t>雨露计划补助176人，其中：贾驿村18人、高庙湾村22人、魏家河村29人、砂井子村18人、刘解掌村14人、金庄原村21人、常兆台村16人、张家湾村19人、张大掌村4人、半个城村15人。</t>
        </is>
      </c>
      <c r="G1058" s="60" t="n">
        <v>26.4</v>
      </c>
      <c r="H1058" s="79" t="n"/>
      <c r="I1058" s="60" t="n">
        <v>26.4</v>
      </c>
      <c r="J1058" s="60" t="n"/>
      <c r="K1058" s="60" t="n"/>
      <c r="L1058" s="60" t="inlineStr">
        <is>
          <t>甘财农〔2021〕139号</t>
        </is>
      </c>
      <c r="M1058" s="70" t="inlineStr">
        <is>
          <t>有效减轻“两后生”家庭经济负担。</t>
        </is>
      </c>
      <c r="N1058" s="70" t="inlineStr">
        <is>
          <t>帮助脱贫家庭新成长劳动力掌握职业技能，促进就业，巩固脱贫成果，改变贫困地区落后面貌，促进农村劳动力人口转移。</t>
        </is>
      </c>
      <c r="O1058" s="60" t="n">
        <v>10</v>
      </c>
      <c r="P1058" s="60" t="n"/>
      <c r="Q1058" s="60">
        <f>R1058+S1058</f>
        <v/>
      </c>
      <c r="R1058" s="60" t="n">
        <v>0.0176</v>
      </c>
      <c r="S1058" s="60" t="n"/>
      <c r="T1058" s="60">
        <f>U1058+V1058</f>
        <v/>
      </c>
      <c r="U1058" s="60" t="n">
        <v>0.0176</v>
      </c>
      <c r="V1058" s="60" t="n"/>
      <c r="W1058" s="60" t="inlineStr">
        <is>
          <t>乡村
振兴局</t>
        </is>
      </c>
      <c r="X1058" s="60" t="inlineStr">
        <is>
          <t>常生锋</t>
        </is>
      </c>
      <c r="Y1058" s="60" t="inlineStr">
        <is>
          <t>虎洞镇</t>
        </is>
      </c>
      <c r="Z1058" s="58" t="inlineStr">
        <is>
          <t>梁海涛</t>
        </is>
      </c>
      <c r="AA1058" s="58" t="inlineStr">
        <is>
          <t>环农领办发〔2022〕5号</t>
        </is>
      </c>
      <c r="AB1058" s="79" t="inlineStr">
        <is>
          <t>二批
整合</t>
        </is>
      </c>
    </row>
    <row r="1059" ht="69" customHeight="1" s="295">
      <c r="A1059" s="56" t="n"/>
      <c r="B1059" s="60" t="inlineStr">
        <is>
          <t>2022年秋季学期雨露计划</t>
        </is>
      </c>
      <c r="C1059" s="60" t="inlineStr">
        <is>
          <t>新建</t>
        </is>
      </c>
      <c r="D1059" s="58" t="inlineStr">
        <is>
          <t>2022.01-2022.12</t>
        </is>
      </c>
      <c r="E1059" s="60" t="inlineStr">
        <is>
          <t>耿湾乡</t>
        </is>
      </c>
      <c r="F1059" s="70" t="inlineStr">
        <is>
          <t>雨露计划补助271人，其中：张台村19人、潘掌村39人、万湾村35人、郝东掌村35人、许掌村35人、郜庄村15人、四合原村19人、桃树掌村14人、韩老庄村14人、天桥村13人、早流渠村6人、耿河村16人、黑城岔村11人。</t>
        </is>
      </c>
      <c r="G1059" s="60" t="n">
        <v>40.65</v>
      </c>
      <c r="H1059" s="79" t="n"/>
      <c r="I1059" s="60" t="n">
        <v>40.65</v>
      </c>
      <c r="J1059" s="60" t="n"/>
      <c r="K1059" s="60" t="n"/>
      <c r="L1059" s="60" t="inlineStr">
        <is>
          <t>甘财农〔2021〕139号</t>
        </is>
      </c>
      <c r="M1059" s="70" t="inlineStr">
        <is>
          <t>有效减轻“两后生”家庭经济负担。</t>
        </is>
      </c>
      <c r="N1059" s="70" t="inlineStr">
        <is>
          <t>帮助脱贫家庭新成长劳动力掌握职业技能，促进就业，巩固脱贫成果，改变贫困地区落后面貌，促进农村劳动力人口转移。</t>
        </is>
      </c>
      <c r="O1059" s="60" t="n">
        <v>13</v>
      </c>
      <c r="P1059" s="60" t="n"/>
      <c r="Q1059" s="60">
        <f>R1059+S1059</f>
        <v/>
      </c>
      <c r="R1059" s="60" t="n">
        <v>0.0271</v>
      </c>
      <c r="S1059" s="60" t="n"/>
      <c r="T1059" s="60">
        <f>U1059+V1059</f>
        <v/>
      </c>
      <c r="U1059" s="60" t="n">
        <v>0.0271</v>
      </c>
      <c r="V1059" s="60" t="n"/>
      <c r="W1059" s="60" t="inlineStr">
        <is>
          <t>乡村
振兴局</t>
        </is>
      </c>
      <c r="X1059" s="60" t="inlineStr">
        <is>
          <t>常生锋</t>
        </is>
      </c>
      <c r="Y1059" s="60" t="inlineStr">
        <is>
          <t>耿湾乡</t>
        </is>
      </c>
      <c r="Z1059" s="58" t="inlineStr">
        <is>
          <t>王秀丽</t>
        </is>
      </c>
      <c r="AA1059" s="58" t="inlineStr">
        <is>
          <t>环农领办发〔2022〕5号</t>
        </is>
      </c>
      <c r="AB1059" s="79" t="inlineStr">
        <is>
          <t>二批
整合</t>
        </is>
      </c>
    </row>
    <row r="1060" ht="69" customHeight="1" s="295">
      <c r="A1060" s="56" t="n"/>
      <c r="B1060" s="60" t="inlineStr">
        <is>
          <t>2022年秋季学期雨露计划</t>
        </is>
      </c>
      <c r="C1060" s="60" t="inlineStr">
        <is>
          <t>新建</t>
        </is>
      </c>
      <c r="D1060" s="58" t="inlineStr">
        <is>
          <t>2022.01-2022.12</t>
        </is>
      </c>
      <c r="E1060" s="60" t="inlineStr">
        <is>
          <t>山城乡</t>
        </is>
      </c>
      <c r="F1060" s="70" t="inlineStr">
        <is>
          <t>雨露计划补助161人，其中：山城堡村20人、八里铺村27人、赵庄村13人、谢庄村14人、薛塬村23人、王山口子村19人、寨柯村17人、冯家沟村14人、郝掌村14人。</t>
        </is>
      </c>
      <c r="G1060" s="60" t="n">
        <v>24.15</v>
      </c>
      <c r="H1060" s="79" t="n"/>
      <c r="I1060" s="60" t="n">
        <v>24.15</v>
      </c>
      <c r="J1060" s="60" t="n"/>
      <c r="K1060" s="60" t="n"/>
      <c r="L1060" s="60" t="inlineStr">
        <is>
          <t>甘财农〔2021〕139号</t>
        </is>
      </c>
      <c r="M1060" s="70" t="inlineStr">
        <is>
          <t>有效减轻“两后生”家庭经济负担。</t>
        </is>
      </c>
      <c r="N1060" s="70" t="inlineStr">
        <is>
          <t>帮助脱贫家庭新成长劳动力掌握职业技能，促进就业，巩固脱贫成果，改变贫困地区落后面貌，促进农村劳动力人口转移。</t>
        </is>
      </c>
      <c r="O1060" s="60" t="n">
        <v>9</v>
      </c>
      <c r="P1060" s="60" t="n"/>
      <c r="Q1060" s="60">
        <f>R1060+S1060</f>
        <v/>
      </c>
      <c r="R1060" s="60" t="n">
        <v>0.0161</v>
      </c>
      <c r="S1060" s="60" t="n"/>
      <c r="T1060" s="60">
        <f>U1060+V1060</f>
        <v/>
      </c>
      <c r="U1060" s="60" t="n">
        <v>0.0161</v>
      </c>
      <c r="V1060" s="60" t="n"/>
      <c r="W1060" s="60" t="inlineStr">
        <is>
          <t>乡村
振兴局</t>
        </is>
      </c>
      <c r="X1060" s="60" t="inlineStr">
        <is>
          <t>常生锋</t>
        </is>
      </c>
      <c r="Y1060" s="60" t="inlineStr">
        <is>
          <t>山城乡</t>
        </is>
      </c>
      <c r="Z1060" s="58" t="inlineStr">
        <is>
          <t>姚建平</t>
        </is>
      </c>
      <c r="AA1060" s="58" t="inlineStr">
        <is>
          <t>环农领办发〔2022〕5号</t>
        </is>
      </c>
      <c r="AB1060" s="79" t="inlineStr">
        <is>
          <t>二批
整合</t>
        </is>
      </c>
    </row>
    <row r="1061" ht="69" customHeight="1" s="295">
      <c r="A1061" s="56" t="n"/>
      <c r="B1061" s="60" t="inlineStr">
        <is>
          <t>2022年秋季学期雨露计划</t>
        </is>
      </c>
      <c r="C1061" s="60" t="inlineStr">
        <is>
          <t>新建</t>
        </is>
      </c>
      <c r="D1061" s="58" t="inlineStr">
        <is>
          <t>2022.01-2022.12</t>
        </is>
      </c>
      <c r="E1061" s="60" t="inlineStr">
        <is>
          <t>芦家湾乡</t>
        </is>
      </c>
      <c r="F1061" s="70" t="inlineStr">
        <is>
          <t>雨露计划补助177人，其中：杨新庄村15人、花儿掌村24人、庙儿掌村14人、宋家掌村8人、井川村5人、桃李湾村19人、王庄村31人、大堡条村12人、盘龙村30人、小堡条村19人。</t>
        </is>
      </c>
      <c r="G1061" s="60" t="n">
        <v>26.55</v>
      </c>
      <c r="H1061" s="79" t="n"/>
      <c r="I1061" s="60" t="n">
        <v>26.55</v>
      </c>
      <c r="J1061" s="60" t="n"/>
      <c r="K1061" s="60" t="n"/>
      <c r="L1061" s="60" t="inlineStr">
        <is>
          <t>甘财农〔2021〕139号</t>
        </is>
      </c>
      <c r="M1061" s="70" t="inlineStr">
        <is>
          <t>有效减轻“两后生”家庭经济负担。</t>
        </is>
      </c>
      <c r="N1061" s="70" t="inlineStr">
        <is>
          <t>帮助脱贫家庭新成长劳动力掌握职业技能，促进就业，巩固脱贫成果，改变贫困地区落后面貌，促进农村劳动力人口转移。</t>
        </is>
      </c>
      <c r="O1061" s="60" t="n">
        <v>10</v>
      </c>
      <c r="P1061" s="60" t="n"/>
      <c r="Q1061" s="60">
        <f>R1061+S1061</f>
        <v/>
      </c>
      <c r="R1061" s="60" t="n">
        <v>0.0177</v>
      </c>
      <c r="S1061" s="60" t="n"/>
      <c r="T1061" s="60">
        <f>U1061+V1061</f>
        <v/>
      </c>
      <c r="U1061" s="60" t="n">
        <v>0.0177</v>
      </c>
      <c r="V1061" s="60" t="n"/>
      <c r="W1061" s="60" t="inlineStr">
        <is>
          <t>乡村
振兴局</t>
        </is>
      </c>
      <c r="X1061" s="60" t="inlineStr">
        <is>
          <t>常生锋</t>
        </is>
      </c>
      <c r="Y1061" s="60" t="inlineStr">
        <is>
          <t>芦家湾乡</t>
        </is>
      </c>
      <c r="Z1061" s="58" t="inlineStr">
        <is>
          <t>马鹏飞</t>
        </is>
      </c>
      <c r="AA1061" s="58" t="inlineStr">
        <is>
          <t>环农领办发〔2022〕5号</t>
        </is>
      </c>
      <c r="AB1061" s="79" t="inlineStr">
        <is>
          <t>二批
整合</t>
        </is>
      </c>
    </row>
    <row r="1062" ht="81" customHeight="1" s="295">
      <c r="A1062" s="56" t="n"/>
      <c r="B1062" s="60" t="inlineStr">
        <is>
          <t>2022年秋季学期雨露计划</t>
        </is>
      </c>
      <c r="C1062" s="60" t="inlineStr">
        <is>
          <t>新建</t>
        </is>
      </c>
      <c r="D1062" s="58" t="inlineStr">
        <is>
          <t>2022.01-2022.12</t>
        </is>
      </c>
      <c r="E1062" s="60" t="inlineStr">
        <is>
          <t>车道镇</t>
        </is>
      </c>
      <c r="F1062" s="70" t="inlineStr">
        <is>
          <t>雨露计划补助312人，其中：元峁村17人、苦水掌村22人、双庙村21人、王西掌村28人、吊渠村16人、三角城村16人、杨掌村17人、万安村29人、魏洼村25人、陈掌村26人、红台村24人、樱桃掌村29人、安掌村12人、代掌村17人、刘渠村7人、刘园子村6人。</t>
        </is>
      </c>
      <c r="G1062" s="60" t="n">
        <v>46.8</v>
      </c>
      <c r="H1062" s="79" t="n"/>
      <c r="I1062" s="60" t="n">
        <v>46.8</v>
      </c>
      <c r="J1062" s="60" t="n"/>
      <c r="K1062" s="60" t="n"/>
      <c r="L1062" s="60" t="inlineStr">
        <is>
          <t>甘财农〔2021〕139号</t>
        </is>
      </c>
      <c r="M1062" s="70" t="inlineStr">
        <is>
          <t>有效减轻“两后生”家庭经济负担。</t>
        </is>
      </c>
      <c r="N1062" s="70" t="inlineStr">
        <is>
          <t>帮助脱贫家庭新成长劳动力掌握职业技能，促进就业，巩固脱贫成果，改变贫困地区落后面貌，促进农村劳动力人口转移。</t>
        </is>
      </c>
      <c r="O1062" s="60" t="n">
        <v>16</v>
      </c>
      <c r="P1062" s="60" t="n"/>
      <c r="Q1062" s="60">
        <f>R1062+S1062</f>
        <v/>
      </c>
      <c r="R1062" s="60" t="n">
        <v>0.0312</v>
      </c>
      <c r="S1062" s="60" t="n"/>
      <c r="T1062" s="60">
        <f>U1062+V1062</f>
        <v/>
      </c>
      <c r="U1062" s="60" t="n">
        <v>0.0312</v>
      </c>
      <c r="V1062" s="60" t="n"/>
      <c r="W1062" s="60" t="inlineStr">
        <is>
          <t>乡村
振兴局</t>
        </is>
      </c>
      <c r="X1062" s="60" t="inlineStr">
        <is>
          <t>常生锋</t>
        </is>
      </c>
      <c r="Y1062" s="60" t="inlineStr">
        <is>
          <t>车道镇</t>
        </is>
      </c>
      <c r="Z1062" s="60" t="inlineStr">
        <is>
          <t>张会星</t>
        </is>
      </c>
      <c r="AA1062" s="58" t="inlineStr">
        <is>
          <t>环农领办发〔2022〕5号</t>
        </is>
      </c>
      <c r="AB1062" s="79" t="inlineStr">
        <is>
          <t>二批
整合</t>
        </is>
      </c>
    </row>
    <row r="1063" ht="76" customHeight="1" s="295">
      <c r="A1063" s="56" t="n"/>
      <c r="B1063" s="60" t="inlineStr">
        <is>
          <t>2022年秋季学期雨露计划</t>
        </is>
      </c>
      <c r="C1063" s="60" t="inlineStr">
        <is>
          <t>新建</t>
        </is>
      </c>
      <c r="D1063" s="58" t="inlineStr">
        <is>
          <t>2022.01-2022.12</t>
        </is>
      </c>
      <c r="E1063" s="60" t="inlineStr">
        <is>
          <t>曲子镇</t>
        </is>
      </c>
      <c r="F1063" s="70" t="inlineStr">
        <is>
          <t>雨露计划补助72人，其中：五里桥村2人、双城村4人、刘旗村3人、孟家寨村11人、高李湾村7人、楼房子村7人、西沟村5人、宋家塬村3人、许家塬村2人、金村寺4人、油坊塬村8人、金盆掌村7人、小庄子村2人、马家河村4人、董家塬村3人。</t>
        </is>
      </c>
      <c r="G1063" s="60" t="n">
        <v>10.8</v>
      </c>
      <c r="H1063" s="79" t="n"/>
      <c r="I1063" s="60" t="n">
        <v>10.8</v>
      </c>
      <c r="J1063" s="60" t="n"/>
      <c r="K1063" s="60" t="n"/>
      <c r="L1063" s="60" t="inlineStr">
        <is>
          <t>甘财农〔2021〕139号</t>
        </is>
      </c>
      <c r="M1063" s="70" t="inlineStr">
        <is>
          <t>有效减轻“两后生”家庭经济负担。</t>
        </is>
      </c>
      <c r="N1063" s="70" t="inlineStr">
        <is>
          <t>帮助脱贫家庭新成长劳动力掌握职业技能，促进就业，巩固脱贫成果，改变贫困地区落后面貌，促进农村劳动力人口转移。</t>
        </is>
      </c>
      <c r="O1063" s="60" t="n">
        <v>1</v>
      </c>
      <c r="P1063" s="60" t="n">
        <v>14</v>
      </c>
      <c r="Q1063" s="60">
        <f>R1063+S1063</f>
        <v/>
      </c>
      <c r="R1063" s="60" t="n">
        <v>0.0072</v>
      </c>
      <c r="S1063" s="60" t="n"/>
      <c r="T1063" s="60">
        <f>U1063+V1063</f>
        <v/>
      </c>
      <c r="U1063" s="60" t="n">
        <v>0.0072</v>
      </c>
      <c r="V1063" s="60" t="n"/>
      <c r="W1063" s="60" t="inlineStr">
        <is>
          <t>乡村
振兴局</t>
        </is>
      </c>
      <c r="X1063" s="60" t="inlineStr">
        <is>
          <t>常生锋</t>
        </is>
      </c>
      <c r="Y1063" s="60" t="inlineStr">
        <is>
          <t>曲子镇</t>
        </is>
      </c>
      <c r="Z1063" s="58" t="inlineStr">
        <is>
          <t>段斌杰</t>
        </is>
      </c>
      <c r="AA1063" s="58" t="inlineStr">
        <is>
          <t>环农领办发〔2022〕5号</t>
        </is>
      </c>
      <c r="AB1063" s="79" t="inlineStr">
        <is>
          <t>二批
整合</t>
        </is>
      </c>
    </row>
    <row r="1064" ht="78" customHeight="1" s="295">
      <c r="A1064" s="56" t="n"/>
      <c r="B1064" s="60" t="inlineStr">
        <is>
          <t>2022年秋季学期雨露计划</t>
        </is>
      </c>
      <c r="C1064" s="60" t="inlineStr">
        <is>
          <t>新建</t>
        </is>
      </c>
      <c r="D1064" s="58" t="inlineStr">
        <is>
          <t>2022.01-2022.12</t>
        </is>
      </c>
      <c r="E1064" s="60" t="inlineStr">
        <is>
          <t>毛井镇</t>
        </is>
      </c>
      <c r="F1064" s="70" t="inlineStr">
        <is>
          <t>雨露计划补助232人，其中：二条俭村27人、砖城子村22人、山西掌村13人、杨东掌村23人、施家滩村17人、乔崾岘村26人、黄寨柯村15人、高家洼村12人、丁连掌村11人、大户掌村17人、红土咀村30人、马趟村19人。</t>
        </is>
      </c>
      <c r="G1064" s="60" t="n">
        <v>34.8</v>
      </c>
      <c r="H1064" s="79" t="n"/>
      <c r="I1064" s="60" t="n">
        <v>34.8</v>
      </c>
      <c r="J1064" s="60" t="n"/>
      <c r="K1064" s="60" t="n"/>
      <c r="L1064" s="60" t="inlineStr">
        <is>
          <t>甘财农〔2021〕139号</t>
        </is>
      </c>
      <c r="M1064" s="70" t="inlineStr">
        <is>
          <t>有效减轻“两后生”家庭经济负担。</t>
        </is>
      </c>
      <c r="N1064" s="70" t="inlineStr">
        <is>
          <t>帮助脱贫家庭新成长劳动力掌握职业技能，促进就业，巩固脱贫成果，改变贫困地区落后面貌，促进农村劳动力人口转移。</t>
        </is>
      </c>
      <c r="O1064" s="60" t="n">
        <v>13</v>
      </c>
      <c r="P1064" s="60" t="n"/>
      <c r="Q1064" s="60">
        <f>R1064+S1064</f>
        <v/>
      </c>
      <c r="R1064" s="60" t="n">
        <v>0.0232</v>
      </c>
      <c r="S1064" s="60" t="n"/>
      <c r="T1064" s="60">
        <f>U1064+V1064</f>
        <v/>
      </c>
      <c r="U1064" s="60" t="n">
        <v>0.0232</v>
      </c>
      <c r="V1064" s="60" t="n"/>
      <c r="W1064" s="60" t="inlineStr">
        <is>
          <t>乡村
振兴局</t>
        </is>
      </c>
      <c r="X1064" s="60" t="inlineStr">
        <is>
          <t>常生锋</t>
        </is>
      </c>
      <c r="Y1064" s="60" t="inlineStr">
        <is>
          <t>毛井镇</t>
        </is>
      </c>
      <c r="Z1064" s="58" t="inlineStr">
        <is>
          <t>梁立群</t>
        </is>
      </c>
      <c r="AA1064" s="58" t="inlineStr">
        <is>
          <t>环农领办发〔2022〕5号</t>
        </is>
      </c>
      <c r="AB1064" s="79" t="inlineStr">
        <is>
          <t>二批
整合</t>
        </is>
      </c>
    </row>
    <row r="1065" ht="81" customHeight="1" s="295">
      <c r="A1065" s="56" t="n"/>
      <c r="B1065" s="60" t="inlineStr">
        <is>
          <t>2022年秋季学期雨露计划</t>
        </is>
      </c>
      <c r="C1065" s="60" t="inlineStr">
        <is>
          <t>新建</t>
        </is>
      </c>
      <c r="D1065" s="58" t="inlineStr">
        <is>
          <t>2022.01-2022.12</t>
        </is>
      </c>
      <c r="E1065" s="60" t="inlineStr">
        <is>
          <t>木钵镇</t>
        </is>
      </c>
      <c r="F1065" s="70" t="inlineStr">
        <is>
          <t>雨露计划补助234人，其中：坪子塬村19人、周湾村6人、水坝滩村12人、曹旗村28人、韩洼子村22人、二合塬村9人、井儿岔村9人、高楼塬村17人、高寨村27人、木钵街村10人、关营村14人、白家掌村6人、殷家桥村14人、邓寨子村5人、刘家塬村10人、郭西掌13人、罗家沟13人。</t>
        </is>
      </c>
      <c r="G1065" s="60" t="n">
        <v>35.1</v>
      </c>
      <c r="H1065" s="79" t="n"/>
      <c r="I1065" s="60" t="n">
        <v>35.1</v>
      </c>
      <c r="J1065" s="60" t="n"/>
      <c r="K1065" s="60" t="n"/>
      <c r="L1065" s="60" t="inlineStr">
        <is>
          <t>甘财农〔2021〕139号</t>
        </is>
      </c>
      <c r="M1065" s="70" t="inlineStr">
        <is>
          <t>有效减轻“两后生”家庭经济负担。</t>
        </is>
      </c>
      <c r="N1065" s="70" t="inlineStr">
        <is>
          <t>帮助脱贫家庭新成长劳动力掌握职业技能，促进就业，巩固脱贫成果，改变贫困地区落后面貌，促进农村劳动力人口转移。</t>
        </is>
      </c>
      <c r="O1065" s="60" t="n">
        <v>17</v>
      </c>
      <c r="P1065" s="60" t="n"/>
      <c r="Q1065" s="60">
        <f>R1065+S1065</f>
        <v/>
      </c>
      <c r="R1065" s="60" t="n">
        <v>0.0234</v>
      </c>
      <c r="S1065" s="60" t="n"/>
      <c r="T1065" s="60">
        <f>U1065+V1065</f>
        <v/>
      </c>
      <c r="U1065" s="60" t="n">
        <v>0.0234</v>
      </c>
      <c r="V1065" s="60" t="n"/>
      <c r="W1065" s="60" t="inlineStr">
        <is>
          <t>乡村
振兴局</t>
        </is>
      </c>
      <c r="X1065" s="60" t="inlineStr">
        <is>
          <t>常生锋</t>
        </is>
      </c>
      <c r="Y1065" s="60" t="inlineStr">
        <is>
          <t>木钵镇</t>
        </is>
      </c>
      <c r="Z1065" s="83" t="inlineStr">
        <is>
          <t>方显</t>
        </is>
      </c>
      <c r="AA1065" s="58" t="inlineStr">
        <is>
          <t>环农领办发〔2022〕5号</t>
        </is>
      </c>
      <c r="AB1065" s="79" t="inlineStr">
        <is>
          <t>二批
整合</t>
        </is>
      </c>
    </row>
    <row r="1066" ht="78" customHeight="1" s="295">
      <c r="A1066" s="56" t="n"/>
      <c r="B1066" s="60" t="inlineStr">
        <is>
          <t>2022年秋季学期雨露计划</t>
        </is>
      </c>
      <c r="C1066" s="60" t="inlineStr">
        <is>
          <t>新建</t>
        </is>
      </c>
      <c r="D1066" s="58" t="inlineStr">
        <is>
          <t>2022.01-2022.12</t>
        </is>
      </c>
      <c r="E1066" s="60" t="inlineStr">
        <is>
          <t>甜水镇</t>
        </is>
      </c>
      <c r="F1066" s="70" t="inlineStr">
        <is>
          <t>雨露计划补助269人，其中：甜水街村35人、张铁村45人、何塬村14人、大良洼村26人、七里墩村18人、狼儿滩15人、邱滩20人、鲁掌34人、赵掌村28人、高崾岘34人。</t>
        </is>
      </c>
      <c r="G1066" s="60" t="n">
        <v>40.35</v>
      </c>
      <c r="H1066" s="79" t="n"/>
      <c r="I1066" s="60" t="n">
        <v>40.35</v>
      </c>
      <c r="J1066" s="60" t="n"/>
      <c r="K1066" s="60" t="n"/>
      <c r="L1066" s="60" t="inlineStr">
        <is>
          <t>甘财农〔2021〕139号</t>
        </is>
      </c>
      <c r="M1066" s="70" t="inlineStr">
        <is>
          <t>有效减轻“两后生”家庭经济负担。</t>
        </is>
      </c>
      <c r="N1066" s="70" t="inlineStr">
        <is>
          <t>帮助脱贫家庭新成长劳动力掌握职业技能，促进就业，巩固脱贫成果，改变贫困地区落后面貌，促进农村劳动力人口转移。</t>
        </is>
      </c>
      <c r="O1066" s="60" t="n">
        <v>10</v>
      </c>
      <c r="P1066" s="60" t="n"/>
      <c r="Q1066" s="60">
        <f>R1066+S1066</f>
        <v/>
      </c>
      <c r="R1066" s="60" t="n">
        <v>0.0269</v>
      </c>
      <c r="S1066" s="60" t="n"/>
      <c r="T1066" s="60">
        <f>U1066+V1066</f>
        <v/>
      </c>
      <c r="U1066" s="60" t="n">
        <v>0.0269</v>
      </c>
      <c r="V1066" s="60" t="n"/>
      <c r="W1066" s="60" t="inlineStr">
        <is>
          <t>乡村
振兴局</t>
        </is>
      </c>
      <c r="X1066" s="60" t="inlineStr">
        <is>
          <t>常生锋</t>
        </is>
      </c>
      <c r="Y1066" s="60" t="inlineStr">
        <is>
          <t>甜水镇</t>
        </is>
      </c>
      <c r="Z1066" s="58" t="inlineStr">
        <is>
          <t>拓研新</t>
        </is>
      </c>
      <c r="AA1066" s="58" t="inlineStr">
        <is>
          <t>环农领办发〔2022〕5号</t>
        </is>
      </c>
      <c r="AB1066" s="79" t="inlineStr">
        <is>
          <t>二批
整合</t>
        </is>
      </c>
    </row>
    <row r="1067" ht="105" customHeight="1" s="295">
      <c r="A1067" s="56" t="n"/>
      <c r="B1067" s="60" t="inlineStr">
        <is>
          <t>2022年秋季学期雨露计划</t>
        </is>
      </c>
      <c r="C1067" s="60" t="inlineStr">
        <is>
          <t>新建</t>
        </is>
      </c>
      <c r="D1067" s="58" t="inlineStr">
        <is>
          <t>2022.01-2022.12</t>
        </is>
      </c>
      <c r="E1067" s="60" t="inlineStr">
        <is>
          <t>环城镇</t>
        </is>
      </c>
      <c r="F1067" s="70" t="inlineStr">
        <is>
          <t>雨露计划补助119人，其中：冉旗寨村5人、北郭塬村6人、陈汤塬村4人、龚趟村9人、马坊塬村3人、宁老庄村12人、十八里村4人、十五里沟村6人、漫塬村7人、唐塬村2人、西川村2人、肖川村6人、杨庙掌村2人、张滩滩村4人、张淌村5人、赵小掌村10人、周塬村4人、白草塬村1人、五里屯村3人、鸳鸯沟村3人、红星村2人、高龚塬村10人、城东塬村1人、耿家沟村8人。</t>
        </is>
      </c>
      <c r="G1067" s="60" t="n">
        <v>17.85</v>
      </c>
      <c r="H1067" s="79" t="n"/>
      <c r="I1067" s="60" t="n">
        <v>17.85</v>
      </c>
      <c r="J1067" s="60" t="n"/>
      <c r="K1067" s="60" t="n"/>
      <c r="L1067" s="60" t="inlineStr">
        <is>
          <t>甘财农〔2021〕139号</t>
        </is>
      </c>
      <c r="M1067" s="70" t="inlineStr">
        <is>
          <t>有效减轻“两后生”家庭经济负担。</t>
        </is>
      </c>
      <c r="N1067" s="70" t="inlineStr">
        <is>
          <t>帮助脱贫家庭新成长劳动力掌握职业技能，促进就业，巩固脱贫成果，改变贫困地区落后面貌，促进农村劳动力人口转移。</t>
        </is>
      </c>
      <c r="O1067" s="60" t="n">
        <v>2</v>
      </c>
      <c r="P1067" s="60" t="n">
        <v>22</v>
      </c>
      <c r="Q1067" s="60">
        <f>R1067+S1067</f>
        <v/>
      </c>
      <c r="R1067" s="60" t="n">
        <v>0.0119</v>
      </c>
      <c r="S1067" s="60" t="n"/>
      <c r="T1067" s="60">
        <f>U1067+V1067</f>
        <v/>
      </c>
      <c r="U1067" s="60" t="n">
        <v>0.0119</v>
      </c>
      <c r="V1067" s="60" t="n"/>
      <c r="W1067" s="60" t="inlineStr">
        <is>
          <t>乡村
振兴局</t>
        </is>
      </c>
      <c r="X1067" s="60" t="inlineStr">
        <is>
          <t>常生锋</t>
        </is>
      </c>
      <c r="Y1067" s="60" t="inlineStr">
        <is>
          <t>环城镇</t>
        </is>
      </c>
      <c r="Z1067" s="58" t="inlineStr">
        <is>
          <t>白俊虎</t>
        </is>
      </c>
      <c r="AA1067" s="58" t="inlineStr">
        <is>
          <t>环农领办发〔2022〕5号</t>
        </is>
      </c>
      <c r="AB1067" s="79" t="inlineStr">
        <is>
          <t>二批
整合</t>
        </is>
      </c>
    </row>
    <row r="1068" ht="63" customHeight="1" s="295">
      <c r="A1068" s="56" t="n"/>
      <c r="B1068" s="60" t="inlineStr">
        <is>
          <t>2022年秋季学期雨露计划</t>
        </is>
      </c>
      <c r="C1068" s="60" t="inlineStr">
        <is>
          <t>新建</t>
        </is>
      </c>
      <c r="D1068" s="58" t="inlineStr">
        <is>
          <t>2022.01-2022.12</t>
        </is>
      </c>
      <c r="E1068" s="60" t="inlineStr">
        <is>
          <t>秦团庄乡</t>
        </is>
      </c>
      <c r="F1068" s="70" t="inlineStr">
        <is>
          <t>雨露计划补助108人，每人每学8期雨露计划补助1500元。其中：秦团庄村9人、白塬畔村6人、大天子村23人、贾塬村13人、南掌堡子村11人、王团庄村13人、新集子村18人、新峁村15人。</t>
        </is>
      </c>
      <c r="G1068" s="60" t="n">
        <v>16.2</v>
      </c>
      <c r="H1068" s="79" t="n"/>
      <c r="I1068" s="60" t="n">
        <v>16.2</v>
      </c>
      <c r="J1068" s="60" t="n"/>
      <c r="K1068" s="60" t="n"/>
      <c r="L1068" s="60" t="inlineStr">
        <is>
          <t>甘财农〔2021〕139号</t>
        </is>
      </c>
      <c r="M1068" s="70" t="inlineStr">
        <is>
          <t>有效减轻“两后生”家庭经济负担。</t>
        </is>
      </c>
      <c r="N1068" s="70" t="inlineStr">
        <is>
          <t>帮助脱贫家庭新成长劳动力掌握职业技能，促进就业，巩固脱贫成果，改变贫困地区落后面貌，促进农村劳动力人口转移。</t>
        </is>
      </c>
      <c r="O1068" s="60" t="n">
        <v>8</v>
      </c>
      <c r="P1068" s="60" t="n"/>
      <c r="Q1068" s="60">
        <f>R1068+S1068</f>
        <v/>
      </c>
      <c r="R1068" s="60" t="n">
        <v>0.0108</v>
      </c>
      <c r="S1068" s="60" t="n"/>
      <c r="T1068" s="60">
        <f>U1068+V1068</f>
        <v/>
      </c>
      <c r="U1068" s="60" t="n">
        <v>0.0108</v>
      </c>
      <c r="V1068" s="60" t="n"/>
      <c r="W1068" s="60" t="inlineStr">
        <is>
          <t>乡村
振兴局</t>
        </is>
      </c>
      <c r="X1068" s="60" t="inlineStr">
        <is>
          <t>常生锋</t>
        </is>
      </c>
      <c r="Y1068" s="60" t="inlineStr">
        <is>
          <t>秦团庄乡</t>
        </is>
      </c>
      <c r="Z1068" s="58" t="inlineStr">
        <is>
          <t>张浩洲</t>
        </is>
      </c>
      <c r="AA1068" s="58" t="inlineStr">
        <is>
          <t>环农领办发〔2022〕5号</t>
        </is>
      </c>
      <c r="AB1068" s="79" t="inlineStr">
        <is>
          <t>二批
整合</t>
        </is>
      </c>
    </row>
    <row r="1069" ht="63" customHeight="1" s="295">
      <c r="A1069" s="56" t="n"/>
      <c r="B1069" s="60" t="inlineStr">
        <is>
          <t>2022年秋季学期雨露计划</t>
        </is>
      </c>
      <c r="C1069" s="60" t="inlineStr">
        <is>
          <t>新建</t>
        </is>
      </c>
      <c r="D1069" s="58" t="inlineStr">
        <is>
          <t>2022.01-2022.12</t>
        </is>
      </c>
      <c r="E1069" s="60" t="inlineStr">
        <is>
          <t>南湫乡</t>
        </is>
      </c>
      <c r="F1069" s="70" t="inlineStr">
        <is>
          <t>雨露计划补助119人，其中：代家洼村14人、党家洼村20人、双井子村13人、岳后渠村18人、杨兴堡村12人、洪涝池村23人、花儿山村19人。</t>
        </is>
      </c>
      <c r="G1069" s="60" t="n">
        <v>17.85</v>
      </c>
      <c r="H1069" s="79" t="n"/>
      <c r="I1069" s="60" t="n">
        <v>17.85</v>
      </c>
      <c r="J1069" s="60" t="n"/>
      <c r="K1069" s="60" t="n"/>
      <c r="L1069" s="60" t="inlineStr">
        <is>
          <t>甘财农〔2021〕139号</t>
        </is>
      </c>
      <c r="M1069" s="70" t="inlineStr">
        <is>
          <t>有效减轻“两后生”家庭经济负担。</t>
        </is>
      </c>
      <c r="N1069" s="70" t="inlineStr">
        <is>
          <t>帮助脱贫家庭新成长劳动力掌握职业技能，促进就业，巩固脱贫成果，改变贫困地区落后面貌，促进农村劳动力人口转移。</t>
        </is>
      </c>
      <c r="O1069" s="60" t="n">
        <v>7</v>
      </c>
      <c r="P1069" s="60" t="n"/>
      <c r="Q1069" s="60">
        <f>R1069+S1069</f>
        <v/>
      </c>
      <c r="R1069" s="60" t="n">
        <v>0.0119</v>
      </c>
      <c r="S1069" s="60" t="n"/>
      <c r="T1069" s="60">
        <f>U1069+V1069</f>
        <v/>
      </c>
      <c r="U1069" s="60" t="n">
        <v>0.0119</v>
      </c>
      <c r="V1069" s="60" t="n"/>
      <c r="W1069" s="60" t="inlineStr">
        <is>
          <t>乡村
振兴局</t>
        </is>
      </c>
      <c r="X1069" s="60" t="inlineStr">
        <is>
          <t>常生锋</t>
        </is>
      </c>
      <c r="Y1069" s="60" t="inlineStr">
        <is>
          <t>南湫乡</t>
        </is>
      </c>
      <c r="Z1069" s="58" t="inlineStr">
        <is>
          <t>杜志远</t>
        </is>
      </c>
      <c r="AA1069" s="58" t="inlineStr">
        <is>
          <t>环农领办发〔2022〕5号</t>
        </is>
      </c>
      <c r="AB1069" s="79" t="inlineStr">
        <is>
          <t>二批
整合</t>
        </is>
      </c>
    </row>
    <row r="1070" ht="63" customHeight="1" s="295">
      <c r="A1070" s="56" t="n"/>
      <c r="B1070" s="60" t="inlineStr">
        <is>
          <t>2022年秋季学期雨露计划</t>
        </is>
      </c>
      <c r="C1070" s="60" t="inlineStr">
        <is>
          <t>新建</t>
        </is>
      </c>
      <c r="D1070" s="58" t="inlineStr">
        <is>
          <t>2022.01-2022.12</t>
        </is>
      </c>
      <c r="E1070" s="60" t="inlineStr">
        <is>
          <t>樊家川镇</t>
        </is>
      </c>
      <c r="F1070" s="70" t="inlineStr">
        <is>
          <t>雨露计划补助178人，其中：樊家川村33人、马驿沟村27人、郝集村17人、长城村14人、慕家河村28人、闫塬村24人、李崾岘村17人、马骏滩村18人。</t>
        </is>
      </c>
      <c r="G1070" s="60" t="n">
        <v>26.7</v>
      </c>
      <c r="H1070" s="79" t="n"/>
      <c r="I1070" s="60" t="n">
        <v>26.7</v>
      </c>
      <c r="J1070" s="60" t="n"/>
      <c r="K1070" s="60" t="n"/>
      <c r="L1070" s="60" t="inlineStr">
        <is>
          <t>甘财农〔2021〕139号</t>
        </is>
      </c>
      <c r="M1070" s="70" t="inlineStr">
        <is>
          <t>有效减轻“两后生”家庭经济负担。</t>
        </is>
      </c>
      <c r="N1070" s="70" t="inlineStr">
        <is>
          <t>帮助脱贫家庭新成长劳动力掌握职业技能，促进就业，巩固脱贫成果，改变贫困地区落后面貌，促进农村劳动力人口转移。</t>
        </is>
      </c>
      <c r="O1070" s="60" t="n">
        <v>8</v>
      </c>
      <c r="P1070" s="60" t="n"/>
      <c r="Q1070" s="60">
        <f>R1070+S1070</f>
        <v/>
      </c>
      <c r="R1070" s="60" t="n">
        <v>0.0178</v>
      </c>
      <c r="S1070" s="60" t="n"/>
      <c r="T1070" s="60">
        <f>U1070+V1070</f>
        <v/>
      </c>
      <c r="U1070" s="60" t="n">
        <v>0.0178</v>
      </c>
      <c r="V1070" s="60" t="n"/>
      <c r="W1070" s="60" t="inlineStr">
        <is>
          <t>乡村
振兴局</t>
        </is>
      </c>
      <c r="X1070" s="60" t="inlineStr">
        <is>
          <t>常生锋</t>
        </is>
      </c>
      <c r="Y1070" s="60" t="inlineStr">
        <is>
          <t>樊家川镇</t>
        </is>
      </c>
      <c r="Z1070" s="58" t="inlineStr">
        <is>
          <t>王治峰</t>
        </is>
      </c>
      <c r="AA1070" s="58" t="inlineStr">
        <is>
          <t>环农领办发〔2022〕5号</t>
        </is>
      </c>
      <c r="AB1070" s="79" t="inlineStr">
        <is>
          <t>二批
整合</t>
        </is>
      </c>
    </row>
    <row r="1071" ht="63" customHeight="1" s="295">
      <c r="A1071" s="56" t="n"/>
      <c r="B1071" s="60" t="inlineStr">
        <is>
          <t>2022年秋季学期雨露计划</t>
        </is>
      </c>
      <c r="C1071" s="60" t="inlineStr">
        <is>
          <t>新建</t>
        </is>
      </c>
      <c r="D1071" s="58" t="inlineStr">
        <is>
          <t>2022.01-2022.12</t>
        </is>
      </c>
      <c r="E1071" s="60" t="inlineStr">
        <is>
          <t>演武乡</t>
        </is>
      </c>
      <c r="F1071" s="70" t="inlineStr">
        <is>
          <t>雨露计划补助178人，其中：走马硷村22人、吴家塬村15人、曳郭咀村8人、刘坪村13人、黑泉河村42人、黄山村12人、佛岔村27人、杨家洼村9人、路家塬村30人。</t>
        </is>
      </c>
      <c r="G1071" s="60" t="n">
        <v>26.7</v>
      </c>
      <c r="H1071" s="79" t="n"/>
      <c r="I1071" s="60" t="n">
        <v>26.7</v>
      </c>
      <c r="J1071" s="60" t="n"/>
      <c r="K1071" s="60" t="n"/>
      <c r="L1071" s="60" t="inlineStr">
        <is>
          <t>甘财农〔2021〕139号</t>
        </is>
      </c>
      <c r="M1071" s="70" t="inlineStr">
        <is>
          <t>有效减轻“两后生”家庭经济负担。</t>
        </is>
      </c>
      <c r="N1071" s="70" t="inlineStr">
        <is>
          <t>帮助脱贫家庭新成长劳动力掌握职业技能，促进就业，巩固脱贫成果，改变贫困地区落后面貌，促进农村劳动力人口转移。</t>
        </is>
      </c>
      <c r="O1071" s="60" t="n">
        <v>9</v>
      </c>
      <c r="P1071" s="60" t="n"/>
      <c r="Q1071" s="60">
        <f>R1071+S1071</f>
        <v/>
      </c>
      <c r="R1071" s="60" t="n">
        <v>0.0178</v>
      </c>
      <c r="S1071" s="60" t="n"/>
      <c r="T1071" s="60">
        <f>U1071+V1071</f>
        <v/>
      </c>
      <c r="U1071" s="60" t="n">
        <v>0.0178</v>
      </c>
      <c r="V1071" s="60" t="n"/>
      <c r="W1071" s="60" t="inlineStr">
        <is>
          <t>乡村
振兴局</t>
        </is>
      </c>
      <c r="X1071" s="60" t="inlineStr">
        <is>
          <t>常生锋</t>
        </is>
      </c>
      <c r="Y1071" s="60" t="inlineStr">
        <is>
          <t>演武乡</t>
        </is>
      </c>
      <c r="Z1071" s="58" t="inlineStr">
        <is>
          <t>杨永杰</t>
        </is>
      </c>
      <c r="AA1071" s="58" t="inlineStr">
        <is>
          <t>环农领办发〔2022〕5号</t>
        </is>
      </c>
      <c r="AB1071" s="79" t="inlineStr">
        <is>
          <t>二批
整合</t>
        </is>
      </c>
    </row>
    <row r="1072" ht="73" customFormat="1" customHeight="1" s="5">
      <c r="A1072" s="56" t="n"/>
      <c r="B1072" s="56" t="inlineStr">
        <is>
          <t>雨露计划补助项目</t>
        </is>
      </c>
      <c r="C1072" s="56" t="inlineStr">
        <is>
          <t>新建</t>
        </is>
      </c>
      <c r="D1072" s="56" t="inlineStr">
        <is>
          <t>2022.01-2022.12</t>
        </is>
      </c>
      <c r="E1072" s="56" t="inlineStr">
        <is>
          <t>全县</t>
        </is>
      </c>
      <c r="F1072" s="140" t="inlineStr">
        <is>
          <t>对符合雨露计划项目补助条件的554人（次）脱贫人口（含监测对象）进行补助，每人每学期补助1500元。</t>
        </is>
      </c>
      <c r="G1072" s="56">
        <f>SUM(G1073:G1092)</f>
        <v/>
      </c>
      <c r="H1072" s="56">
        <f>SUM(H1073:H1092)</f>
        <v/>
      </c>
      <c r="I1072" s="56">
        <f>SUM(I1073:I1092)</f>
        <v/>
      </c>
      <c r="J1072" s="56">
        <f>SUM(J1073:J1092)</f>
        <v/>
      </c>
      <c r="K1072" s="56">
        <f>SUM(K1073:K1092)</f>
        <v/>
      </c>
      <c r="L1072" s="56" t="n"/>
      <c r="M1072" s="140" t="inlineStr">
        <is>
          <t>有效减轻“两后生”家庭经济负担。</t>
        </is>
      </c>
      <c r="N1072" s="140" t="inlineStr">
        <is>
          <t>帮助脱贫家庭新成长劳动力掌握职业技能，促进就业，巩固脱贫成果，改变贫困地区落后面貌，促进农村劳动力人口转移。</t>
        </is>
      </c>
      <c r="O1072" s="56">
        <f>SUM(O1073:O1092)</f>
        <v/>
      </c>
      <c r="P1072" s="56" t="n"/>
      <c r="Q1072" s="56">
        <f>SUM(Q1073:Q1092)</f>
        <v/>
      </c>
      <c r="R1072" s="56">
        <f>SUM(R1073:R1092)</f>
        <v/>
      </c>
      <c r="S1072" s="56" t="n"/>
      <c r="T1072" s="56">
        <f>SUM(T1073:T1092)</f>
        <v/>
      </c>
      <c r="U1072" s="56">
        <f>SUM(U1073:U1092)</f>
        <v/>
      </c>
      <c r="V1072" s="56" t="n"/>
      <c r="W1072" s="56" t="inlineStr">
        <is>
          <t>乡村
振兴局</t>
        </is>
      </c>
      <c r="X1072" s="56" t="inlineStr">
        <is>
          <t>常生锋</t>
        </is>
      </c>
      <c r="Y1072" s="56" t="inlineStr">
        <is>
          <t>各乡镇</t>
        </is>
      </c>
      <c r="Z1072" s="56" t="n"/>
      <c r="AA1072" s="56" t="n"/>
      <c r="AB1072" s="56" t="n"/>
    </row>
    <row r="1073" ht="80" customFormat="1" customHeight="1" s="5">
      <c r="A1073" s="60" t="n"/>
      <c r="B1073" s="60" t="inlineStr">
        <is>
          <t>雨露计划
项目</t>
        </is>
      </c>
      <c r="C1073" s="60" t="inlineStr">
        <is>
          <t>新建</t>
        </is>
      </c>
      <c r="D1073" s="60" t="inlineStr">
        <is>
          <t>2022.01-2022.12</t>
        </is>
      </c>
      <c r="E1073" s="60" t="inlineStr">
        <is>
          <t>耿湾乡</t>
        </is>
      </c>
      <c r="F1073" s="142" t="inlineStr">
        <is>
          <t>2022年春季学期雨露计划（两后生）培训补助，共273人，每人每学期补助1500元。其中：张台村19人、潘掌村39人、万湾村36人、郝东掌村35人、许掌村35人、郜庄村16人、四合原村21人、桃树掌村15人、韩老庄村14人、天桥村13人、早流渠村6人、耿河村13人、黑城岔村11人。</t>
        </is>
      </c>
      <c r="G1073" s="60" t="n">
        <v>40.95</v>
      </c>
      <c r="H1073" s="60" t="n"/>
      <c r="I1073" s="60" t="n"/>
      <c r="J1073" s="60" t="n"/>
      <c r="K1073" s="60" t="n">
        <v>40.95</v>
      </c>
      <c r="L1073" s="60" t="inlineStr">
        <is>
          <t>环财农[2022]41号</t>
        </is>
      </c>
      <c r="M1073" s="142" t="inlineStr">
        <is>
          <t>有效减轻“两后生”家庭经济负担。</t>
        </is>
      </c>
      <c r="N1073" s="70" t="inlineStr">
        <is>
          <t>帮助脱贫家庭新成长劳动力掌握职业技能，促进就业，巩固脱贫成果，改变贫困地区落后面貌，促进农村劳动力人口转移。</t>
        </is>
      </c>
      <c r="O1073" s="60" t="n">
        <v>13</v>
      </c>
      <c r="P1073" s="60" t="n"/>
      <c r="Q1073" s="60" t="n">
        <v>0.0252</v>
      </c>
      <c r="R1073" s="60" t="n">
        <v>0.0252</v>
      </c>
      <c r="S1073" s="60" t="n"/>
      <c r="T1073" s="60" t="n">
        <v>0.0273</v>
      </c>
      <c r="U1073" s="60" t="n">
        <v>0.0273</v>
      </c>
      <c r="V1073" s="60" t="n"/>
      <c r="W1073" s="60" t="inlineStr">
        <is>
          <t>乡村
振兴局</t>
        </is>
      </c>
      <c r="X1073" s="60" t="inlineStr">
        <is>
          <t>常生锋</t>
        </is>
      </c>
      <c r="Y1073" s="60" t="inlineStr">
        <is>
          <t>耿湾乡</t>
        </is>
      </c>
      <c r="Z1073" s="58" t="inlineStr">
        <is>
          <t>王秀丽</t>
        </is>
      </c>
      <c r="AA1073" s="60" t="inlineStr">
        <is>
          <t>环农领办发〔2022〕33号</t>
        </is>
      </c>
      <c r="AB1073" s="176" t="inlineStr">
        <is>
          <t>县级资金</t>
        </is>
      </c>
    </row>
    <row r="1074" ht="68" customFormat="1" customHeight="1" s="5">
      <c r="A1074" s="60" t="n"/>
      <c r="B1074" s="60" t="inlineStr">
        <is>
          <t>雨露计划
项目</t>
        </is>
      </c>
      <c r="C1074" s="60" t="inlineStr">
        <is>
          <t>新建</t>
        </is>
      </c>
      <c r="D1074" s="60" t="inlineStr">
        <is>
          <t>2022.01-2022.12</t>
        </is>
      </c>
      <c r="E1074" s="60" t="inlineStr">
        <is>
          <t>八珠乡</t>
        </is>
      </c>
      <c r="F1074" s="142" t="inlineStr">
        <is>
          <t>补助24，其中：曹塬村4人、瓦崾岘村1人、杏树沟村2人、塔尔咀村3人、马连掌村1人、冯家湾村7人、苟塬村1人、湫坝沟村1人、白塬村4人。</t>
        </is>
      </c>
      <c r="G1074" s="60" t="n">
        <v>3.6</v>
      </c>
      <c r="H1074" s="60" t="n"/>
      <c r="I1074" s="60" t="n"/>
      <c r="J1074" s="60" t="n"/>
      <c r="K1074" s="60" t="n">
        <v>3.6</v>
      </c>
      <c r="L1074" s="60" t="inlineStr">
        <is>
          <t>环财农[2022]41号</t>
        </is>
      </c>
      <c r="M1074" s="142" t="inlineStr">
        <is>
          <t>有效减轻“两后生”家庭经济负担。</t>
        </is>
      </c>
      <c r="N1074" s="70" t="inlineStr">
        <is>
          <t>帮助脱贫家庭新成长劳动力掌握职业技能，促进就业，巩固脱贫成果，改变贫困地区落后面貌，促进农村劳动力人口转移。</t>
        </is>
      </c>
      <c r="O1074" s="60" t="n">
        <v>9</v>
      </c>
      <c r="P1074" s="60" t="n"/>
      <c r="Q1074" s="60" t="n">
        <v>0.0019</v>
      </c>
      <c r="R1074" s="60" t="n">
        <v>0.0019</v>
      </c>
      <c r="S1074" s="60" t="n"/>
      <c r="T1074" s="60" t="n">
        <v>0.0024</v>
      </c>
      <c r="U1074" s="60" t="n">
        <v>0.0024</v>
      </c>
      <c r="V1074" s="60" t="n"/>
      <c r="W1074" s="60" t="inlineStr">
        <is>
          <t>乡村
振兴局</t>
        </is>
      </c>
      <c r="X1074" s="60" t="inlineStr">
        <is>
          <t>常生锋</t>
        </is>
      </c>
      <c r="Y1074" s="60" t="inlineStr">
        <is>
          <t>八珠乡</t>
        </is>
      </c>
      <c r="Z1074" s="58" t="inlineStr">
        <is>
          <t>张彬彬</t>
        </is>
      </c>
      <c r="AA1074" s="60" t="inlineStr">
        <is>
          <t>环农领办发〔2022〕33号</t>
        </is>
      </c>
      <c r="AB1074" s="176" t="inlineStr">
        <is>
          <t>县级资金</t>
        </is>
      </c>
    </row>
    <row r="1075" ht="68" customFormat="1" customHeight="1" s="5">
      <c r="A1075" s="60" t="n"/>
      <c r="B1075" s="60" t="inlineStr">
        <is>
          <t>雨露计划
项目</t>
        </is>
      </c>
      <c r="C1075" s="60" t="inlineStr">
        <is>
          <t>新建</t>
        </is>
      </c>
      <c r="D1075" s="60" t="inlineStr">
        <is>
          <t>2022.01-2022.12</t>
        </is>
      </c>
      <c r="E1075" s="60" t="inlineStr">
        <is>
          <t>罗山川乡</t>
        </is>
      </c>
      <c r="F1075" s="142" t="inlineStr">
        <is>
          <t>补助5人，其中：西阳洼村1人、苇之城村1人、龙柏山1人、大树塬1人、光明村1人。</t>
        </is>
      </c>
      <c r="G1075" s="60" t="n">
        <v>0.75</v>
      </c>
      <c r="H1075" s="60" t="n"/>
      <c r="I1075" s="60" t="n"/>
      <c r="J1075" s="60" t="n"/>
      <c r="K1075" s="60" t="n">
        <v>0.75</v>
      </c>
      <c r="L1075" s="60" t="inlineStr">
        <is>
          <t>环财农[2022]41号</t>
        </is>
      </c>
      <c r="M1075" s="142" t="inlineStr">
        <is>
          <t>有效减轻“两后生”家庭经济负担。</t>
        </is>
      </c>
      <c r="N1075" s="70" t="inlineStr">
        <is>
          <t>帮助脱贫家庭新成长劳动力掌握职业技能，促进就业，巩固脱贫成果，改变贫困地区落后面貌，促进农村劳动力人口转移。</t>
        </is>
      </c>
      <c r="O1075" s="60" t="n">
        <v>5</v>
      </c>
      <c r="P1075" s="60" t="n"/>
      <c r="Q1075" s="60" t="n">
        <v>0.0005</v>
      </c>
      <c r="R1075" s="60" t="n">
        <v>0.0005</v>
      </c>
      <c r="S1075" s="60" t="n"/>
      <c r="T1075" s="60" t="n">
        <v>0.0005</v>
      </c>
      <c r="U1075" s="60" t="n">
        <v>0.0005</v>
      </c>
      <c r="V1075" s="60" t="n"/>
      <c r="W1075" s="60" t="inlineStr">
        <is>
          <t>乡村
振兴局</t>
        </is>
      </c>
      <c r="X1075" s="60" t="inlineStr">
        <is>
          <t>常生锋</t>
        </is>
      </c>
      <c r="Y1075" s="60" t="inlineStr">
        <is>
          <t>罗山川乡</t>
        </is>
      </c>
      <c r="Z1075" s="58" t="inlineStr">
        <is>
          <t>李怀文</t>
        </is>
      </c>
      <c r="AA1075" s="60" t="inlineStr">
        <is>
          <t>环农领办发〔2022〕33号</t>
        </is>
      </c>
      <c r="AB1075" s="176" t="inlineStr">
        <is>
          <t>县级资金</t>
        </is>
      </c>
    </row>
    <row r="1076" ht="68" customFormat="1" customHeight="1" s="5">
      <c r="A1076" s="60" t="n"/>
      <c r="B1076" s="60" t="inlineStr">
        <is>
          <t>雨露计划
项目</t>
        </is>
      </c>
      <c r="C1076" s="60" t="inlineStr">
        <is>
          <t>新建</t>
        </is>
      </c>
      <c r="D1076" s="60" t="inlineStr">
        <is>
          <t>2022.01-2022.12</t>
        </is>
      </c>
      <c r="E1076" s="60" t="inlineStr">
        <is>
          <t>洪德镇</t>
        </is>
      </c>
      <c r="F1076" s="142" t="inlineStr">
        <is>
          <t>补助66人，其中：河连湾村4人、苗河村5人、苏长沟村2人、丁阳渠子村2人、耿塬畔村7人、洪德街村7人、寇河村2人、李达掌村8人、梁岔村5人、马塬村5人、大户塬村1人、私盐路村6人、许旗村4人、李塬村2人、肖关村人4、张塬村2人。</t>
        </is>
      </c>
      <c r="G1076" s="60" t="n">
        <v>9.9</v>
      </c>
      <c r="H1076" s="60" t="n"/>
      <c r="I1076" s="60" t="n"/>
      <c r="J1076" s="60" t="n"/>
      <c r="K1076" s="60" t="n">
        <v>9.9</v>
      </c>
      <c r="L1076" s="60" t="inlineStr">
        <is>
          <t>环财农[2022]41号</t>
        </is>
      </c>
      <c r="M1076" s="142" t="inlineStr">
        <is>
          <t>有效减轻“两后生”家庭经济负担。</t>
        </is>
      </c>
      <c r="N1076" s="70" t="inlineStr">
        <is>
          <t>帮助脱贫家庭新成长劳动力掌握职业技能，促进就业，巩固脱贫成果，改变贫困地区落后面貌，促进农村劳动力人口转移。</t>
        </is>
      </c>
      <c r="O1076" s="60" t="n">
        <v>16</v>
      </c>
      <c r="P1076" s="60" t="n"/>
      <c r="Q1076" s="60" t="n">
        <v>0.0057</v>
      </c>
      <c r="R1076" s="60" t="n">
        <v>0.0057</v>
      </c>
      <c r="S1076" s="60" t="n"/>
      <c r="T1076" s="60" t="n">
        <v>0.0066</v>
      </c>
      <c r="U1076" s="60" t="n">
        <v>0.0066</v>
      </c>
      <c r="V1076" s="60" t="n"/>
      <c r="W1076" s="60" t="inlineStr">
        <is>
          <t>乡村
振兴局</t>
        </is>
      </c>
      <c r="X1076" s="60" t="inlineStr">
        <is>
          <t>常生锋</t>
        </is>
      </c>
      <c r="Y1076" s="60" t="inlineStr">
        <is>
          <t>洪德镇</t>
        </is>
      </c>
      <c r="Z1076" s="83" t="inlineStr">
        <is>
          <t>王国伍</t>
        </is>
      </c>
      <c r="AA1076" s="60" t="inlineStr">
        <is>
          <t>环农领办发〔2022〕33号</t>
        </is>
      </c>
      <c r="AB1076" s="176" t="inlineStr">
        <is>
          <t>县级资金</t>
        </is>
      </c>
    </row>
    <row r="1077" ht="68" customFormat="1" customHeight="1" s="5">
      <c r="A1077" s="60" t="n"/>
      <c r="B1077" s="60" t="inlineStr">
        <is>
          <t>雨露计划
项目</t>
        </is>
      </c>
      <c r="C1077" s="60" t="inlineStr">
        <is>
          <t>新建</t>
        </is>
      </c>
      <c r="D1077" s="60" t="inlineStr">
        <is>
          <t>2022.01-2022.12</t>
        </is>
      </c>
      <c r="E1077" s="60" t="inlineStr">
        <is>
          <t>合道镇</t>
        </is>
      </c>
      <c r="F1077" s="142" t="inlineStr">
        <is>
          <t>补助15人，其中：尚西坪村3人、常崾岘村3人、寨子坪村5人、沈家岭村3人、唐太子村1人。</t>
        </is>
      </c>
      <c r="G1077" s="60" t="n">
        <v>2.25</v>
      </c>
      <c r="H1077" s="60" t="n"/>
      <c r="I1077" s="60" t="n"/>
      <c r="J1077" s="60" t="n"/>
      <c r="K1077" s="60" t="n">
        <v>2.25</v>
      </c>
      <c r="L1077" s="60" t="inlineStr">
        <is>
          <t>环财农[2022]41号</t>
        </is>
      </c>
      <c r="M1077" s="142" t="inlineStr">
        <is>
          <t>有效减轻“两后生”家庭经济负担。</t>
        </is>
      </c>
      <c r="N1077" s="70" t="inlineStr">
        <is>
          <t>帮助脱贫家庭新成长劳动力掌握职业技能，促进就业，巩固脱贫成果，改变贫困地区落后面貌，促进农村劳动力人口转移。</t>
        </is>
      </c>
      <c r="O1077" s="60" t="n">
        <v>5</v>
      </c>
      <c r="P1077" s="60" t="n"/>
      <c r="Q1077" s="60" t="n">
        <v>0.0013</v>
      </c>
      <c r="R1077" s="60" t="n">
        <v>0.0013</v>
      </c>
      <c r="S1077" s="60" t="n"/>
      <c r="T1077" s="60" t="n">
        <v>0.0015</v>
      </c>
      <c r="U1077" s="60" t="n">
        <v>0.0015</v>
      </c>
      <c r="V1077" s="60" t="n"/>
      <c r="W1077" s="60" t="inlineStr">
        <is>
          <t>乡村
振兴局</t>
        </is>
      </c>
      <c r="X1077" s="60" t="inlineStr">
        <is>
          <t>常生锋</t>
        </is>
      </c>
      <c r="Y1077" s="60" t="inlineStr">
        <is>
          <t>合道镇</t>
        </is>
      </c>
      <c r="Z1077" s="58" t="inlineStr">
        <is>
          <t>王宝明</t>
        </is>
      </c>
      <c r="AA1077" s="60" t="inlineStr">
        <is>
          <t>环农领办发〔2022〕33号</t>
        </is>
      </c>
      <c r="AB1077" s="176" t="inlineStr">
        <is>
          <t>县级资金</t>
        </is>
      </c>
    </row>
    <row r="1078" ht="68" customFormat="1" customHeight="1" s="5">
      <c r="A1078" s="60" t="n"/>
      <c r="B1078" s="60" t="inlineStr">
        <is>
          <t>雨露计划
项目</t>
        </is>
      </c>
      <c r="C1078" s="60" t="inlineStr">
        <is>
          <t>新建</t>
        </is>
      </c>
      <c r="D1078" s="60" t="inlineStr">
        <is>
          <t>2022.01-2022.12</t>
        </is>
      </c>
      <c r="E1078" s="60" t="inlineStr">
        <is>
          <t>小南沟乡</t>
        </is>
      </c>
      <c r="F1078" s="142" t="inlineStr">
        <is>
          <t>补助18人，其中：小南沟村2人、汪天子村1人、丁寨柯村4人、杨胡套子村3人、连川村7人、许掌村1人。</t>
        </is>
      </c>
      <c r="G1078" s="60" t="n">
        <v>2.7</v>
      </c>
      <c r="H1078" s="60" t="n"/>
      <c r="I1078" s="60" t="n"/>
      <c r="J1078" s="60" t="n"/>
      <c r="K1078" s="60" t="n">
        <v>2.7</v>
      </c>
      <c r="L1078" s="60" t="inlineStr">
        <is>
          <t>环财农[2022]41号</t>
        </is>
      </c>
      <c r="M1078" s="142" t="inlineStr">
        <is>
          <t>有效减轻“两后生”家庭经济负担。</t>
        </is>
      </c>
      <c r="N1078" s="70" t="inlineStr">
        <is>
          <t>帮助脱贫家庭新成长劳动力掌握职业技能，促进就业，巩固脱贫成果，改变贫困地区落后面貌，促进农村劳动力人口转移。</t>
        </is>
      </c>
      <c r="O1078" s="60" t="n">
        <v>6</v>
      </c>
      <c r="P1078" s="60" t="n"/>
      <c r="Q1078" s="60" t="n">
        <v>0.0018</v>
      </c>
      <c r="R1078" s="60" t="n">
        <v>0.0018</v>
      </c>
      <c r="S1078" s="60" t="n"/>
      <c r="T1078" s="60" t="n">
        <v>0.0018</v>
      </c>
      <c r="U1078" s="60" t="n">
        <v>0.0018</v>
      </c>
      <c r="V1078" s="60" t="n"/>
      <c r="W1078" s="60" t="inlineStr">
        <is>
          <t>乡村
振兴局</t>
        </is>
      </c>
      <c r="X1078" s="60" t="inlineStr">
        <is>
          <t>常生锋</t>
        </is>
      </c>
      <c r="Y1078" s="60" t="inlineStr">
        <is>
          <t>小南沟乡</t>
        </is>
      </c>
      <c r="Z1078" s="58" t="inlineStr">
        <is>
          <t>任新育</t>
        </is>
      </c>
      <c r="AA1078" s="60" t="inlineStr">
        <is>
          <t>环农领办发〔2022〕33号</t>
        </is>
      </c>
      <c r="AB1078" s="176" t="inlineStr">
        <is>
          <t>县级资金</t>
        </is>
      </c>
    </row>
    <row r="1079" ht="68" customFormat="1" customHeight="1" s="5">
      <c r="A1079" s="60" t="n"/>
      <c r="B1079" s="60" t="inlineStr">
        <is>
          <t>雨露计划
项目</t>
        </is>
      </c>
      <c r="C1079" s="60" t="inlineStr">
        <is>
          <t>新建</t>
        </is>
      </c>
      <c r="D1079" s="60" t="inlineStr">
        <is>
          <t>2022.01-2022.12</t>
        </is>
      </c>
      <c r="E1079" s="60" t="inlineStr">
        <is>
          <t>天池乡</t>
        </is>
      </c>
      <c r="F1079" s="142" t="inlineStr">
        <is>
          <t>补助18人，其中：天池村1人、苏北岔村6人、大庄台村1人、老庄湾村1人、井渠淌村2人、鲜岔村2人、碾盘岭村3人、喜家坪村1人。</t>
        </is>
      </c>
      <c r="G1079" s="60" t="n">
        <v>2.7</v>
      </c>
      <c r="H1079" s="60" t="n"/>
      <c r="I1079" s="60" t="n"/>
      <c r="J1079" s="60" t="n"/>
      <c r="K1079" s="60" t="n">
        <v>2.7</v>
      </c>
      <c r="L1079" s="60" t="inlineStr">
        <is>
          <t>环财农[2022]41号</t>
        </is>
      </c>
      <c r="M1079" s="142" t="inlineStr">
        <is>
          <t>有效减轻“两后生”家庭经济负担。</t>
        </is>
      </c>
      <c r="N1079" s="70" t="inlineStr">
        <is>
          <t>帮助脱贫家庭新成长劳动力掌握职业技能，促进就业，巩固脱贫成果，改变贫困地区落后面貌，促进农村劳动力人口转移。</t>
        </is>
      </c>
      <c r="O1079" s="60" t="n">
        <v>8</v>
      </c>
      <c r="P1079" s="60" t="n"/>
      <c r="Q1079" s="60" t="n">
        <v>0.0016</v>
      </c>
      <c r="R1079" s="60" t="n">
        <v>0.0016</v>
      </c>
      <c r="S1079" s="60" t="n"/>
      <c r="T1079" s="60" t="n">
        <v>0.0018</v>
      </c>
      <c r="U1079" s="60" t="n">
        <v>0.0018</v>
      </c>
      <c r="V1079" s="60" t="n"/>
      <c r="W1079" s="60" t="inlineStr">
        <is>
          <t>乡村
振兴局</t>
        </is>
      </c>
      <c r="X1079" s="60" t="inlineStr">
        <is>
          <t>常生锋</t>
        </is>
      </c>
      <c r="Y1079" s="60" t="inlineStr">
        <is>
          <t>天池乡</t>
        </is>
      </c>
      <c r="Z1079" s="58" t="inlineStr">
        <is>
          <t>刘震</t>
        </is>
      </c>
      <c r="AA1079" s="60" t="inlineStr">
        <is>
          <t>环农领办发〔2022〕33号</t>
        </is>
      </c>
      <c r="AB1079" s="176" t="inlineStr">
        <is>
          <t>县级资金</t>
        </is>
      </c>
    </row>
    <row r="1080" ht="68" customFormat="1" customHeight="1" s="5">
      <c r="A1080" s="60" t="n"/>
      <c r="B1080" s="60" t="inlineStr">
        <is>
          <t>雨露计划
项目</t>
        </is>
      </c>
      <c r="C1080" s="60" t="inlineStr">
        <is>
          <t>新建</t>
        </is>
      </c>
      <c r="D1080" s="60" t="inlineStr">
        <is>
          <t>2022.01-2022.12</t>
        </is>
      </c>
      <c r="E1080" s="60" t="inlineStr">
        <is>
          <t>虎洞</t>
        </is>
      </c>
      <c r="F1080" s="142" t="inlineStr">
        <is>
          <t>补助5人，其中：高庙湾村3人、魏家河村1人、刘解掌村1人。</t>
        </is>
      </c>
      <c r="G1080" s="60" t="n">
        <v>0.75</v>
      </c>
      <c r="H1080" s="60" t="n"/>
      <c r="I1080" s="60" t="n"/>
      <c r="J1080" s="60" t="n"/>
      <c r="K1080" s="60" t="n">
        <v>0.75</v>
      </c>
      <c r="L1080" s="60" t="inlineStr">
        <is>
          <t>环财农[2022]41号</t>
        </is>
      </c>
      <c r="M1080" s="142" t="inlineStr">
        <is>
          <t>有效减轻“两后生”家庭经济负担。</t>
        </is>
      </c>
      <c r="N1080" s="70" t="inlineStr">
        <is>
          <t>帮助脱贫家庭新成长劳动力掌握职业技能，促进就业，巩固脱贫成果，改变贫困地区落后面貌，促进农村劳动力人口转移。</t>
        </is>
      </c>
      <c r="O1080" s="60" t="n">
        <v>3</v>
      </c>
      <c r="P1080" s="60" t="n"/>
      <c r="Q1080" s="60" t="n">
        <v>0.0005</v>
      </c>
      <c r="R1080" s="60" t="n">
        <v>0.0005</v>
      </c>
      <c r="S1080" s="60" t="n"/>
      <c r="T1080" s="60" t="n">
        <v>0.0005</v>
      </c>
      <c r="U1080" s="60" t="n">
        <v>0.0005</v>
      </c>
      <c r="V1080" s="60" t="n"/>
      <c r="W1080" s="60" t="inlineStr">
        <is>
          <t>乡村
振兴局</t>
        </is>
      </c>
      <c r="X1080" s="60" t="inlineStr">
        <is>
          <t>常生锋</t>
        </is>
      </c>
      <c r="Y1080" s="60" t="inlineStr">
        <is>
          <t>虎洞镇</t>
        </is>
      </c>
      <c r="Z1080" s="58" t="inlineStr">
        <is>
          <t>梁海涛</t>
        </is>
      </c>
      <c r="AA1080" s="60" t="inlineStr">
        <is>
          <t>环农领办发〔2022〕33号</t>
        </is>
      </c>
      <c r="AB1080" s="176" t="inlineStr">
        <is>
          <t>县级资金</t>
        </is>
      </c>
    </row>
    <row r="1081" ht="68" customFormat="1" customHeight="1" s="5">
      <c r="A1081" s="60" t="n"/>
      <c r="B1081" s="60" t="inlineStr">
        <is>
          <t>雨露计划
项目</t>
        </is>
      </c>
      <c r="C1081" s="60" t="inlineStr">
        <is>
          <t>新建</t>
        </is>
      </c>
      <c r="D1081" s="60" t="inlineStr">
        <is>
          <t>2022.01-2022.12</t>
        </is>
      </c>
      <c r="E1081" s="60" t="inlineStr">
        <is>
          <t>耿湾乡</t>
        </is>
      </c>
      <c r="F1081" s="142" t="inlineStr">
        <is>
          <t>补助10人，其中：郜庄村1人、四合原村4人、桃树掌村1人、耿河村3人、万家湾1人。</t>
        </is>
      </c>
      <c r="G1081" s="60" t="n">
        <v>1.5</v>
      </c>
      <c r="H1081" s="60" t="n"/>
      <c r="I1081" s="60" t="n"/>
      <c r="J1081" s="60" t="n"/>
      <c r="K1081" s="60" t="n">
        <v>1.5</v>
      </c>
      <c r="L1081" s="60" t="inlineStr">
        <is>
          <t>环财农[2022]41号</t>
        </is>
      </c>
      <c r="M1081" s="142" t="inlineStr">
        <is>
          <t>有效减轻“两后生”家庭经济负担。</t>
        </is>
      </c>
      <c r="N1081" s="70" t="inlineStr">
        <is>
          <t>帮助脱贫家庭新成长劳动力掌握职业技能，促进就业，巩固脱贫成果，改变贫困地区落后面貌，促进农村劳动力人口转移。</t>
        </is>
      </c>
      <c r="O1081" s="60" t="n">
        <v>5</v>
      </c>
      <c r="P1081" s="60" t="n"/>
      <c r="Q1081" s="60" t="n">
        <v>0.0009</v>
      </c>
      <c r="R1081" s="60" t="n">
        <v>0.0009</v>
      </c>
      <c r="S1081" s="60" t="n"/>
      <c r="T1081" s="60" t="n">
        <v>0.001</v>
      </c>
      <c r="U1081" s="60" t="n">
        <v>0.001</v>
      </c>
      <c r="V1081" s="60" t="n"/>
      <c r="W1081" s="60" t="inlineStr">
        <is>
          <t>乡村
振兴局</t>
        </is>
      </c>
      <c r="X1081" s="60" t="inlineStr">
        <is>
          <t>常生锋</t>
        </is>
      </c>
      <c r="Y1081" s="60" t="inlineStr">
        <is>
          <t>耿湾乡</t>
        </is>
      </c>
      <c r="Z1081" s="58" t="inlineStr">
        <is>
          <t>王秀丽</t>
        </is>
      </c>
      <c r="AA1081" s="60" t="inlineStr">
        <is>
          <t>环农领办发〔2022〕33号</t>
        </is>
      </c>
      <c r="AB1081" s="176" t="inlineStr">
        <is>
          <t>县级资金</t>
        </is>
      </c>
    </row>
    <row r="1082" ht="68" customFormat="1" customHeight="1" s="5">
      <c r="A1082" s="60" t="n"/>
      <c r="B1082" s="60" t="inlineStr">
        <is>
          <t>雨露计划
项目</t>
        </is>
      </c>
      <c r="C1082" s="60" t="inlineStr">
        <is>
          <t>新建</t>
        </is>
      </c>
      <c r="D1082" s="60" t="inlineStr">
        <is>
          <t>2022.01-2022.12</t>
        </is>
      </c>
      <c r="E1082" s="60" t="inlineStr">
        <is>
          <t>山城乡</t>
        </is>
      </c>
      <c r="F1082" s="142" t="inlineStr">
        <is>
          <t>补助6人，其中：山城堡村2人、冯家沟村4人。</t>
        </is>
      </c>
      <c r="G1082" s="60" t="n">
        <v>0.9</v>
      </c>
      <c r="H1082" s="60" t="n"/>
      <c r="I1082" s="60" t="n"/>
      <c r="J1082" s="60" t="n"/>
      <c r="K1082" s="60" t="n">
        <v>0.9</v>
      </c>
      <c r="L1082" s="60" t="inlineStr">
        <is>
          <t>环财农[2022]41号</t>
        </is>
      </c>
      <c r="M1082" s="142" t="inlineStr">
        <is>
          <t>有效减轻“两后生”家庭经济负担。</t>
        </is>
      </c>
      <c r="N1082" s="70" t="inlineStr">
        <is>
          <t>帮助脱贫家庭新成长劳动力掌握职业技能，促进就业，巩固脱贫成果，改变贫困地区落后面貌，促进农村劳动力人口转移。</t>
        </is>
      </c>
      <c r="O1082" s="60" t="n">
        <v>2</v>
      </c>
      <c r="P1082" s="60" t="n"/>
      <c r="Q1082" s="60" t="n">
        <v>0.0005999999999999999</v>
      </c>
      <c r="R1082" s="60" t="n">
        <v>0.0005999999999999999</v>
      </c>
      <c r="S1082" s="60" t="n"/>
      <c r="T1082" s="60" t="n">
        <v>0.0005999999999999999</v>
      </c>
      <c r="U1082" s="60" t="n">
        <v>0.0005999999999999999</v>
      </c>
      <c r="V1082" s="60" t="n"/>
      <c r="W1082" s="60" t="inlineStr">
        <is>
          <t>乡村
振兴局</t>
        </is>
      </c>
      <c r="X1082" s="60" t="inlineStr">
        <is>
          <t>常生锋</t>
        </is>
      </c>
      <c r="Y1082" s="60" t="inlineStr">
        <is>
          <t>山城乡</t>
        </is>
      </c>
      <c r="Z1082" s="58" t="inlineStr">
        <is>
          <t>姚建平</t>
        </is>
      </c>
      <c r="AA1082" s="60" t="inlineStr">
        <is>
          <t>环农领办发〔2022〕33号</t>
        </is>
      </c>
      <c r="AB1082" s="176" t="inlineStr">
        <is>
          <t>县级资金</t>
        </is>
      </c>
    </row>
    <row r="1083" ht="68" customFormat="1" customHeight="1" s="5">
      <c r="A1083" s="60" t="n"/>
      <c r="B1083" s="60" t="inlineStr">
        <is>
          <t>雨露计划
项目</t>
        </is>
      </c>
      <c r="C1083" s="60" t="inlineStr">
        <is>
          <t>新建</t>
        </is>
      </c>
      <c r="D1083" s="60" t="inlineStr">
        <is>
          <t>2022.01-2022.12</t>
        </is>
      </c>
      <c r="E1083" s="60" t="inlineStr">
        <is>
          <t>芦家湾乡</t>
        </is>
      </c>
      <c r="F1083" s="142" t="inlineStr">
        <is>
          <t>补助10人，其中：杨新庄村2人、花儿掌村7人、王庄村1人。</t>
        </is>
      </c>
      <c r="G1083" s="60" t="n">
        <v>1.5</v>
      </c>
      <c r="H1083" s="60" t="n"/>
      <c r="I1083" s="60" t="n"/>
      <c r="J1083" s="60" t="n"/>
      <c r="K1083" s="60" t="n">
        <v>1.5</v>
      </c>
      <c r="L1083" s="60" t="inlineStr">
        <is>
          <t>环财农[2022]41号</t>
        </is>
      </c>
      <c r="M1083" s="142" t="inlineStr">
        <is>
          <t>有效减轻“两后生”家庭经济负担。</t>
        </is>
      </c>
      <c r="N1083" s="70" t="inlineStr">
        <is>
          <t>帮助脱贫家庭新成长劳动力掌握职业技能，促进就业，巩固脱贫成果，改变贫困地区落后面貌，促进农村劳动力人口转移。</t>
        </is>
      </c>
      <c r="O1083" s="60" t="n">
        <v>3</v>
      </c>
      <c r="P1083" s="60" t="n"/>
      <c r="Q1083" s="60" t="n">
        <v>0.0005999999999999999</v>
      </c>
      <c r="R1083" s="60" t="n">
        <v>0.0005999999999999999</v>
      </c>
      <c r="S1083" s="60" t="n"/>
      <c r="T1083" s="60" t="n">
        <v>0.001</v>
      </c>
      <c r="U1083" s="60" t="n">
        <v>0.001</v>
      </c>
      <c r="V1083" s="60" t="n"/>
      <c r="W1083" s="60" t="inlineStr">
        <is>
          <t>乡村
振兴局</t>
        </is>
      </c>
      <c r="X1083" s="60" t="inlineStr">
        <is>
          <t>常生锋</t>
        </is>
      </c>
      <c r="Y1083" s="60" t="inlineStr">
        <is>
          <t>芦家湾乡</t>
        </is>
      </c>
      <c r="Z1083" s="58" t="inlineStr">
        <is>
          <t>马鹏飞</t>
        </is>
      </c>
      <c r="AA1083" s="60" t="inlineStr">
        <is>
          <t>环农领办发〔2022〕33号</t>
        </is>
      </c>
      <c r="AB1083" s="176" t="inlineStr">
        <is>
          <t>县级资金</t>
        </is>
      </c>
    </row>
    <row r="1084" ht="68" customFormat="1" customHeight="1" s="5">
      <c r="A1084" s="60" t="n"/>
      <c r="B1084" s="60" t="inlineStr">
        <is>
          <t>雨露计划
项目</t>
        </is>
      </c>
      <c r="C1084" s="60" t="inlineStr">
        <is>
          <t>新建</t>
        </is>
      </c>
      <c r="D1084" s="60" t="inlineStr">
        <is>
          <t>2022.01-2022.12</t>
        </is>
      </c>
      <c r="E1084" s="60" t="inlineStr">
        <is>
          <t>曲子镇</t>
        </is>
      </c>
      <c r="F1084" s="142" t="inlineStr">
        <is>
          <t>补助2人，其中：楼房子村1人、西沟村1人。</t>
        </is>
      </c>
      <c r="G1084" s="60" t="n">
        <v>0.3</v>
      </c>
      <c r="H1084" s="60" t="n"/>
      <c r="I1084" s="60" t="n"/>
      <c r="J1084" s="60" t="n"/>
      <c r="K1084" s="60" t="n">
        <v>0.3</v>
      </c>
      <c r="L1084" s="60" t="inlineStr">
        <is>
          <t>环财农[2022]41号</t>
        </is>
      </c>
      <c r="M1084" s="142" t="inlineStr">
        <is>
          <t>有效减轻“两后生”家庭经济负担。</t>
        </is>
      </c>
      <c r="N1084" s="70" t="inlineStr">
        <is>
          <t>帮助脱贫家庭新成长劳动力掌握职业技能，促进就业，巩固脱贫成果，改变贫困地区落后面貌，促进农村劳动力人口转移。</t>
        </is>
      </c>
      <c r="O1084" s="60" t="n">
        <v>2</v>
      </c>
      <c r="P1084" s="60" t="n"/>
      <c r="Q1084" s="60" t="n">
        <v>0.0002</v>
      </c>
      <c r="R1084" s="60" t="n">
        <v>0.0002</v>
      </c>
      <c r="S1084" s="60" t="n"/>
      <c r="T1084" s="60" t="n">
        <v>0.0002</v>
      </c>
      <c r="U1084" s="60" t="n">
        <v>0.0002</v>
      </c>
      <c r="V1084" s="60" t="n"/>
      <c r="W1084" s="60" t="inlineStr">
        <is>
          <t>乡村
振兴局</t>
        </is>
      </c>
      <c r="X1084" s="60" t="inlineStr">
        <is>
          <t>常生锋</t>
        </is>
      </c>
      <c r="Y1084" s="60" t="inlineStr">
        <is>
          <t>曲子镇</t>
        </is>
      </c>
      <c r="Z1084" s="58" t="inlineStr">
        <is>
          <t>段斌杰</t>
        </is>
      </c>
      <c r="AA1084" s="60" t="inlineStr">
        <is>
          <t>环农领办发〔2022〕33号</t>
        </is>
      </c>
      <c r="AB1084" s="176" t="inlineStr">
        <is>
          <t>县级资金</t>
        </is>
      </c>
    </row>
    <row r="1085" ht="68" customFormat="1" customHeight="1" s="5">
      <c r="A1085" s="60" t="n"/>
      <c r="B1085" s="60" t="inlineStr">
        <is>
          <t>雨露计划
项目</t>
        </is>
      </c>
      <c r="C1085" s="60" t="inlineStr">
        <is>
          <t>新建</t>
        </is>
      </c>
      <c r="D1085" s="60" t="inlineStr">
        <is>
          <t>2022.01-2022.12</t>
        </is>
      </c>
      <c r="E1085" s="60" t="inlineStr">
        <is>
          <t>毛井镇</t>
        </is>
      </c>
      <c r="F1085" s="142" t="inlineStr">
        <is>
          <t>补助9人，其中：二条俭村2人、砖城子村2人、施家滩村1人、乔崾岘村2人、高家洼村1人、马趟村1人。</t>
        </is>
      </c>
      <c r="G1085" s="60" t="n">
        <v>1.35</v>
      </c>
      <c r="H1085" s="60" t="n"/>
      <c r="I1085" s="60" t="n"/>
      <c r="J1085" s="60" t="n"/>
      <c r="K1085" s="60" t="n">
        <v>1.35</v>
      </c>
      <c r="L1085" s="60" t="inlineStr">
        <is>
          <t>环财农[2022]41号</t>
        </is>
      </c>
      <c r="M1085" s="142" t="inlineStr">
        <is>
          <t>有效减轻“两后生”家庭经济负担。</t>
        </is>
      </c>
      <c r="N1085" s="70" t="inlineStr">
        <is>
          <t>帮助脱贫家庭新成长劳动力掌握职业技能，促进就业，巩固脱贫成果，改变贫困地区落后面貌，促进农村劳动力人口转移。</t>
        </is>
      </c>
      <c r="O1085" s="60" t="n">
        <v>6</v>
      </c>
      <c r="P1085" s="60" t="n"/>
      <c r="Q1085" s="60" t="n">
        <v>0.0008</v>
      </c>
      <c r="R1085" s="60" t="n">
        <v>0.0008</v>
      </c>
      <c r="S1085" s="60" t="n"/>
      <c r="T1085" s="60" t="n">
        <v>0.0009</v>
      </c>
      <c r="U1085" s="60" t="n">
        <v>0.0009</v>
      </c>
      <c r="V1085" s="60" t="n"/>
      <c r="W1085" s="60" t="inlineStr">
        <is>
          <t>乡村
振兴局</t>
        </is>
      </c>
      <c r="X1085" s="60" t="inlineStr">
        <is>
          <t>常生锋</t>
        </is>
      </c>
      <c r="Y1085" s="60" t="inlineStr">
        <is>
          <t>毛井镇</t>
        </is>
      </c>
      <c r="Z1085" s="58" t="inlineStr">
        <is>
          <t>梁立群</t>
        </is>
      </c>
      <c r="AA1085" s="60" t="inlineStr">
        <is>
          <t>环农领办发〔2022〕33号</t>
        </is>
      </c>
      <c r="AB1085" s="176" t="inlineStr">
        <is>
          <t>县级资金</t>
        </is>
      </c>
    </row>
    <row r="1086" ht="68" customFormat="1" customHeight="1" s="5">
      <c r="A1086" s="60" t="n"/>
      <c r="B1086" s="60" t="inlineStr">
        <is>
          <t>雨露计划
项目</t>
        </is>
      </c>
      <c r="C1086" s="60" t="inlineStr">
        <is>
          <t>新建</t>
        </is>
      </c>
      <c r="D1086" s="60" t="inlineStr">
        <is>
          <t>2022.01-2022.12</t>
        </is>
      </c>
      <c r="E1086" s="60" t="inlineStr">
        <is>
          <t>木钵镇</t>
        </is>
      </c>
      <c r="F1086" s="142" t="inlineStr">
        <is>
          <t>补助5人，其中：曹旗村1人、韩洼子村1人、罗家沟村2人、殷家桥村1人。</t>
        </is>
      </c>
      <c r="G1086" s="60" t="n">
        <v>0.75</v>
      </c>
      <c r="H1086" s="60" t="n"/>
      <c r="I1086" s="60" t="n"/>
      <c r="J1086" s="60" t="n"/>
      <c r="K1086" s="60" t="n">
        <v>0.75</v>
      </c>
      <c r="L1086" s="60" t="inlineStr">
        <is>
          <t>环财农[2022]41号</t>
        </is>
      </c>
      <c r="M1086" s="142" t="inlineStr">
        <is>
          <t>有效减轻“两后生”家庭经济负担。</t>
        </is>
      </c>
      <c r="N1086" s="70" t="inlineStr">
        <is>
          <t>帮助脱贫家庭新成长劳动力掌握职业技能，促进就业，巩固脱贫成果，改变贫困地区落后面貌，促进农村劳动力人口转移。</t>
        </is>
      </c>
      <c r="O1086" s="60" t="n">
        <v>4</v>
      </c>
      <c r="P1086" s="60" t="n"/>
      <c r="Q1086" s="60" t="n">
        <v>0.0005</v>
      </c>
      <c r="R1086" s="60" t="n">
        <v>0.0005</v>
      </c>
      <c r="S1086" s="60" t="n"/>
      <c r="T1086" s="60" t="n">
        <v>0.0005</v>
      </c>
      <c r="U1086" s="60" t="n">
        <v>0.0005</v>
      </c>
      <c r="V1086" s="60" t="n"/>
      <c r="W1086" s="60" t="inlineStr">
        <is>
          <t>乡村
振兴局</t>
        </is>
      </c>
      <c r="X1086" s="60" t="inlineStr">
        <is>
          <t>常生锋</t>
        </is>
      </c>
      <c r="Y1086" s="60" t="inlineStr">
        <is>
          <t>木钵镇</t>
        </is>
      </c>
      <c r="Z1086" s="83" t="inlineStr">
        <is>
          <t>方显</t>
        </is>
      </c>
      <c r="AA1086" s="60" t="inlineStr">
        <is>
          <t>环农领办发〔2022〕33号</t>
        </is>
      </c>
      <c r="AB1086" s="176" t="inlineStr">
        <is>
          <t>县级资金</t>
        </is>
      </c>
    </row>
    <row r="1087" ht="68" customFormat="1" customHeight="1" s="5">
      <c r="A1087" s="60" t="n"/>
      <c r="B1087" s="60" t="inlineStr">
        <is>
          <t>雨露计划
项目</t>
        </is>
      </c>
      <c r="C1087" s="60" t="inlineStr">
        <is>
          <t>新建</t>
        </is>
      </c>
      <c r="D1087" s="60" t="inlineStr">
        <is>
          <t>2022.01-2022.12</t>
        </is>
      </c>
      <c r="E1087" s="60" t="inlineStr">
        <is>
          <t>甜水镇</t>
        </is>
      </c>
      <c r="F1087" s="142" t="inlineStr">
        <is>
          <t>补助7人，其中：大良洼村3人、七里墩村1人、赵掌村3人。</t>
        </is>
      </c>
      <c r="G1087" s="60" t="n">
        <v>1.05</v>
      </c>
      <c r="H1087" s="60" t="n"/>
      <c r="I1087" s="60" t="n"/>
      <c r="J1087" s="60" t="n"/>
      <c r="K1087" s="60" t="n">
        <v>1.05</v>
      </c>
      <c r="L1087" s="60" t="inlineStr">
        <is>
          <t>环财农[2022]41号</t>
        </is>
      </c>
      <c r="M1087" s="142" t="inlineStr">
        <is>
          <t>有效减轻“两后生”家庭经济负担。</t>
        </is>
      </c>
      <c r="N1087" s="70" t="inlineStr">
        <is>
          <t>帮助脱贫家庭新成长劳动力掌握职业技能，促进就业，巩固脱贫成果，改变贫困地区落后面貌，促进农村劳动力人口转移。</t>
        </is>
      </c>
      <c r="O1087" s="60" t="n">
        <v>3</v>
      </c>
      <c r="P1087" s="60" t="n"/>
      <c r="Q1087" s="60" t="n">
        <v>0.0005</v>
      </c>
      <c r="R1087" s="60" t="n">
        <v>0.0005</v>
      </c>
      <c r="S1087" s="60" t="n"/>
      <c r="T1087" s="60" t="n">
        <v>0.0007</v>
      </c>
      <c r="U1087" s="60" t="n">
        <v>0.0007</v>
      </c>
      <c r="V1087" s="60" t="n"/>
      <c r="W1087" s="60" t="inlineStr">
        <is>
          <t>乡村
振兴局</t>
        </is>
      </c>
      <c r="X1087" s="60" t="inlineStr">
        <is>
          <t>常生锋</t>
        </is>
      </c>
      <c r="Y1087" s="60" t="inlineStr">
        <is>
          <t>甜水镇</t>
        </is>
      </c>
      <c r="Z1087" s="58" t="inlineStr">
        <is>
          <t>拓研新</t>
        </is>
      </c>
      <c r="AA1087" s="60" t="inlineStr">
        <is>
          <t>环农领办发〔2022〕33号</t>
        </is>
      </c>
      <c r="AB1087" s="176" t="inlineStr">
        <is>
          <t>县级资金</t>
        </is>
      </c>
    </row>
    <row r="1088" ht="68" customFormat="1" customHeight="1" s="5">
      <c r="A1088" s="60" t="n"/>
      <c r="B1088" s="60" t="inlineStr">
        <is>
          <t>雨露计划
项目</t>
        </is>
      </c>
      <c r="C1088" s="60" t="inlineStr">
        <is>
          <t>新建</t>
        </is>
      </c>
      <c r="D1088" s="60" t="inlineStr">
        <is>
          <t>2022.01-2022.12</t>
        </is>
      </c>
      <c r="E1088" s="60" t="inlineStr">
        <is>
          <t>环城镇</t>
        </is>
      </c>
      <c r="F1088" s="142" t="inlineStr">
        <is>
          <t>补助14人，其中：冉旗寨村1人、北郭塬村1人、马坊塬村1人、唐塬村1人、肖川村2人、耿家沟1人、赵小掌村1人、红星村4人、高龚塬村1人、城东塬村1人。</t>
        </is>
      </c>
      <c r="G1088" s="60" t="n">
        <v>2.1</v>
      </c>
      <c r="H1088" s="60" t="n"/>
      <c r="I1088" s="60" t="n"/>
      <c r="J1088" s="60" t="n"/>
      <c r="K1088" s="60" t="n">
        <v>2.1</v>
      </c>
      <c r="L1088" s="60" t="inlineStr">
        <is>
          <t>环财农[2022]41号</t>
        </is>
      </c>
      <c r="M1088" s="142" t="inlineStr">
        <is>
          <t>有效减轻“两后生”家庭经济负担。</t>
        </is>
      </c>
      <c r="N1088" s="70" t="inlineStr">
        <is>
          <t>帮助脱贫家庭新成长劳动力掌握职业技能，促进就业，巩固脱贫成果，改变贫困地区落后面貌，促进农村劳动力人口转移。</t>
        </is>
      </c>
      <c r="O1088" s="60" t="n">
        <v>10</v>
      </c>
      <c r="P1088" s="60" t="n"/>
      <c r="Q1088" s="60" t="n">
        <v>0.001</v>
      </c>
      <c r="R1088" s="60" t="n">
        <v>0.001</v>
      </c>
      <c r="S1088" s="60" t="n"/>
      <c r="T1088" s="60" t="n">
        <v>0.0014</v>
      </c>
      <c r="U1088" s="60" t="n">
        <v>0.0014</v>
      </c>
      <c r="V1088" s="60" t="n"/>
      <c r="W1088" s="60" t="inlineStr">
        <is>
          <t>乡村
振兴局</t>
        </is>
      </c>
      <c r="X1088" s="60" t="inlineStr">
        <is>
          <t>常生锋</t>
        </is>
      </c>
      <c r="Y1088" s="60" t="inlineStr">
        <is>
          <t>环城镇</t>
        </is>
      </c>
      <c r="Z1088" s="58" t="inlineStr">
        <is>
          <t>白俊虎</t>
        </is>
      </c>
      <c r="AA1088" s="60" t="inlineStr">
        <is>
          <t>环农领办发〔2022〕33号</t>
        </is>
      </c>
      <c r="AB1088" s="176" t="inlineStr">
        <is>
          <t>县级资金</t>
        </is>
      </c>
    </row>
    <row r="1089" ht="68" customFormat="1" customHeight="1" s="5">
      <c r="A1089" s="60" t="n"/>
      <c r="B1089" s="60" t="inlineStr">
        <is>
          <t>雨露计划
项目</t>
        </is>
      </c>
      <c r="C1089" s="60" t="inlineStr">
        <is>
          <t>新建</t>
        </is>
      </c>
      <c r="D1089" s="60" t="inlineStr">
        <is>
          <t>2022.01-2022.12</t>
        </is>
      </c>
      <c r="E1089" s="60" t="inlineStr">
        <is>
          <t>秦团庄乡</t>
        </is>
      </c>
      <c r="F1089" s="142" t="inlineStr">
        <is>
          <t>补助2人，其中南掌堡子村2人。</t>
        </is>
      </c>
      <c r="G1089" s="60" t="n">
        <v>0.3</v>
      </c>
      <c r="H1089" s="60" t="n"/>
      <c r="I1089" s="60" t="n"/>
      <c r="J1089" s="60" t="n"/>
      <c r="K1089" s="60" t="n">
        <v>0.3</v>
      </c>
      <c r="L1089" s="60" t="inlineStr">
        <is>
          <t>环财农[2022]41号</t>
        </is>
      </c>
      <c r="M1089" s="142" t="inlineStr">
        <is>
          <t>有效减轻“两后生”家庭经济负担。</t>
        </is>
      </c>
      <c r="N1089" s="70" t="inlineStr">
        <is>
          <t>帮助脱贫家庭新成长劳动力掌握职业技能，促进就业，巩固脱贫成果，改变贫困地区落后面貌，促进农村劳动力人口转移。</t>
        </is>
      </c>
      <c r="O1089" s="60" t="n">
        <v>1</v>
      </c>
      <c r="P1089" s="60" t="n"/>
      <c r="Q1089" s="60" t="n">
        <v>0.0002</v>
      </c>
      <c r="R1089" s="60" t="n">
        <v>0.0002</v>
      </c>
      <c r="S1089" s="60" t="n"/>
      <c r="T1089" s="60" t="n">
        <v>0.0002</v>
      </c>
      <c r="U1089" s="60" t="n">
        <v>0.0002</v>
      </c>
      <c r="V1089" s="60" t="n"/>
      <c r="W1089" s="60" t="inlineStr">
        <is>
          <t>乡村
振兴局</t>
        </is>
      </c>
      <c r="X1089" s="60" t="inlineStr">
        <is>
          <t>常生锋</t>
        </is>
      </c>
      <c r="Y1089" s="60" t="inlineStr">
        <is>
          <t>秦团庄乡</t>
        </is>
      </c>
      <c r="Z1089" s="58" t="inlineStr">
        <is>
          <t>张浩洲</t>
        </is>
      </c>
      <c r="AA1089" s="60" t="inlineStr">
        <is>
          <t>环农领办发〔2022〕33号</t>
        </is>
      </c>
      <c r="AB1089" s="176" t="inlineStr">
        <is>
          <t>县级资金</t>
        </is>
      </c>
    </row>
    <row r="1090" ht="68" customFormat="1" customHeight="1" s="5">
      <c r="A1090" s="60" t="n"/>
      <c r="B1090" s="60" t="inlineStr">
        <is>
          <t>雨露计划
项目</t>
        </is>
      </c>
      <c r="C1090" s="60" t="inlineStr">
        <is>
          <t>新建</t>
        </is>
      </c>
      <c r="D1090" s="60" t="inlineStr">
        <is>
          <t>2022.01-2022.12</t>
        </is>
      </c>
      <c r="E1090" s="60" t="inlineStr">
        <is>
          <t>南湫乡</t>
        </is>
      </c>
      <c r="F1090" s="142" t="inlineStr">
        <is>
          <t>补助11人，其中：党家洼村5人、双井子村1人、洪涝池村4人、花儿山村1人。</t>
        </is>
      </c>
      <c r="G1090" s="60" t="n">
        <v>1.65</v>
      </c>
      <c r="H1090" s="60" t="n"/>
      <c r="I1090" s="60" t="n"/>
      <c r="J1090" s="60" t="n"/>
      <c r="K1090" s="60" t="n">
        <v>1.65</v>
      </c>
      <c r="L1090" s="60" t="inlineStr">
        <is>
          <t>环财农[2022]41号</t>
        </is>
      </c>
      <c r="M1090" s="142" t="inlineStr">
        <is>
          <t>有效减轻“两后生”家庭经济负担。</t>
        </is>
      </c>
      <c r="N1090" s="70" t="inlineStr">
        <is>
          <t>帮助脱贫家庭新成长劳动力掌握职业技能，促进就业，巩固脱贫成果，改变贫困地区落后面貌，促进农村劳动力人口转移。</t>
        </is>
      </c>
      <c r="O1090" s="60" t="n">
        <v>4</v>
      </c>
      <c r="P1090" s="60" t="n"/>
      <c r="Q1090" s="60" t="n">
        <v>0.0004</v>
      </c>
      <c r="R1090" s="60" t="n">
        <v>0.0004</v>
      </c>
      <c r="S1090" s="60" t="n"/>
      <c r="T1090" s="60" t="n">
        <v>0.0011</v>
      </c>
      <c r="U1090" s="60" t="n">
        <v>0.0011</v>
      </c>
      <c r="V1090" s="60" t="n"/>
      <c r="W1090" s="60" t="inlineStr">
        <is>
          <t>乡村
振兴局</t>
        </is>
      </c>
      <c r="X1090" s="60" t="inlineStr">
        <is>
          <t>常生锋</t>
        </is>
      </c>
      <c r="Y1090" s="60" t="inlineStr">
        <is>
          <t>南湫乡</t>
        </is>
      </c>
      <c r="Z1090" s="58" t="inlineStr">
        <is>
          <t>杜志远</t>
        </is>
      </c>
      <c r="AA1090" s="60" t="inlineStr">
        <is>
          <t>环农领办发〔2022〕33号</t>
        </is>
      </c>
      <c r="AB1090" s="176" t="inlineStr">
        <is>
          <t>县级资金</t>
        </is>
      </c>
    </row>
    <row r="1091" ht="68" customFormat="1" customHeight="1" s="5">
      <c r="A1091" s="60" t="n"/>
      <c r="B1091" s="60" t="inlineStr">
        <is>
          <t>雨露计划
项目</t>
        </is>
      </c>
      <c r="C1091" s="60" t="inlineStr">
        <is>
          <t>新建</t>
        </is>
      </c>
      <c r="D1091" s="60" t="inlineStr">
        <is>
          <t>2022.01-2022.12</t>
        </is>
      </c>
      <c r="E1091" s="60" t="inlineStr">
        <is>
          <t>樊家川镇</t>
        </is>
      </c>
      <c r="F1091" s="142" t="inlineStr">
        <is>
          <t>补助39人，其中：樊家川村5人、马驿沟村6人、郝集村4人、长城村3人、慕家河村11人、闫塬村9人、李崾岘村1人。</t>
        </is>
      </c>
      <c r="G1091" s="60" t="n">
        <v>5.85</v>
      </c>
      <c r="H1091" s="60" t="n"/>
      <c r="I1091" s="60" t="n"/>
      <c r="J1091" s="60" t="n"/>
      <c r="K1091" s="60" t="n">
        <v>5.85</v>
      </c>
      <c r="L1091" s="60" t="inlineStr">
        <is>
          <t>环财农[2022]41号</t>
        </is>
      </c>
      <c r="M1091" s="142" t="inlineStr">
        <is>
          <t>有效减轻“两后生”家庭经济负担。</t>
        </is>
      </c>
      <c r="N1091" s="70" t="inlineStr">
        <is>
          <t>帮助脱贫家庭新成长劳动力掌握职业技能，促进就业，巩固脱贫成果，改变贫困地区落后面貌，促进农村劳动力人口转移。</t>
        </is>
      </c>
      <c r="O1091" s="60" t="n">
        <v>7</v>
      </c>
      <c r="P1091" s="60" t="n"/>
      <c r="Q1091" s="60" t="n">
        <v>0.0028</v>
      </c>
      <c r="R1091" s="60" t="n">
        <v>0.0028</v>
      </c>
      <c r="S1091" s="60" t="n"/>
      <c r="T1091" s="60" t="n">
        <v>0.0039</v>
      </c>
      <c r="U1091" s="60" t="n">
        <v>0.0039</v>
      </c>
      <c r="V1091" s="60" t="n"/>
      <c r="W1091" s="60" t="inlineStr">
        <is>
          <t>乡村
振兴局</t>
        </is>
      </c>
      <c r="X1091" s="60" t="inlineStr">
        <is>
          <t>常生锋</t>
        </is>
      </c>
      <c r="Y1091" s="60" t="inlineStr">
        <is>
          <t>樊家川镇</t>
        </is>
      </c>
      <c r="Z1091" s="58" t="inlineStr">
        <is>
          <t>王治峰</t>
        </is>
      </c>
      <c r="AA1091" s="60" t="inlineStr">
        <is>
          <t>环农领办发〔2022〕33号</t>
        </is>
      </c>
      <c r="AB1091" s="176" t="inlineStr">
        <is>
          <t>县级资金</t>
        </is>
      </c>
    </row>
    <row r="1092" ht="68" customFormat="1" customHeight="1" s="5">
      <c r="A1092" s="60" t="n"/>
      <c r="B1092" s="60" t="inlineStr">
        <is>
          <t>雨露计划
项目</t>
        </is>
      </c>
      <c r="C1092" s="60" t="inlineStr">
        <is>
          <t>新建</t>
        </is>
      </c>
      <c r="D1092" s="60" t="inlineStr">
        <is>
          <t>2022.01-2022.12</t>
        </is>
      </c>
      <c r="E1092" s="60" t="inlineStr">
        <is>
          <t>演武乡</t>
        </is>
      </c>
      <c r="F1092" s="142" t="inlineStr">
        <is>
          <t>补助15人，其中：走马硷村1人、曳郭咀村3人、刘坪村11人。</t>
        </is>
      </c>
      <c r="G1092" s="60" t="n">
        <v>2.25</v>
      </c>
      <c r="H1092" s="60" t="n"/>
      <c r="I1092" s="60" t="n"/>
      <c r="J1092" s="60" t="n"/>
      <c r="K1092" s="60" t="n">
        <v>2.25</v>
      </c>
      <c r="L1092" s="60" t="inlineStr">
        <is>
          <t>环财农[2022]41号</t>
        </is>
      </c>
      <c r="M1092" s="142" t="inlineStr">
        <is>
          <t>有效减轻“两后生”家庭经济负担。</t>
        </is>
      </c>
      <c r="N1092" s="70" t="inlineStr">
        <is>
          <t>帮助脱贫家庭新成长劳动力掌握职业技能，促进就业，巩固脱贫成果，改变贫困地区落后面貌，促进农村劳动力人口转移。</t>
        </is>
      </c>
      <c r="O1092" s="60" t="n">
        <v>3</v>
      </c>
      <c r="P1092" s="60" t="n"/>
      <c r="Q1092" s="60" t="n">
        <v>0.0008</v>
      </c>
      <c r="R1092" s="60" t="n">
        <v>0.0008</v>
      </c>
      <c r="S1092" s="60" t="n"/>
      <c r="T1092" s="60" t="n">
        <v>0.0015</v>
      </c>
      <c r="U1092" s="60" t="n">
        <v>0.0015</v>
      </c>
      <c r="V1092" s="60" t="n"/>
      <c r="W1092" s="60" t="inlineStr">
        <is>
          <t>乡村
振兴局</t>
        </is>
      </c>
      <c r="X1092" s="60" t="inlineStr">
        <is>
          <t>常生锋</t>
        </is>
      </c>
      <c r="Y1092" s="60" t="inlineStr">
        <is>
          <t>演武乡</t>
        </is>
      </c>
      <c r="Z1092" s="58" t="inlineStr">
        <is>
          <t>杨永杰</t>
        </is>
      </c>
      <c r="AA1092" s="60" t="inlineStr">
        <is>
          <t>环农领办发〔2022〕33号</t>
        </is>
      </c>
      <c r="AB1092" s="176" t="inlineStr">
        <is>
          <t>县级资金</t>
        </is>
      </c>
    </row>
    <row r="1093" ht="39" customHeight="1" s="295">
      <c r="A1093" s="56" t="n"/>
      <c r="B1093" s="297" t="inlineStr">
        <is>
          <t>（二）致富带头人（高素质农民培训）</t>
        </is>
      </c>
      <c r="C1093" s="290" t="n"/>
      <c r="D1093" s="290" t="n"/>
      <c r="E1093" s="291" t="n"/>
      <c r="F1093" s="71" t="n"/>
      <c r="G1093" s="72">
        <f>G1094+G1115+G1116+G1132+G1133</f>
        <v/>
      </c>
      <c r="H1093" s="72">
        <f>H1094+H1115+H1116+H1132+H1133</f>
        <v/>
      </c>
      <c r="I1093" s="72">
        <f>I1094+I1115+I1116+I1132+I1133</f>
        <v/>
      </c>
      <c r="J1093" s="72">
        <f>J1094+J1115+J1116+J1132+J1133</f>
        <v/>
      </c>
      <c r="K1093" s="72">
        <f>K1094+K1115+K1116+K1132+K1133</f>
        <v/>
      </c>
      <c r="L1093" s="79" t="n"/>
      <c r="M1093" s="87" t="n"/>
      <c r="N1093" s="87" t="n"/>
      <c r="O1093" s="79" t="n"/>
      <c r="P1093" s="79" t="n"/>
      <c r="Q1093" s="79" t="n"/>
      <c r="R1093" s="79" t="n"/>
      <c r="S1093" s="79" t="n"/>
      <c r="T1093" s="79" t="n"/>
      <c r="U1093" s="79" t="n"/>
      <c r="V1093" s="79" t="n"/>
      <c r="W1093" s="90" t="n"/>
      <c r="X1093" s="79" t="n"/>
      <c r="Y1093" s="79" t="n"/>
      <c r="Z1093" s="79" t="n"/>
      <c r="AA1093" s="79" t="n"/>
      <c r="AB1093" s="79" t="n"/>
    </row>
    <row r="1094" ht="80" customHeight="1" s="295">
      <c r="A1094" s="56" t="n"/>
      <c r="B1094" s="275" t="inlineStr">
        <is>
          <t>致富带头人
（养羊致富能手培育）合计</t>
        </is>
      </c>
      <c r="C1094" s="85" t="inlineStr">
        <is>
          <t>新建</t>
        </is>
      </c>
      <c r="D1094" s="78" t="inlineStr">
        <is>
          <t>2022.01-2022.12</t>
        </is>
      </c>
      <c r="E1094" s="85" t="inlineStr">
        <is>
          <t>车道镇等20乡镇</t>
        </is>
      </c>
      <c r="F1094" s="276" t="inlineStr">
        <is>
          <t>培育湖羊专业户3000户，黑山羊专业户600户，鼓励养殖户发展湖羊和黑山羊养殖，优化全县羊只结构，提高养殖户养殖效益。由合作社、养殖大户指导，湖羊自养户、黑山羊养殖户开展种羊选育、配方饲喂、疫病防治，确保养殖户的效益发挥，直至自养户学懂弄通，能够独立进行科学养殖，达到预期效果，养殖户满意，经专业部门考核认定，每培训合格1名补助1000元。</t>
        </is>
      </c>
      <c r="G1094" s="277">
        <f>SUM(G1095:G1114)</f>
        <v/>
      </c>
      <c r="H1094" s="277">
        <f>SUM(H1095:H1114)</f>
        <v/>
      </c>
      <c r="I1094" s="277">
        <f>SUM(I1095:I1114)</f>
        <v/>
      </c>
      <c r="J1094" s="277">
        <f>SUM(J1095:J1114)</f>
        <v/>
      </c>
      <c r="K1094" s="277">
        <f>SUM(K1095:K1114)</f>
        <v/>
      </c>
      <c r="L1094" s="277" t="n"/>
      <c r="M1094" s="84" t="inlineStr">
        <is>
          <t>通过合作社、养殖大户的传帮带作用，进一步健全完善合作社及农户的利益联结机制，壮大养殖群体和养殖数量，提高养殖效益。</t>
        </is>
      </c>
      <c r="N1094" s="84" t="inlineStr">
        <is>
          <t>合作社、养殖大户每成功培育1户养殖致富能手，奖补1000元。通过实践跟学，示范带动养殖户科学养殖，提高羔羊成活率和养殖效益。</t>
        </is>
      </c>
      <c r="O1094" s="85">
        <f>SUM(O1095:O1114)</f>
        <v/>
      </c>
      <c r="P1094" s="78" t="n">
        <v>27</v>
      </c>
      <c r="Q1094" s="85">
        <f>R1094+S1094</f>
        <v/>
      </c>
      <c r="R1094" s="85">
        <f>SUM(R1095:R1114)</f>
        <v/>
      </c>
      <c r="S1094" s="85" t="n"/>
      <c r="T1094" s="85">
        <f>U1094+V1094</f>
        <v/>
      </c>
      <c r="U1094" s="85">
        <f>SUM(U1095:U1114)</f>
        <v/>
      </c>
      <c r="V1094" s="85" t="n"/>
      <c r="W1094" s="85" t="inlineStr">
        <is>
          <t>畜牧局</t>
        </is>
      </c>
      <c r="X1094" s="78" t="inlineStr">
        <is>
          <t>曹志鹏</t>
        </is>
      </c>
      <c r="Y1094" s="85" t="inlineStr">
        <is>
          <t>各乡镇</t>
        </is>
      </c>
      <c r="Z1094" s="78" t="n"/>
      <c r="AA1094" s="78" t="n"/>
      <c r="AB1094" s="78" t="n"/>
    </row>
    <row r="1095" ht="63" customHeight="1" s="295">
      <c r="A1095" s="56" t="n"/>
      <c r="B1095" s="278" t="inlineStr">
        <is>
          <t>致富带头人
（养羊致富能手培育）</t>
        </is>
      </c>
      <c r="C1095" s="67" t="inlineStr">
        <is>
          <t>新建</t>
        </is>
      </c>
      <c r="D1095" s="79" t="inlineStr">
        <is>
          <t>2022.01-2022.12</t>
        </is>
      </c>
      <c r="E1095" s="67" t="inlineStr">
        <is>
          <t>车道镇</t>
        </is>
      </c>
      <c r="F1095" s="279" t="inlineStr">
        <is>
          <t>培育湖羊和黑山羊养殖专业户200户，其中：元峁村20户、苦水掌20户、双庙村20、吊渠村10户、三角城村10户、杨掌村13户、魏洼村14户、红台村15户、樱桃掌村15户、安掌村15户、刘渠村40户、刘园子村8户。</t>
        </is>
      </c>
      <c r="G1095" s="280" t="n">
        <v>20</v>
      </c>
      <c r="H1095" s="280" t="n"/>
      <c r="I1095" s="280" t="n">
        <v>20</v>
      </c>
      <c r="J1095" s="280" t="n"/>
      <c r="K1095" s="280" t="n"/>
      <c r="L1095" s="289" t="inlineStr">
        <is>
          <t>甘财扶贫〔2021〕25号</t>
        </is>
      </c>
      <c r="M1095" s="94" t="inlineStr">
        <is>
          <t>提高养殖户养殖技术，提升养殖效益。</t>
        </is>
      </c>
      <c r="N1095" s="94" t="inlineStr">
        <is>
          <t>合作社、养殖大户每成功培育1户养殖致富能手，奖补1000元。通过实践跟学，示范带动养殖户科学养殖，提高羔羊成活率和养殖效益。</t>
        </is>
      </c>
      <c r="O1095" s="67" t="n">
        <v>12</v>
      </c>
      <c r="P1095" s="79" t="n"/>
      <c r="Q1095" s="67">
        <f>R1095+S1095</f>
        <v/>
      </c>
      <c r="R1095" s="67" t="n">
        <v>0.02</v>
      </c>
      <c r="S1095" s="67" t="n"/>
      <c r="T1095" s="67">
        <f>U1095+V1095</f>
        <v/>
      </c>
      <c r="U1095" s="67" t="n">
        <v>0.08</v>
      </c>
      <c r="V1095" s="67" t="n"/>
      <c r="W1095" s="67" t="inlineStr">
        <is>
          <t>畜牧局</t>
        </is>
      </c>
      <c r="X1095" s="79" t="inlineStr">
        <is>
          <t>曹志鹏</t>
        </is>
      </c>
      <c r="Y1095" s="60" t="inlineStr">
        <is>
          <t>车道镇</t>
        </is>
      </c>
      <c r="Z1095" s="60" t="inlineStr">
        <is>
          <t>张会星</t>
        </is>
      </c>
      <c r="AA1095" s="58" t="inlineStr">
        <is>
          <t>环农领办发〔2022〕4号</t>
        </is>
      </c>
      <c r="AB1095" s="79" t="inlineStr">
        <is>
          <t>省提前批</t>
        </is>
      </c>
    </row>
    <row r="1096" ht="63" customHeight="1" s="295">
      <c r="A1096" s="56" t="n"/>
      <c r="B1096" s="278" t="inlineStr">
        <is>
          <t>致富带头人
（养羊致富能手培育）</t>
        </is>
      </c>
      <c r="C1096" s="67" t="inlineStr">
        <is>
          <t>新建</t>
        </is>
      </c>
      <c r="D1096" s="79" t="inlineStr">
        <is>
          <t>2022.01-2022.12</t>
        </is>
      </c>
      <c r="E1096" s="67" t="inlineStr">
        <is>
          <t>毛井镇</t>
        </is>
      </c>
      <c r="F1096" s="279" t="inlineStr">
        <is>
          <t>培育湖羊和黑山羊养殖专业户128户，其中：施家滩村24户、高家洼村24户、丁连掌村24户、大户掌村32户、山西掌村24户。</t>
        </is>
      </c>
      <c r="G1096" s="280" t="n">
        <v>12.8</v>
      </c>
      <c r="H1096" s="280" t="n"/>
      <c r="I1096" s="280" t="n">
        <v>12.8</v>
      </c>
      <c r="J1096" s="280" t="n"/>
      <c r="K1096" s="280" t="n"/>
      <c r="L1096" s="289" t="inlineStr">
        <is>
          <t>甘财扶贫〔2021〕25号</t>
        </is>
      </c>
      <c r="M1096" s="94" t="inlineStr">
        <is>
          <t>提高养殖户养殖技术，提升养殖效益。</t>
        </is>
      </c>
      <c r="N1096" s="94" t="inlineStr">
        <is>
          <t>合作社、养殖大户每成功培育1户养殖致富能手，奖补1000元。通过实践跟学，示范带动养殖户科学养殖，提高羔羊成活率和养殖效益。</t>
        </is>
      </c>
      <c r="O1096" s="67" t="n">
        <v>5</v>
      </c>
      <c r="P1096" s="79" t="n"/>
      <c r="Q1096" s="67">
        <f>R1096+S1096</f>
        <v/>
      </c>
      <c r="R1096" s="67" t="n">
        <v>0.0128</v>
      </c>
      <c r="S1096" s="67" t="n"/>
      <c r="T1096" s="67">
        <f>U1096+V1096</f>
        <v/>
      </c>
      <c r="U1096" s="67" t="n">
        <v>0.0512</v>
      </c>
      <c r="V1096" s="67" t="n"/>
      <c r="W1096" s="67" t="inlineStr">
        <is>
          <t>畜牧局</t>
        </is>
      </c>
      <c r="X1096" s="79" t="inlineStr">
        <is>
          <t>曹志鹏</t>
        </is>
      </c>
      <c r="Y1096" s="60" t="inlineStr">
        <is>
          <t>毛井镇</t>
        </is>
      </c>
      <c r="Z1096" s="58" t="inlineStr">
        <is>
          <t>梁立群</t>
        </is>
      </c>
      <c r="AA1096" s="58" t="inlineStr">
        <is>
          <t>环农领办发〔2022〕4号</t>
        </is>
      </c>
      <c r="AB1096" s="79" t="inlineStr">
        <is>
          <t>省提前批</t>
        </is>
      </c>
    </row>
    <row r="1097" ht="63" customHeight="1" s="295">
      <c r="A1097" s="56" t="n"/>
      <c r="B1097" s="278" t="inlineStr">
        <is>
          <t>致富带头人
（养羊致富能手培育）</t>
        </is>
      </c>
      <c r="C1097" s="67" t="inlineStr">
        <is>
          <t>新建</t>
        </is>
      </c>
      <c r="D1097" s="79" t="inlineStr">
        <is>
          <t>2022.01-2022.12</t>
        </is>
      </c>
      <c r="E1097" s="67" t="inlineStr">
        <is>
          <t>洪德镇</t>
        </is>
      </c>
      <c r="F1097" s="279" t="inlineStr">
        <is>
          <t>培育湖羊和黑山羊养殖专业户241户，其中：大户塬村15户、丁阳渠子村17户、洪德街村15户、寇河村11户、李达掌村14户、李塬村13户、梁岔村11户、马塬村12户、苗河村22户、私盐路村13户、苏长沟村22户、肖关村20户、许旗村13户、张崾岘村12户、张塬村15户、赵洼村16户。</t>
        </is>
      </c>
      <c r="G1097" s="280" t="n">
        <v>24.1</v>
      </c>
      <c r="H1097" s="280" t="n"/>
      <c r="I1097" s="280" t="n">
        <v>24.1</v>
      </c>
      <c r="J1097" s="280" t="n"/>
      <c r="K1097" s="280" t="n"/>
      <c r="L1097" s="289" t="inlineStr">
        <is>
          <t>甘财扶贫〔2021〕25号</t>
        </is>
      </c>
      <c r="M1097" s="94" t="inlineStr">
        <is>
          <t>提高养殖户养殖技术，提升养殖效益。</t>
        </is>
      </c>
      <c r="N1097" s="94" t="inlineStr">
        <is>
          <t>合作社、养殖大户每成功培育1户养殖致富能手，奖补1000元。通过实践跟学，示范带动养殖户科学养殖，提高羔羊成活率和养殖效益。</t>
        </is>
      </c>
      <c r="O1097" s="67" t="n">
        <v>16</v>
      </c>
      <c r="P1097" s="79" t="n"/>
      <c r="Q1097" s="67">
        <f>R1097+S1097</f>
        <v/>
      </c>
      <c r="R1097" s="67" t="n">
        <v>0.0241</v>
      </c>
      <c r="S1097" s="67" t="n"/>
      <c r="T1097" s="67">
        <f>U1097+V1097</f>
        <v/>
      </c>
      <c r="U1097" s="67" t="n">
        <v>0.0964</v>
      </c>
      <c r="V1097" s="67" t="n"/>
      <c r="W1097" s="67" t="inlineStr">
        <is>
          <t>畜牧局</t>
        </is>
      </c>
      <c r="X1097" s="79" t="inlineStr">
        <is>
          <t>曹志鹏</t>
        </is>
      </c>
      <c r="Y1097" s="60" t="inlineStr">
        <is>
          <t>洪德镇</t>
        </is>
      </c>
      <c r="Z1097" s="83" t="inlineStr">
        <is>
          <t>王国伍</t>
        </is>
      </c>
      <c r="AA1097" s="58" t="inlineStr">
        <is>
          <t>环农领办发〔2022〕4号</t>
        </is>
      </c>
      <c r="AB1097" s="79" t="inlineStr">
        <is>
          <t>省提前批</t>
        </is>
      </c>
    </row>
    <row r="1098" ht="63" customHeight="1" s="295">
      <c r="A1098" s="56" t="n"/>
      <c r="B1098" s="278" t="inlineStr">
        <is>
          <t>致富带头人
（养羊致富能手培育）</t>
        </is>
      </c>
      <c r="C1098" s="281" t="inlineStr">
        <is>
          <t>新建</t>
        </is>
      </c>
      <c r="D1098" s="79" t="inlineStr">
        <is>
          <t>2022.01-2022.12</t>
        </is>
      </c>
      <c r="E1098" s="282" t="inlineStr">
        <is>
          <t>小南沟乡</t>
        </is>
      </c>
      <c r="F1098" s="283" t="inlineStr">
        <is>
          <t>培育湖羊和黑山羊养殖专业户180户，其中：小南沟村15户、许掌村16户、陈掌村10户、李塬村16户、汪天子村21户、李上山村14户、粉子山村13户、丁寨柯村14户、杨胡套子村15户、连川村14户、天子渠村16户、燕麦掌村16户。</t>
        </is>
      </c>
      <c r="G1098" s="280" t="n">
        <v>18</v>
      </c>
      <c r="H1098" s="280" t="n"/>
      <c r="I1098" s="280" t="n">
        <v>18</v>
      </c>
      <c r="J1098" s="280" t="n"/>
      <c r="K1098" s="280" t="n"/>
      <c r="L1098" s="289" t="inlineStr">
        <is>
          <t>甘财扶贫〔2021〕25号</t>
        </is>
      </c>
      <c r="M1098" s="94" t="inlineStr">
        <is>
          <t>提高养殖户养殖技术，提升养殖效益。</t>
        </is>
      </c>
      <c r="N1098" s="94" t="inlineStr">
        <is>
          <t>合作社、养殖大户每成功培育1户养殖致富能手，奖补1000元。通过实践跟学，示范带动养殖户科学养殖，提高羔羊成活率和养殖效益。</t>
        </is>
      </c>
      <c r="O1098" s="67" t="n">
        <v>12</v>
      </c>
      <c r="P1098" s="79" t="n"/>
      <c r="Q1098" s="67">
        <f>R1098+S1098</f>
        <v/>
      </c>
      <c r="R1098" s="67" t="n">
        <v>0.018</v>
      </c>
      <c r="S1098" s="67" t="n"/>
      <c r="T1098" s="67">
        <f>U1098+V1098</f>
        <v/>
      </c>
      <c r="U1098" s="67" t="n">
        <v>0.07199999999999999</v>
      </c>
      <c r="V1098" s="67" t="n"/>
      <c r="W1098" s="67" t="inlineStr">
        <is>
          <t>畜牧局</t>
        </is>
      </c>
      <c r="X1098" s="79" t="inlineStr">
        <is>
          <t>曹志鹏</t>
        </is>
      </c>
      <c r="Y1098" s="60" t="inlineStr">
        <is>
          <t>小南沟乡</t>
        </is>
      </c>
      <c r="Z1098" s="58" t="inlineStr">
        <is>
          <t>任新育</t>
        </is>
      </c>
      <c r="AA1098" s="58" t="inlineStr">
        <is>
          <t>环农领办发〔2022〕4号</t>
        </is>
      </c>
      <c r="AB1098" s="79" t="inlineStr">
        <is>
          <t>省提前批</t>
        </is>
      </c>
    </row>
    <row r="1099" ht="63" customHeight="1" s="295">
      <c r="A1099" s="56" t="n"/>
      <c r="B1099" s="278" t="inlineStr">
        <is>
          <t>致富带头人
（养羊致富能手培育）</t>
        </is>
      </c>
      <c r="C1099" s="67" t="inlineStr">
        <is>
          <t>新建</t>
        </is>
      </c>
      <c r="D1099" s="79" t="inlineStr">
        <is>
          <t>2022.01-2022.12</t>
        </is>
      </c>
      <c r="E1099" s="67" t="inlineStr">
        <is>
          <t>耿湾乡</t>
        </is>
      </c>
      <c r="F1099" s="279" t="inlineStr">
        <is>
          <t>培训湖羊和黑山羊养殖专业户175户，其中：耿河村16户、四合原村10户、桃树掌村18户、韩老庄村17户、天桥村14户、许掌村17户、张台村17户、黑城岔村17户、郜庄村10户、郝东掌村15户、万湾村12户、潘掌村12户。</t>
        </is>
      </c>
      <c r="G1099" s="280" t="n">
        <v>17.5</v>
      </c>
      <c r="H1099" s="280" t="n"/>
      <c r="I1099" s="280" t="n">
        <v>17.5</v>
      </c>
      <c r="J1099" s="280" t="n"/>
      <c r="K1099" s="280" t="n"/>
      <c r="L1099" s="289" t="inlineStr">
        <is>
          <t>甘财扶贫〔2021〕25号</t>
        </is>
      </c>
      <c r="M1099" s="94" t="inlineStr">
        <is>
          <t>提高养殖户养殖技术，提升养殖效益。</t>
        </is>
      </c>
      <c r="N1099" s="94" t="inlineStr">
        <is>
          <t>合作社、养殖大户每成功培育1户养殖致富能手，奖补1000元。通过实践跟学，示范带动养殖户科学养殖，提高羔羊成活率和养殖效益。</t>
        </is>
      </c>
      <c r="O1099" s="67" t="n">
        <v>12</v>
      </c>
      <c r="P1099" s="79" t="n"/>
      <c r="Q1099" s="67">
        <f>R1099+S1099</f>
        <v/>
      </c>
      <c r="R1099" s="67" t="n">
        <v>0.0175</v>
      </c>
      <c r="S1099" s="67" t="n"/>
      <c r="T1099" s="67">
        <f>U1099+V1099</f>
        <v/>
      </c>
      <c r="U1099" s="67" t="n">
        <v>0.07000000000000001</v>
      </c>
      <c r="V1099" s="67" t="n"/>
      <c r="W1099" s="67" t="inlineStr">
        <is>
          <t>畜牧局</t>
        </is>
      </c>
      <c r="X1099" s="79" t="inlineStr">
        <is>
          <t>曹志鹏</t>
        </is>
      </c>
      <c r="Y1099" s="60" t="inlineStr">
        <is>
          <t>耿湾乡</t>
        </is>
      </c>
      <c r="Z1099" s="58" t="inlineStr">
        <is>
          <t>王秀丽</t>
        </is>
      </c>
      <c r="AA1099" s="58" t="inlineStr">
        <is>
          <t>环农领办发〔2022〕4号</t>
        </is>
      </c>
      <c r="AB1099" s="79" t="inlineStr">
        <is>
          <t>省提前批</t>
        </is>
      </c>
    </row>
    <row r="1100" ht="63" customHeight="1" s="295">
      <c r="A1100" s="56" t="n"/>
      <c r="B1100" s="278" t="inlineStr">
        <is>
          <t>致富带头人
（养羊致富能手培育）</t>
        </is>
      </c>
      <c r="C1100" s="67" t="inlineStr">
        <is>
          <t>新建</t>
        </is>
      </c>
      <c r="D1100" s="79" t="inlineStr">
        <is>
          <t>2022.01-2022.12</t>
        </is>
      </c>
      <c r="E1100" s="67" t="inlineStr">
        <is>
          <t>环城镇</t>
        </is>
      </c>
      <c r="F1100" s="130" t="inlineStr">
        <is>
          <t>培育湖羊和黑山羊养殖专业户200户，其中：龚淌村15户、陈汤塬村16户、城东塬村8户、红星村17户、马坊塬村6户、漫塬村8户、高龚塬村19户、北郭塬村5户、宁老庄村13户、十五里沟村10户、五里屯村7户、西川村9户、肖川村8户、杨庙掌村8户、张淌村12户、周塬村8户、耿家沟16户、冉旗寨村15户。</t>
        </is>
      </c>
      <c r="G1100" s="280" t="n">
        <v>20</v>
      </c>
      <c r="H1100" s="280" t="n"/>
      <c r="I1100" s="280" t="n">
        <v>20</v>
      </c>
      <c r="J1100" s="280" t="n"/>
      <c r="K1100" s="280" t="n"/>
      <c r="L1100" s="289" t="inlineStr">
        <is>
          <t>甘财扶贫〔2021〕25号</t>
        </is>
      </c>
      <c r="M1100" s="94" t="inlineStr">
        <is>
          <t>提高养殖户养殖技术，提升养殖效益。</t>
        </is>
      </c>
      <c r="N1100" s="94" t="inlineStr">
        <is>
          <t>合作社、养殖大户每成功培育1户养殖致富能手，奖补1000元。通过实践跟学，示范带动养殖户科学养殖，提高羔羊成活率和养殖效益。</t>
        </is>
      </c>
      <c r="O1100" s="67" t="n">
        <v>1</v>
      </c>
      <c r="P1100" s="79" t="n">
        <v>17</v>
      </c>
      <c r="Q1100" s="67">
        <f>R1100+S1100</f>
        <v/>
      </c>
      <c r="R1100" s="67" t="n">
        <v>0.02</v>
      </c>
      <c r="S1100" s="67" t="n"/>
      <c r="T1100" s="67">
        <f>U1100+V1100</f>
        <v/>
      </c>
      <c r="U1100" s="67" t="n">
        <v>0.08</v>
      </c>
      <c r="V1100" s="67" t="n"/>
      <c r="W1100" s="67" t="inlineStr">
        <is>
          <t>畜牧局</t>
        </is>
      </c>
      <c r="X1100" s="79" t="inlineStr">
        <is>
          <t>曹志鹏</t>
        </is>
      </c>
      <c r="Y1100" s="67" t="inlineStr">
        <is>
          <t>环城镇</t>
        </is>
      </c>
      <c r="Z1100" s="58" t="inlineStr">
        <is>
          <t>白俊虎</t>
        </is>
      </c>
      <c r="AA1100" s="58" t="inlineStr">
        <is>
          <t>环农领办发〔2022〕4号</t>
        </is>
      </c>
      <c r="AB1100" s="79" t="inlineStr">
        <is>
          <t>省提前批</t>
        </is>
      </c>
    </row>
    <row r="1101" ht="63" customHeight="1" s="295">
      <c r="A1101" s="56" t="n"/>
      <c r="B1101" s="278" t="inlineStr">
        <is>
          <t>致富带头人
（养羊致富能手培育）</t>
        </is>
      </c>
      <c r="C1101" s="67" t="inlineStr">
        <is>
          <t>新建</t>
        </is>
      </c>
      <c r="D1101" s="79" t="inlineStr">
        <is>
          <t>2022.01-2022.12</t>
        </is>
      </c>
      <c r="E1101" s="67" t="inlineStr">
        <is>
          <t>合道镇</t>
        </is>
      </c>
      <c r="F1101" s="279" t="inlineStr">
        <is>
          <t>培育湖羊和黑山羊养殖专业户232户，其中：朱家塬村10户、赵家塬村15户、沈家岭村13户、瓦天沟村13户、何家坪村14户、唐台子村13户、梁坪村16户、陶洼子村14户、陈旗塬村12户、辛坪村20户、赵台村12户、杨坪沟村12户、常崾岘村20户、寨子坪村11户、红崖洼村13户、大路洼村14户、尚西坪村10户。</t>
        </is>
      </c>
      <c r="G1101" s="280" t="n">
        <v>23.2</v>
      </c>
      <c r="H1101" s="280" t="n"/>
      <c r="I1101" s="280" t="n">
        <v>23.2</v>
      </c>
      <c r="J1101" s="280" t="n"/>
      <c r="K1101" s="280" t="n"/>
      <c r="L1101" s="289" t="inlineStr">
        <is>
          <t>甘财扶贫〔2021〕25号</t>
        </is>
      </c>
      <c r="M1101" s="94" t="inlineStr">
        <is>
          <t>提高养殖户养殖技术，提升养殖效益。</t>
        </is>
      </c>
      <c r="N1101" s="94" t="inlineStr">
        <is>
          <t>合作社、养殖大户每成功培育1户养殖致富能手，奖补1000元。通过实践跟学，示范带动养殖户科学养殖，提高羔羊成活率和养殖效益。</t>
        </is>
      </c>
      <c r="O1101" s="67" t="n">
        <v>17</v>
      </c>
      <c r="P1101" s="79" t="n"/>
      <c r="Q1101" s="67">
        <f>R1101+S1101</f>
        <v/>
      </c>
      <c r="R1101" s="67" t="n">
        <v>0.0232</v>
      </c>
      <c r="S1101" s="67" t="n"/>
      <c r="T1101" s="67">
        <f>U1101+V1101</f>
        <v/>
      </c>
      <c r="U1101" s="67" t="n">
        <v>0.09279999999999999</v>
      </c>
      <c r="V1101" s="67" t="n"/>
      <c r="W1101" s="67" t="inlineStr">
        <is>
          <t>畜牧局</t>
        </is>
      </c>
      <c r="X1101" s="79" t="inlineStr">
        <is>
          <t>曹志鹏</t>
        </is>
      </c>
      <c r="Y1101" s="60" t="inlineStr">
        <is>
          <t>合道镇</t>
        </is>
      </c>
      <c r="Z1101" s="58" t="inlineStr">
        <is>
          <t>王宝明</t>
        </is>
      </c>
      <c r="AA1101" s="58" t="inlineStr">
        <is>
          <t>环农领办发〔2022〕4号</t>
        </is>
      </c>
      <c r="AB1101" s="79" t="inlineStr">
        <is>
          <t>省提前批</t>
        </is>
      </c>
    </row>
    <row r="1102" ht="63" customHeight="1" s="295">
      <c r="A1102" s="56" t="n"/>
      <c r="B1102" s="278" t="inlineStr">
        <is>
          <t>致富带头人
（养羊致富能手培育）</t>
        </is>
      </c>
      <c r="C1102" s="67" t="inlineStr">
        <is>
          <t>新建</t>
        </is>
      </c>
      <c r="D1102" s="79" t="inlineStr">
        <is>
          <t>2022.01-2022.12</t>
        </is>
      </c>
      <c r="E1102" s="67" t="inlineStr">
        <is>
          <t>曲子镇</t>
        </is>
      </c>
      <c r="F1102" s="279" t="inlineStr">
        <is>
          <t>培育湖羊和黑山羊养殖专业户240户，其中：马家河村25户、刘旗村18户、高李湾村17户、楼房子村25户、西沟村29户、许家塬村25户、金村寺村20户、油坊塬村24户、金盆掌村15户、小庄子村18户、宋家塬村24户。</t>
        </is>
      </c>
      <c r="G1102" s="280" t="n">
        <v>24</v>
      </c>
      <c r="H1102" s="280" t="n"/>
      <c r="I1102" s="280" t="n">
        <v>24</v>
      </c>
      <c r="J1102" s="280" t="n"/>
      <c r="K1102" s="280" t="n"/>
      <c r="L1102" s="289" t="inlineStr">
        <is>
          <t>甘财扶贫〔2021〕25号</t>
        </is>
      </c>
      <c r="M1102" s="94" t="inlineStr">
        <is>
          <t>提高养殖户养殖技术，提升养殖效益。</t>
        </is>
      </c>
      <c r="N1102" s="94" t="inlineStr">
        <is>
          <t>合作社、养殖大户每成功培育1户养殖致富能手，奖补1000元。通过实践跟学，示范带动养殖户科学养殖，提高羔羊成活率和养殖效益。</t>
        </is>
      </c>
      <c r="O1102" s="67" t="n">
        <v>1</v>
      </c>
      <c r="P1102" s="79" t="n">
        <v>10</v>
      </c>
      <c r="Q1102" s="67">
        <f>R1102+S1102</f>
        <v/>
      </c>
      <c r="R1102" s="67" t="n">
        <v>0.024</v>
      </c>
      <c r="S1102" s="67" t="n"/>
      <c r="T1102" s="67">
        <f>U1102+V1102</f>
        <v/>
      </c>
      <c r="U1102" s="67" t="n">
        <v>0.096</v>
      </c>
      <c r="V1102" s="67" t="n"/>
      <c r="W1102" s="67" t="inlineStr">
        <is>
          <t>畜牧局</t>
        </is>
      </c>
      <c r="X1102" s="79" t="inlineStr">
        <is>
          <t>曹志鹏</t>
        </is>
      </c>
      <c r="Y1102" s="60" t="inlineStr">
        <is>
          <t>曲子镇</t>
        </is>
      </c>
      <c r="Z1102" s="58" t="inlineStr">
        <is>
          <t>段斌杰</t>
        </is>
      </c>
      <c r="AA1102" s="58" t="inlineStr">
        <is>
          <t>环农领办发〔2022〕4号</t>
        </is>
      </c>
      <c r="AB1102" s="79" t="inlineStr">
        <is>
          <t>省提前批</t>
        </is>
      </c>
    </row>
    <row r="1103" ht="63" customHeight="1" s="295">
      <c r="A1103" s="56" t="n"/>
      <c r="B1103" s="278" t="inlineStr">
        <is>
          <t>致富带头人
（养羊致富能手培育）</t>
        </is>
      </c>
      <c r="C1103" s="67" t="inlineStr">
        <is>
          <t>新建</t>
        </is>
      </c>
      <c r="D1103" s="79" t="inlineStr">
        <is>
          <t>2022.01-2022.12</t>
        </is>
      </c>
      <c r="E1103" s="67" t="inlineStr">
        <is>
          <t>罗山川乡</t>
        </is>
      </c>
      <c r="F1103" s="130" t="inlineStr">
        <is>
          <t>培育湖羊和黑山羊养殖专业户180户，其中：西阳洼村36户、龙柏山村30户、兰家掌村32户、大树塬村30户、陈渠子村25户、光明村27户。</t>
        </is>
      </c>
      <c r="G1103" s="280" t="n">
        <v>18</v>
      </c>
      <c r="H1103" s="280" t="n"/>
      <c r="I1103" s="280" t="n">
        <v>18</v>
      </c>
      <c r="J1103" s="280" t="n"/>
      <c r="K1103" s="280" t="n"/>
      <c r="L1103" s="289" t="inlineStr">
        <is>
          <t>甘财扶贫〔2021〕25号</t>
        </is>
      </c>
      <c r="M1103" s="94" t="inlineStr">
        <is>
          <t>提高养殖户养殖技术，提升养殖效益。</t>
        </is>
      </c>
      <c r="N1103" s="94" t="inlineStr">
        <is>
          <t>合作社、养殖大户每成功培育1户养殖致富能手，奖补1000元。通过实践跟学，示范带动养殖户科学养殖，提高羔羊成活率和养殖效益。</t>
        </is>
      </c>
      <c r="O1103" s="67" t="n">
        <v>6</v>
      </c>
      <c r="P1103" s="79" t="n"/>
      <c r="Q1103" s="67">
        <f>R1103+S1103</f>
        <v/>
      </c>
      <c r="R1103" s="67" t="n">
        <v>0.018</v>
      </c>
      <c r="S1103" s="67" t="n"/>
      <c r="T1103" s="67">
        <f>U1103+V1103</f>
        <v/>
      </c>
      <c r="U1103" s="67" t="n">
        <v>0.07199999999999999</v>
      </c>
      <c r="V1103" s="67" t="n"/>
      <c r="W1103" s="67" t="inlineStr">
        <is>
          <t>畜牧局</t>
        </is>
      </c>
      <c r="X1103" s="79" t="inlineStr">
        <is>
          <t>曹志鹏</t>
        </is>
      </c>
      <c r="Y1103" s="60" t="inlineStr">
        <is>
          <t>罗山川乡</t>
        </is>
      </c>
      <c r="Z1103" s="58" t="inlineStr">
        <is>
          <t>李怀文</t>
        </is>
      </c>
      <c r="AA1103" s="58" t="inlineStr">
        <is>
          <t>环农领办发〔2022〕4号</t>
        </is>
      </c>
      <c r="AB1103" s="79" t="inlineStr">
        <is>
          <t>省提前批</t>
        </is>
      </c>
    </row>
    <row r="1104" ht="63" customHeight="1" s="295">
      <c r="A1104" s="56" t="n"/>
      <c r="B1104" s="278" t="inlineStr">
        <is>
          <t>致富带头人
（养羊致富能手培育）</t>
        </is>
      </c>
      <c r="C1104" s="67" t="inlineStr">
        <is>
          <t>新建</t>
        </is>
      </c>
      <c r="D1104" s="79" t="inlineStr">
        <is>
          <t>2022.01-2022.12</t>
        </is>
      </c>
      <c r="E1104" s="67" t="inlineStr">
        <is>
          <t>南湫乡</t>
        </is>
      </c>
      <c r="F1104" s="279" t="inlineStr">
        <is>
          <t>培育湖羊和黑山羊养殖专业户150户，其中：党家洼村16户、代家洼村20户、洪涝池村22户、岳后渠村20户、花儿山村24户、杨兴堡村23户、双井子村25户.</t>
        </is>
      </c>
      <c r="G1104" s="280" t="n">
        <v>15</v>
      </c>
      <c r="H1104" s="280" t="n"/>
      <c r="I1104" s="280" t="n">
        <v>15</v>
      </c>
      <c r="J1104" s="280" t="n"/>
      <c r="K1104" s="280" t="n"/>
      <c r="L1104" s="289" t="inlineStr">
        <is>
          <t>甘财扶贫〔2021〕25号</t>
        </is>
      </c>
      <c r="M1104" s="94" t="inlineStr">
        <is>
          <t>提高养殖户养殖技术，提升养殖效益。</t>
        </is>
      </c>
      <c r="N1104" s="94" t="inlineStr">
        <is>
          <t>合作社、养殖大户每成功培育1户养殖致富能手，奖补1000元。通过实践跟学，示范带动养殖户科学养殖，提高羔羊成活率和养殖效益。</t>
        </is>
      </c>
      <c r="O1104" s="67" t="n">
        <v>7</v>
      </c>
      <c r="P1104" s="79" t="n"/>
      <c r="Q1104" s="67">
        <f>R1104+S1104</f>
        <v/>
      </c>
      <c r="R1104" s="67" t="n">
        <v>0.015</v>
      </c>
      <c r="S1104" s="67" t="n"/>
      <c r="T1104" s="67">
        <f>U1104+V1104</f>
        <v/>
      </c>
      <c r="U1104" s="67" t="n">
        <v>0.06</v>
      </c>
      <c r="V1104" s="67" t="n"/>
      <c r="W1104" s="67" t="inlineStr">
        <is>
          <t>畜牧局</t>
        </is>
      </c>
      <c r="X1104" s="79" t="inlineStr">
        <is>
          <t>曹志鹏</t>
        </is>
      </c>
      <c r="Y1104" s="60" t="inlineStr">
        <is>
          <t>南湫乡</t>
        </is>
      </c>
      <c r="Z1104" s="58" t="inlineStr">
        <is>
          <t>杜志远</t>
        </is>
      </c>
      <c r="AA1104" s="58" t="inlineStr">
        <is>
          <t>环农领办发〔2022〕4号</t>
        </is>
      </c>
      <c r="AB1104" s="79" t="inlineStr">
        <is>
          <t>省提前批</t>
        </is>
      </c>
    </row>
    <row r="1105" ht="63" customHeight="1" s="295">
      <c r="A1105" s="56" t="n"/>
      <c r="B1105" s="278" t="inlineStr">
        <is>
          <t>致富带头人
（养羊致富能手培育）</t>
        </is>
      </c>
      <c r="C1105" s="67" t="inlineStr">
        <is>
          <t>新建</t>
        </is>
      </c>
      <c r="D1105" s="79" t="inlineStr">
        <is>
          <t>2022.01-2022.12</t>
        </is>
      </c>
      <c r="E1105" s="67" t="inlineStr">
        <is>
          <t>天池乡</t>
        </is>
      </c>
      <c r="F1105" s="279" t="inlineStr">
        <is>
          <t>培育湖羊和黑山羊养殖专业户148户，其中：鲜岔村10户、喜家坪村14户、井渠淌村10户、老庄湾村13户、曹李川村10户、天池村10户、殷屈河村10户、潘老庄村6户、碾盘岭村16户、吴城子村10户、苏北岔村10户、四合掌村15户、大庄台村4户、张邓塬村8户、梁家河村2户。</t>
        </is>
      </c>
      <c r="G1105" s="280" t="n">
        <v>14.8</v>
      </c>
      <c r="H1105" s="280" t="n"/>
      <c r="I1105" s="280" t="n">
        <v>14.8</v>
      </c>
      <c r="J1105" s="280" t="n"/>
      <c r="K1105" s="280" t="n"/>
      <c r="L1105" s="289" t="inlineStr">
        <is>
          <t>甘财扶贫〔2021〕25号</t>
        </is>
      </c>
      <c r="M1105" s="94" t="inlineStr">
        <is>
          <t>提高养殖户养殖技术，提升养殖效益。</t>
        </is>
      </c>
      <c r="N1105" s="94" t="inlineStr">
        <is>
          <t>合作社、养殖大户每成功培育1户养殖致富能手，奖补1000元。通过实践跟学，示范带动养殖户科学养殖，提高羔羊成活率和养殖效益。</t>
        </is>
      </c>
      <c r="O1105" s="67" t="n">
        <v>15</v>
      </c>
      <c r="P1105" s="79" t="n"/>
      <c r="Q1105" s="67">
        <f>R1105+S1105</f>
        <v/>
      </c>
      <c r="R1105" s="67" t="n">
        <v>0.0148</v>
      </c>
      <c r="S1105" s="67" t="n"/>
      <c r="T1105" s="67">
        <f>U1105+V1105</f>
        <v/>
      </c>
      <c r="U1105" s="67" t="n">
        <v>0.0592</v>
      </c>
      <c r="V1105" s="67" t="n"/>
      <c r="W1105" s="67" t="inlineStr">
        <is>
          <t>畜牧局</t>
        </is>
      </c>
      <c r="X1105" s="79" t="inlineStr">
        <is>
          <t>曹志鹏</t>
        </is>
      </c>
      <c r="Y1105" s="60" t="inlineStr">
        <is>
          <t>天池乡</t>
        </is>
      </c>
      <c r="Z1105" s="58" t="inlineStr">
        <is>
          <t>刘震</t>
        </is>
      </c>
      <c r="AA1105" s="58" t="inlineStr">
        <is>
          <t>环农领办发〔2022〕4号</t>
        </is>
      </c>
      <c r="AB1105" s="79" t="inlineStr">
        <is>
          <t>省提前批</t>
        </is>
      </c>
    </row>
    <row r="1106" ht="63" customHeight="1" s="295">
      <c r="A1106" s="56" t="n"/>
      <c r="B1106" s="278" t="inlineStr">
        <is>
          <t>致富带头人
（养羊致富能手培育）</t>
        </is>
      </c>
      <c r="C1106" s="67" t="inlineStr">
        <is>
          <t>新建</t>
        </is>
      </c>
      <c r="D1106" s="79" t="inlineStr">
        <is>
          <t>2022.01-2022.12</t>
        </is>
      </c>
      <c r="E1106" s="67" t="inlineStr">
        <is>
          <t>甜水镇</t>
        </is>
      </c>
      <c r="F1106" s="279" t="inlineStr">
        <is>
          <t>培育湖羊和黑山羊养殖专业户158户，其中：甜水街村19户、张铁村20户、鲁掌村13户、何塬村14户、邱滩村17户、赵掌村20户、高崾岘村13户、狼儿滩村15户、大良洼村14户、七里墩村13户。</t>
        </is>
      </c>
      <c r="G1106" s="280" t="n">
        <v>15.8</v>
      </c>
      <c r="H1106" s="280" t="n"/>
      <c r="I1106" s="280" t="n">
        <v>15.8</v>
      </c>
      <c r="J1106" s="280" t="n"/>
      <c r="K1106" s="280" t="n"/>
      <c r="L1106" s="289" t="inlineStr">
        <is>
          <t>甘财扶贫〔2021〕25号</t>
        </is>
      </c>
      <c r="M1106" s="94" t="inlineStr">
        <is>
          <t>提高养殖户养殖技术，提升养殖效益。</t>
        </is>
      </c>
      <c r="N1106" s="94" t="inlineStr">
        <is>
          <t>合作社、养殖大户每成功培育1户养殖致富能手，奖补1000元。通过实践跟学，示范带动养殖户科学养殖，提高羔羊成活率和养殖效益。</t>
        </is>
      </c>
      <c r="O1106" s="67" t="n">
        <v>10</v>
      </c>
      <c r="P1106" s="79" t="n"/>
      <c r="Q1106" s="67">
        <f>R1106+S1106</f>
        <v/>
      </c>
      <c r="R1106" s="67" t="n">
        <v>0.0158</v>
      </c>
      <c r="S1106" s="67" t="n"/>
      <c r="T1106" s="67">
        <f>U1106+V1106</f>
        <v/>
      </c>
      <c r="U1106" s="67" t="n">
        <v>0.06320000000000001</v>
      </c>
      <c r="V1106" s="67" t="n"/>
      <c r="W1106" s="67" t="inlineStr">
        <is>
          <t>畜牧局</t>
        </is>
      </c>
      <c r="X1106" s="79" t="inlineStr">
        <is>
          <t>曹志鹏</t>
        </is>
      </c>
      <c r="Y1106" s="60" t="inlineStr">
        <is>
          <t>甜水镇</t>
        </is>
      </c>
      <c r="Z1106" s="58" t="inlineStr">
        <is>
          <t>拓研新</t>
        </is>
      </c>
      <c r="AA1106" s="58" t="inlineStr">
        <is>
          <t>环农领办发〔2022〕4号</t>
        </is>
      </c>
      <c r="AB1106" s="79" t="inlineStr">
        <is>
          <t>省提前批</t>
        </is>
      </c>
    </row>
    <row r="1107" ht="63" customHeight="1" s="295">
      <c r="A1107" s="56" t="n"/>
      <c r="B1107" s="278" t="inlineStr">
        <is>
          <t>致富带头人
（养羊致富能手培育）</t>
        </is>
      </c>
      <c r="C1107" s="67" t="inlineStr">
        <is>
          <t>新建</t>
        </is>
      </c>
      <c r="D1107" s="79" t="inlineStr">
        <is>
          <t>2022.01-2022.12</t>
        </is>
      </c>
      <c r="E1107" s="67" t="inlineStr">
        <is>
          <t>山城乡</t>
        </is>
      </c>
      <c r="F1107" s="279" t="inlineStr">
        <is>
          <t>培育湖羊和黑山羊养殖专业户147户，其中：山城堡村18户、八里铺村23户、薛塬村20户、王山口子村22户、郝掌村20户、赵庄村19户、谢庄村25户。</t>
        </is>
      </c>
      <c r="G1107" s="280" t="n">
        <v>14.7</v>
      </c>
      <c r="H1107" s="280" t="n"/>
      <c r="I1107" s="280" t="n">
        <v>14.7</v>
      </c>
      <c r="J1107" s="280" t="n"/>
      <c r="K1107" s="280" t="n"/>
      <c r="L1107" s="289" t="inlineStr">
        <is>
          <t>甘财扶贫〔2021〕25号</t>
        </is>
      </c>
      <c r="M1107" s="94" t="inlineStr">
        <is>
          <t>提高养殖户养殖技术，提升养殖效益。</t>
        </is>
      </c>
      <c r="N1107" s="94" t="inlineStr">
        <is>
          <t>合作社、养殖大户每成功培育1户养殖致富能手，奖补1000元。通过实践跟学，示范带动养殖户科学养殖，提高羔羊成活率和养殖效益。</t>
        </is>
      </c>
      <c r="O1107" s="67" t="n">
        <v>7</v>
      </c>
      <c r="P1107" s="79" t="n"/>
      <c r="Q1107" s="67">
        <f>R1107+S1107</f>
        <v/>
      </c>
      <c r="R1107" s="67" t="n">
        <v>0.0147</v>
      </c>
      <c r="S1107" s="67" t="n"/>
      <c r="T1107" s="67">
        <f>U1107+V1107</f>
        <v/>
      </c>
      <c r="U1107" s="67" t="n">
        <v>0.0588</v>
      </c>
      <c r="V1107" s="67" t="n"/>
      <c r="W1107" s="67" t="inlineStr">
        <is>
          <t>畜牧局</t>
        </is>
      </c>
      <c r="X1107" s="79" t="inlineStr">
        <is>
          <t>曹志鹏</t>
        </is>
      </c>
      <c r="Y1107" s="60" t="inlineStr">
        <is>
          <t>山城乡</t>
        </is>
      </c>
      <c r="Z1107" s="58" t="inlineStr">
        <is>
          <t>姚建平</t>
        </is>
      </c>
      <c r="AA1107" s="58" t="inlineStr">
        <is>
          <t>环农领办发〔2022〕4号</t>
        </is>
      </c>
      <c r="AB1107" s="79" t="inlineStr">
        <is>
          <t>省提前批</t>
        </is>
      </c>
    </row>
    <row r="1108" ht="63" customHeight="1" s="295">
      <c r="A1108" s="56" t="n"/>
      <c r="B1108" s="278" t="inlineStr">
        <is>
          <t>致富带头人
（养羊致富能手培育）</t>
        </is>
      </c>
      <c r="C1108" s="67" t="inlineStr">
        <is>
          <t>新建</t>
        </is>
      </c>
      <c r="D1108" s="79" t="inlineStr">
        <is>
          <t>2022.01-2022.12</t>
        </is>
      </c>
      <c r="E1108" s="67" t="inlineStr">
        <is>
          <t>秦团庄乡</t>
        </is>
      </c>
      <c r="F1108" s="130" t="inlineStr">
        <is>
          <t>培育湖羊和黑山羊养殖专业户169户，其中：贾塬村17户、秦团庄村34户、新集子村23户、新峁村12户、白塬畔村18户、大天子村18户、王团庄村26户、南掌堡子村21户。</t>
        </is>
      </c>
      <c r="G1108" s="280" t="n">
        <v>16.9</v>
      </c>
      <c r="H1108" s="280" t="n"/>
      <c r="I1108" s="280" t="n">
        <v>16.9</v>
      </c>
      <c r="J1108" s="280" t="n"/>
      <c r="K1108" s="280" t="n"/>
      <c r="L1108" s="289" t="inlineStr">
        <is>
          <t>甘财扶贫〔2021〕25号</t>
        </is>
      </c>
      <c r="M1108" s="94" t="inlineStr">
        <is>
          <t>提高养殖户养殖技术，提升养殖效益。</t>
        </is>
      </c>
      <c r="N1108" s="94" t="inlineStr">
        <is>
          <t>合作社、养殖大户每成功培育1户养殖致富能手，奖补1000元。通过实践跟学，示范带动养殖户科学养殖，提高羔羊成活率和养殖效益。</t>
        </is>
      </c>
      <c r="O1108" s="67" t="n">
        <v>8</v>
      </c>
      <c r="P1108" s="79" t="n"/>
      <c r="Q1108" s="67">
        <f>R1108+S1108</f>
        <v/>
      </c>
      <c r="R1108" s="67" t="n">
        <v>0.0169</v>
      </c>
      <c r="S1108" s="67" t="n"/>
      <c r="T1108" s="67">
        <f>U1108+V1108</f>
        <v/>
      </c>
      <c r="U1108" s="67" t="n">
        <v>0.06759999999999999</v>
      </c>
      <c r="V1108" s="67" t="n"/>
      <c r="W1108" s="67" t="inlineStr">
        <is>
          <t>畜牧局</t>
        </is>
      </c>
      <c r="X1108" s="79" t="inlineStr">
        <is>
          <t>曹志鹏</t>
        </is>
      </c>
      <c r="Y1108" s="60" t="inlineStr">
        <is>
          <t>秦团庄乡</t>
        </is>
      </c>
      <c r="Z1108" s="58" t="inlineStr">
        <is>
          <t>张浩洲</t>
        </is>
      </c>
      <c r="AA1108" s="58" t="inlineStr">
        <is>
          <t>环农领办发〔2022〕4号</t>
        </is>
      </c>
      <c r="AB1108" s="79" t="inlineStr">
        <is>
          <t>省提前批</t>
        </is>
      </c>
    </row>
    <row r="1109" ht="63" customHeight="1" s="295">
      <c r="A1109" s="56" t="n"/>
      <c r="B1109" s="278" t="inlineStr">
        <is>
          <t>致富带头人
（养羊致富能手培育）</t>
        </is>
      </c>
      <c r="C1109" s="67" t="inlineStr">
        <is>
          <t>新建</t>
        </is>
      </c>
      <c r="D1109" s="79" t="inlineStr">
        <is>
          <t>2022.01-2022.12</t>
        </is>
      </c>
      <c r="E1109" s="67" t="inlineStr">
        <is>
          <t>木钵镇</t>
        </is>
      </c>
      <c r="F1109" s="130" t="inlineStr">
        <is>
          <t>培育湖羊和黑山羊养殖专业户180户，其中：高寨村7户、曹旗村16户、木钵街村10户、殷家桥村13户、韩洼子村12户、周湾村13户、刘家塬村10户、邓寨子村13户、高楼塬村7户、白家掌村8户、二合塬村17户、郭西掌村8户、坪子塬村8户、水坝滩村13户、井儿岔村12户、罗家沟村13户。</t>
        </is>
      </c>
      <c r="G1109" s="280" t="n">
        <v>18</v>
      </c>
      <c r="H1109" s="280" t="n"/>
      <c r="I1109" s="280" t="n">
        <v>18</v>
      </c>
      <c r="J1109" s="280" t="n"/>
      <c r="K1109" s="280" t="n"/>
      <c r="L1109" s="289" t="inlineStr">
        <is>
          <t>甘财扶贫〔2021〕25号</t>
        </is>
      </c>
      <c r="M1109" s="94" t="inlineStr">
        <is>
          <t>提高养殖户养殖技术，提升养殖效益。</t>
        </is>
      </c>
      <c r="N1109" s="94" t="inlineStr">
        <is>
          <t>合作社、养殖大户每成功培育1户养殖致富能手，奖补1000元。通过实践跟学，示范带动养殖户科学养殖，提高羔羊成活率和养殖效益。</t>
        </is>
      </c>
      <c r="O1109" s="67" t="n">
        <v>16</v>
      </c>
      <c r="P1109" s="79" t="n"/>
      <c r="Q1109" s="67">
        <f>R1109+S1109</f>
        <v/>
      </c>
      <c r="R1109" s="67" t="n">
        <v>0.018</v>
      </c>
      <c r="S1109" s="67" t="n"/>
      <c r="T1109" s="67">
        <f>U1109+V1109</f>
        <v/>
      </c>
      <c r="U1109" s="67" t="n">
        <v>0.07199999999999999</v>
      </c>
      <c r="V1109" s="67" t="n"/>
      <c r="W1109" s="67" t="inlineStr">
        <is>
          <t>畜牧局</t>
        </is>
      </c>
      <c r="X1109" s="79" t="inlineStr">
        <is>
          <t>曹志鹏</t>
        </is>
      </c>
      <c r="Y1109" s="67" t="inlineStr">
        <is>
          <t>木钵镇</t>
        </is>
      </c>
      <c r="Z1109" s="83" t="inlineStr">
        <is>
          <t>方显</t>
        </is>
      </c>
      <c r="AA1109" s="58" t="inlineStr">
        <is>
          <t>环农领办发〔2022〕4号</t>
        </is>
      </c>
      <c r="AB1109" s="79" t="inlineStr">
        <is>
          <t>省提前批</t>
        </is>
      </c>
    </row>
    <row r="1110" ht="63" customHeight="1" s="295">
      <c r="A1110" s="56" t="n"/>
      <c r="B1110" s="278" t="inlineStr">
        <is>
          <t>致富带头人
（养羊致富能手培育）</t>
        </is>
      </c>
      <c r="C1110" s="67" t="inlineStr">
        <is>
          <t>新建</t>
        </is>
      </c>
      <c r="D1110" s="79" t="inlineStr">
        <is>
          <t>2022.01-2022.12</t>
        </is>
      </c>
      <c r="E1110" s="67" t="inlineStr">
        <is>
          <t>虎洞镇</t>
        </is>
      </c>
      <c r="F1110" s="279" t="inlineStr">
        <is>
          <t>培育湖羊和黑山羊养殖专业户119户，其中：半个城村8户、贾驿村10户、砂井子村30户、张大掌村8户、刘解掌村15户、金庄塬村18户、张家湾村30户。</t>
        </is>
      </c>
      <c r="G1110" s="280" t="n">
        <v>11.9</v>
      </c>
      <c r="H1110" s="280" t="n"/>
      <c r="I1110" s="280" t="n">
        <v>11.9</v>
      </c>
      <c r="J1110" s="280" t="n"/>
      <c r="K1110" s="280" t="n"/>
      <c r="L1110" s="289" t="inlineStr">
        <is>
          <t>甘财扶贫〔2021〕25号</t>
        </is>
      </c>
      <c r="M1110" s="94" t="inlineStr">
        <is>
          <t>提高养殖户养殖技术，提升养殖效益。</t>
        </is>
      </c>
      <c r="N1110" s="94" t="inlineStr">
        <is>
          <t>合作社、养殖大户每成功培育1户养殖致富能手，奖补1000元。通过实践跟学，示范带动养殖户科学养殖，提高羔羊成活率和养殖效益。</t>
        </is>
      </c>
      <c r="O1110" s="67" t="n">
        <v>7</v>
      </c>
      <c r="P1110" s="79" t="n"/>
      <c r="Q1110" s="67">
        <f>R1110+S1110</f>
        <v/>
      </c>
      <c r="R1110" s="67" t="n">
        <v>0.0119</v>
      </c>
      <c r="S1110" s="67" t="n"/>
      <c r="T1110" s="67">
        <f>U1110+V1110</f>
        <v/>
      </c>
      <c r="U1110" s="67" t="n">
        <v>0.0476</v>
      </c>
      <c r="V1110" s="67" t="n"/>
      <c r="W1110" s="67" t="inlineStr">
        <is>
          <t>畜牧局</t>
        </is>
      </c>
      <c r="X1110" s="79" t="inlineStr">
        <is>
          <t>曹志鹏</t>
        </is>
      </c>
      <c r="Y1110" s="60" t="inlineStr">
        <is>
          <t>虎洞镇</t>
        </is>
      </c>
      <c r="Z1110" s="58" t="inlineStr">
        <is>
          <t>梁海涛</t>
        </is>
      </c>
      <c r="AA1110" s="58" t="inlineStr">
        <is>
          <t>环农领办发〔2022〕4号</t>
        </is>
      </c>
      <c r="AB1110" s="79" t="inlineStr">
        <is>
          <t>省提前批</t>
        </is>
      </c>
    </row>
    <row r="1111" ht="63" customHeight="1" s="295">
      <c r="A1111" s="56" t="n"/>
      <c r="B1111" s="278" t="inlineStr">
        <is>
          <t>致富带头人
（养羊致富能手培育）</t>
        </is>
      </c>
      <c r="C1111" s="67" t="inlineStr">
        <is>
          <t>新建</t>
        </is>
      </c>
      <c r="D1111" s="79" t="inlineStr">
        <is>
          <t>2022.01-2022.12</t>
        </is>
      </c>
      <c r="E1111" s="67" t="inlineStr">
        <is>
          <t>演武乡</t>
        </is>
      </c>
      <c r="F1111" s="130" t="inlineStr">
        <is>
          <t>培育湖羊和黑山羊养殖专业户177户，其中：曳郭咀村30户、杨家洼村25户、佛岔村27户、路家塬村24户、吴家塬村36户、走马硷村35户。</t>
        </is>
      </c>
      <c r="G1111" s="280" t="n">
        <v>17.7</v>
      </c>
      <c r="H1111" s="280" t="n"/>
      <c r="I1111" s="280" t="n">
        <v>17.7</v>
      </c>
      <c r="J1111" s="280" t="n"/>
      <c r="K1111" s="280" t="n"/>
      <c r="L1111" s="289" t="inlineStr">
        <is>
          <t>甘财扶贫〔2021〕25号</t>
        </is>
      </c>
      <c r="M1111" s="94" t="inlineStr">
        <is>
          <t>提高养殖户养殖技术，提升养殖效益。</t>
        </is>
      </c>
      <c r="N1111" s="94" t="inlineStr">
        <is>
          <t>合作社、养殖大户每成功培育1户养殖致富能手，奖补1000元。通过实践跟学，示范带动养殖户科学养殖，提高羔羊成活率和养殖效益。</t>
        </is>
      </c>
      <c r="O1111" s="67" t="n">
        <v>6</v>
      </c>
      <c r="P1111" s="79" t="n"/>
      <c r="Q1111" s="67">
        <f>R1111+S1111</f>
        <v/>
      </c>
      <c r="R1111" s="67" t="n">
        <v>0.0177</v>
      </c>
      <c r="S1111" s="67" t="n"/>
      <c r="T1111" s="67">
        <f>U1111+V1111</f>
        <v/>
      </c>
      <c r="U1111" s="67" t="n">
        <v>0.0708</v>
      </c>
      <c r="V1111" s="67" t="n"/>
      <c r="W1111" s="67" t="inlineStr">
        <is>
          <t>畜牧局</t>
        </is>
      </c>
      <c r="X1111" s="79" t="inlineStr">
        <is>
          <t>曹志鹏</t>
        </is>
      </c>
      <c r="Y1111" s="60" t="inlineStr">
        <is>
          <t>演武乡</t>
        </is>
      </c>
      <c r="Z1111" s="58" t="inlineStr">
        <is>
          <t>杨永杰</t>
        </is>
      </c>
      <c r="AA1111" s="58" t="inlineStr">
        <is>
          <t>环农领办发〔2022〕4号</t>
        </is>
      </c>
      <c r="AB1111" s="79" t="inlineStr">
        <is>
          <t>省提前批</t>
        </is>
      </c>
    </row>
    <row r="1112" ht="63" customHeight="1" s="295">
      <c r="A1112" s="56" t="n"/>
      <c r="B1112" s="278" t="inlineStr">
        <is>
          <t>致富带头人
（养羊致富能手培育）</t>
        </is>
      </c>
      <c r="C1112" s="67" t="inlineStr">
        <is>
          <t>新建</t>
        </is>
      </c>
      <c r="D1112" s="79" t="inlineStr">
        <is>
          <t>2022.01-2022.12</t>
        </is>
      </c>
      <c r="E1112" s="67" t="inlineStr">
        <is>
          <t>八珠乡</t>
        </is>
      </c>
      <c r="F1112" s="279" t="inlineStr">
        <is>
          <t>培育湖羊和黑山羊养殖专业户180户，其中：八珠塬村34户、塔儿咀38户、湫坝沟村34户、马连掌村38户、曹塬村36户。</t>
        </is>
      </c>
      <c r="G1112" s="280" t="n">
        <v>18</v>
      </c>
      <c r="H1112" s="280" t="n"/>
      <c r="I1112" s="280" t="n">
        <v>18</v>
      </c>
      <c r="J1112" s="280" t="n"/>
      <c r="K1112" s="280" t="n"/>
      <c r="L1112" s="289" t="inlineStr">
        <is>
          <t>甘财扶贫〔2021〕25号</t>
        </is>
      </c>
      <c r="M1112" s="94" t="inlineStr">
        <is>
          <t>提高养殖户养殖技术，提升养殖效益。</t>
        </is>
      </c>
      <c r="N1112" s="94" t="inlineStr">
        <is>
          <t>合作社、养殖大户每成功培育1户养殖致富能手，奖补1000元。通过实践跟学，示范带动养殖户科学养殖，提高羔羊成活率和养殖效益。</t>
        </is>
      </c>
      <c r="O1112" s="67" t="n">
        <v>5</v>
      </c>
      <c r="P1112" s="79" t="n"/>
      <c r="Q1112" s="67">
        <f>R1112+S1112</f>
        <v/>
      </c>
      <c r="R1112" s="67" t="n">
        <v>0.018</v>
      </c>
      <c r="S1112" s="67" t="n"/>
      <c r="T1112" s="67">
        <f>U1112+V1112</f>
        <v/>
      </c>
      <c r="U1112" s="67" t="n">
        <v>0.07199999999999999</v>
      </c>
      <c r="V1112" s="67" t="n"/>
      <c r="W1112" s="67" t="inlineStr">
        <is>
          <t>畜牧局</t>
        </is>
      </c>
      <c r="X1112" s="79" t="inlineStr">
        <is>
          <t>曹志鹏</t>
        </is>
      </c>
      <c r="Y1112" s="67" t="inlineStr">
        <is>
          <t>八珠乡</t>
        </is>
      </c>
      <c r="Z1112" s="58" t="inlineStr">
        <is>
          <t>张彬彬</t>
        </is>
      </c>
      <c r="AA1112" s="58" t="inlineStr">
        <is>
          <t>环农领办发〔2022〕4号</t>
        </is>
      </c>
      <c r="AB1112" s="79" t="inlineStr">
        <is>
          <t>省提前批</t>
        </is>
      </c>
    </row>
    <row r="1113" ht="63" customHeight="1" s="295">
      <c r="A1113" s="56" t="n"/>
      <c r="B1113" s="278" t="inlineStr">
        <is>
          <t>致富带头人
（养羊致富能手培育）</t>
        </is>
      </c>
      <c r="C1113" s="67" t="inlineStr">
        <is>
          <t>新建</t>
        </is>
      </c>
      <c r="D1113" s="79" t="inlineStr">
        <is>
          <t>2022.01-2022.12</t>
        </is>
      </c>
      <c r="E1113" s="67" t="inlineStr">
        <is>
          <t>芦家湾乡</t>
        </is>
      </c>
      <c r="F1113" s="279" t="inlineStr">
        <is>
          <t>培育湖羊和黑山羊养殖专业户180户，其中：杨兴庄村25户、花儿掌村13户、庙儿掌村15户、井川村19户、宋家掌村20户、桃李湾村18户、王庄村10户、大堡条村24户、盘龙村18户、小堡条村18户。</t>
        </is>
      </c>
      <c r="G1113" s="280" t="n">
        <v>18</v>
      </c>
      <c r="H1113" s="280" t="n"/>
      <c r="I1113" s="280" t="n">
        <v>18</v>
      </c>
      <c r="J1113" s="280" t="n"/>
      <c r="K1113" s="280" t="n"/>
      <c r="L1113" s="289" t="inlineStr">
        <is>
          <t>甘财扶贫〔2021〕25号</t>
        </is>
      </c>
      <c r="M1113" s="94" t="inlineStr">
        <is>
          <t>提高养殖户养殖技术，提升养殖效益。</t>
        </is>
      </c>
      <c r="N1113" s="94" t="inlineStr">
        <is>
          <t>合作社、养殖大户每成功培育1户养殖致富能手，奖补1000元。通过实践跟学，示范带动养殖户科学养殖，提高羔羊成活率和养殖效益。</t>
        </is>
      </c>
      <c r="O1113" s="67" t="n">
        <v>10</v>
      </c>
      <c r="P1113" s="79" t="n"/>
      <c r="Q1113" s="67">
        <f>R1113+S1113</f>
        <v/>
      </c>
      <c r="R1113" s="67" t="n">
        <v>0.018</v>
      </c>
      <c r="S1113" s="67" t="n"/>
      <c r="T1113" s="67">
        <f>U1113+V1113</f>
        <v/>
      </c>
      <c r="U1113" s="67" t="n">
        <v>0.07199999999999999</v>
      </c>
      <c r="V1113" s="67" t="n"/>
      <c r="W1113" s="67" t="inlineStr">
        <is>
          <t>畜牧局</t>
        </is>
      </c>
      <c r="X1113" s="79" t="inlineStr">
        <is>
          <t>曹志鹏</t>
        </is>
      </c>
      <c r="Y1113" s="60" t="inlineStr">
        <is>
          <t>芦家湾乡</t>
        </is>
      </c>
      <c r="Z1113" s="58" t="inlineStr">
        <is>
          <t>马鹏飞</t>
        </is>
      </c>
      <c r="AA1113" s="58" t="inlineStr">
        <is>
          <t>环农领办发〔2022〕4号</t>
        </is>
      </c>
      <c r="AB1113" s="79" t="inlineStr">
        <is>
          <t>省提前批</t>
        </is>
      </c>
    </row>
    <row r="1114" ht="63" customHeight="1" s="295">
      <c r="A1114" s="56" t="n"/>
      <c r="B1114" s="278" t="inlineStr">
        <is>
          <t>致富带头人
（养羊致富能手培育）</t>
        </is>
      </c>
      <c r="C1114" s="67" t="inlineStr">
        <is>
          <t>新建</t>
        </is>
      </c>
      <c r="D1114" s="79" t="inlineStr">
        <is>
          <t>2022.01-2022.12</t>
        </is>
      </c>
      <c r="E1114" s="67" t="inlineStr">
        <is>
          <t>樊家川镇</t>
        </is>
      </c>
      <c r="F1114" s="279" t="inlineStr">
        <is>
          <t>培育湖羊和黑山羊养殖专业户216户，其中：慕家河村35户、樊家川村36户、马驿沟村35户、长城村35户、闫塬村40户、马骏滩村35户。</t>
        </is>
      </c>
      <c r="G1114" s="280" t="n">
        <v>21.6</v>
      </c>
      <c r="H1114" s="280" t="n"/>
      <c r="I1114" s="280" t="n">
        <v>21.6</v>
      </c>
      <c r="J1114" s="280" t="n"/>
      <c r="K1114" s="280" t="n"/>
      <c r="L1114" s="289" t="inlineStr">
        <is>
          <t>甘财扶贫〔2021〕25号</t>
        </is>
      </c>
      <c r="M1114" s="94" t="inlineStr">
        <is>
          <t>提高养殖户养殖技术，提升养殖效益。</t>
        </is>
      </c>
      <c r="N1114" s="94" t="inlineStr">
        <is>
          <t>合作社、养殖大户每成功培育1户养殖致富能手，奖补1000元。通过实践跟学，示范带动养殖户科学养殖，提高羔羊成活率和养殖效益。</t>
        </is>
      </c>
      <c r="O1114" s="67" t="n">
        <v>6</v>
      </c>
      <c r="P1114" s="79" t="n"/>
      <c r="Q1114" s="67">
        <f>R1114+S1114</f>
        <v/>
      </c>
      <c r="R1114" s="67" t="n">
        <v>0.0216</v>
      </c>
      <c r="S1114" s="67" t="n"/>
      <c r="T1114" s="67">
        <f>U1114+V1114</f>
        <v/>
      </c>
      <c r="U1114" s="67" t="n">
        <v>0.0864</v>
      </c>
      <c r="V1114" s="67" t="n"/>
      <c r="W1114" s="67" t="inlineStr">
        <is>
          <t>畜牧局</t>
        </is>
      </c>
      <c r="X1114" s="79" t="inlineStr">
        <is>
          <t>曹志鹏</t>
        </is>
      </c>
      <c r="Y1114" s="60" t="inlineStr">
        <is>
          <t>樊家川镇</t>
        </is>
      </c>
      <c r="Z1114" s="58" t="inlineStr">
        <is>
          <t>王治峰</t>
        </is>
      </c>
      <c r="AA1114" s="58" t="inlineStr">
        <is>
          <t>环农领办发〔2022〕4号</t>
        </is>
      </c>
      <c r="AB1114" s="79" t="inlineStr">
        <is>
          <t>省提前批</t>
        </is>
      </c>
    </row>
    <row r="1115" ht="58" customHeight="1" s="295">
      <c r="A1115" s="56" t="n"/>
      <c r="B1115" s="85" t="inlineStr">
        <is>
          <t>致富带头人（人工授精技术员技术）育</t>
        </is>
      </c>
      <c r="C1115" s="85" t="inlineStr">
        <is>
          <t>新建</t>
        </is>
      </c>
      <c r="D1115" s="78" t="inlineStr">
        <is>
          <t>2022.01-2022.12</t>
        </is>
      </c>
      <c r="E1115" s="85" t="inlineStr">
        <is>
          <t>全县20个乡镇</t>
        </is>
      </c>
      <c r="F1115" s="84" t="inlineStr">
        <is>
          <t>全县培育人工授精技术员50人，每人补助3000元。</t>
        </is>
      </c>
      <c r="G1115" s="277" t="n">
        <v>15</v>
      </c>
      <c r="H1115" s="277" t="n"/>
      <c r="I1115" s="277" t="n">
        <v>15</v>
      </c>
      <c r="J1115" s="277" t="n"/>
      <c r="K1115" s="277" t="n"/>
      <c r="L1115" s="277" t="inlineStr">
        <is>
          <t>甘财扶贫〔2021〕25号</t>
        </is>
      </c>
      <c r="M1115" s="284" t="inlineStr">
        <is>
          <t>强化人工授精技术员专业技术水平，提高全县肉羊良种化率和养殖户养殖效益。</t>
        </is>
      </c>
      <c r="N1115" s="284" t="inlineStr">
        <is>
          <t>培育人工授精技术人员，服务于广大养殖户，提高了全县肉羊良种化率，和养殖户的养殖效益。</t>
        </is>
      </c>
      <c r="O1115" s="85" t="n">
        <v>50</v>
      </c>
      <c r="P1115" s="78" t="n"/>
      <c r="Q1115" s="85">
        <f>R1115+S1115</f>
        <v/>
      </c>
      <c r="R1115" s="85" t="n">
        <v>0.005</v>
      </c>
      <c r="S1115" s="85" t="n"/>
      <c r="T1115" s="85">
        <f>U1115+V1115</f>
        <v/>
      </c>
      <c r="U1115" s="85" t="n">
        <v>0.005</v>
      </c>
      <c r="V1115" s="85" t="n"/>
      <c r="W1115" s="85" t="inlineStr">
        <is>
          <t>畜牧局</t>
        </is>
      </c>
      <c r="X1115" s="78" t="inlineStr">
        <is>
          <t>曹志鹏</t>
        </is>
      </c>
      <c r="Y1115" s="85" t="inlineStr">
        <is>
          <t>全县20个乡镇</t>
        </is>
      </c>
      <c r="Z1115" s="78" t="n"/>
      <c r="AA1115" s="58" t="inlineStr">
        <is>
          <t>环农领办发〔2022〕4号</t>
        </is>
      </c>
      <c r="AB1115" s="78" t="inlineStr">
        <is>
          <t>省提前批</t>
        </is>
      </c>
    </row>
    <row r="1116" ht="78" customHeight="1" s="295">
      <c r="A1116" s="56" t="n"/>
      <c r="B1116" s="275" t="inlineStr">
        <is>
          <t>致富带头人（湖羊养殖专业户）培训合计</t>
        </is>
      </c>
      <c r="C1116" s="85" t="inlineStr">
        <is>
          <t>新建</t>
        </is>
      </c>
      <c r="D1116" s="78" t="inlineStr">
        <is>
          <t>2022.01-2022.12</t>
        </is>
      </c>
      <c r="E1116" s="85" t="inlineStr">
        <is>
          <t>洪德等15个乡镇</t>
        </is>
      </c>
      <c r="F1116" s="284" t="inlineStr">
        <is>
          <t>全县培育湖羊养殖专业户2829户，每户补助约1100元。</t>
        </is>
      </c>
      <c r="G1116" s="277">
        <f>SUM(G1117:G1131)</f>
        <v/>
      </c>
      <c r="H1116" s="277">
        <f>SUM(H1117:H1131)</f>
        <v/>
      </c>
      <c r="I1116" s="277">
        <f>SUM(I1117:I1131)</f>
        <v/>
      </c>
      <c r="J1116" s="277">
        <f>SUM(J1117:J1131)</f>
        <v/>
      </c>
      <c r="K1116" s="277">
        <f>SUM(K1117:K1131)</f>
        <v/>
      </c>
      <c r="L1116" s="277" t="n"/>
      <c r="M1116" s="84" t="inlineStr">
        <is>
          <t>提高养殖户养殖技术，提升养殖效益。</t>
        </is>
      </c>
      <c r="N1116" s="84" t="inlineStr">
        <is>
          <t>通过聘请有较高资质的专业技术讲师进行理论授课和实践操作指导，及有一定养殖经验的养殖大户和养殖明星进行经验分享，增强养殖户的养殖技术和信心，从而达到提升养殖效益的目的。</t>
        </is>
      </c>
      <c r="O1116" s="85">
        <f>SUM(O1117:O1131)</f>
        <v/>
      </c>
      <c r="P1116" s="78" t="n"/>
      <c r="Q1116" s="85">
        <f>R1116+S1116</f>
        <v/>
      </c>
      <c r="R1116" s="85">
        <f>SUM(R1117:R1131)</f>
        <v/>
      </c>
      <c r="S1116" s="85" t="n"/>
      <c r="T1116" s="85">
        <f>U1116+V1116</f>
        <v/>
      </c>
      <c r="U1116" s="85">
        <f>SUM(U1117:U1131)</f>
        <v/>
      </c>
      <c r="V1116" s="85" t="n"/>
      <c r="W1116" s="85" t="inlineStr">
        <is>
          <t>畜牧局</t>
        </is>
      </c>
      <c r="X1116" s="78" t="inlineStr">
        <is>
          <t>曹志鹏</t>
        </is>
      </c>
      <c r="Y1116" s="85" t="inlineStr">
        <is>
          <t>洪德等15个乡镇</t>
        </is>
      </c>
      <c r="Z1116" s="78" t="n"/>
      <c r="AA1116" s="78" t="n"/>
      <c r="AB1116" s="78" t="n"/>
    </row>
    <row r="1117" ht="81" customHeight="1" s="295">
      <c r="A1117" s="56" t="n"/>
      <c r="B1117" s="278" t="inlineStr">
        <is>
          <t>致富带头人（湖羊养殖专业户）培训</t>
        </is>
      </c>
      <c r="C1117" s="67" t="inlineStr">
        <is>
          <t>新建</t>
        </is>
      </c>
      <c r="D1117" s="79" t="inlineStr">
        <is>
          <t>2022.01-2022.12</t>
        </is>
      </c>
      <c r="E1117" s="67" t="inlineStr">
        <is>
          <t>洪德镇</t>
        </is>
      </c>
      <c r="F1117" s="285" t="inlineStr">
        <is>
          <t>培育湖羊养殖专业户133户，其中：大户塬村5户、丁阳渠子村7户、洪德街村15户、寇河村11户、李达掌村4户、李塬村3户、梁岔村11户、马塬村12户、苗河村4户、私盐路村3户、苏长沟村12户、肖关村10户、许旗村13户、张崾岘村12户、张塬村5户、赵洼村6户。</t>
        </is>
      </c>
      <c r="G1117" s="286" t="n">
        <v>14.4438</v>
      </c>
      <c r="H1117" s="286" t="n"/>
      <c r="I1117" s="286" t="n">
        <v>14.4438</v>
      </c>
      <c r="J1117" s="286" t="n"/>
      <c r="K1117" s="286" t="n"/>
      <c r="L1117" s="289" t="inlineStr">
        <is>
          <t>甘财扶贫〔2021〕25号</t>
        </is>
      </c>
      <c r="M1117" s="94" t="inlineStr">
        <is>
          <t>提高养殖户养殖技术，提升养殖效益。</t>
        </is>
      </c>
      <c r="N1117" s="94" t="inlineStr">
        <is>
          <t>通过聘请有较高资质的专业技术讲师进行理论授课和实践操作指导，及有一定养殖经验的养殖大户和养殖明星进行经验分享，增强养殖户的养殖技术和信心，从而达到提升养殖效益的目的。</t>
        </is>
      </c>
      <c r="O1117" s="67" t="n">
        <v>16</v>
      </c>
      <c r="P1117" s="79" t="n"/>
      <c r="Q1117" s="67">
        <f>R1117+S1117</f>
        <v/>
      </c>
      <c r="R1117" s="67" t="n">
        <v>0.0133</v>
      </c>
      <c r="S1117" s="67" t="n"/>
      <c r="T1117" s="67">
        <f>U1117+V1117</f>
        <v/>
      </c>
      <c r="U1117" s="67" t="n">
        <v>0.0532</v>
      </c>
      <c r="V1117" s="67" t="n"/>
      <c r="W1117" s="67" t="inlineStr">
        <is>
          <t>畜牧局</t>
        </is>
      </c>
      <c r="X1117" s="79" t="inlineStr">
        <is>
          <t>曹志鹏</t>
        </is>
      </c>
      <c r="Y1117" s="60" t="inlineStr">
        <is>
          <t>洪德镇</t>
        </is>
      </c>
      <c r="Z1117" s="83" t="inlineStr">
        <is>
          <t>王国伍</t>
        </is>
      </c>
      <c r="AA1117" s="58" t="inlineStr">
        <is>
          <t>环农领办发〔2022〕4号</t>
        </is>
      </c>
      <c r="AB1117" s="79" t="inlineStr">
        <is>
          <t>省提前批</t>
        </is>
      </c>
    </row>
    <row r="1118" ht="81" customHeight="1" s="295">
      <c r="A1118" s="56" t="n"/>
      <c r="B1118" s="278" t="inlineStr">
        <is>
          <t>致富带头人（湖羊养殖专业户）培训</t>
        </is>
      </c>
      <c r="C1118" s="281" t="inlineStr">
        <is>
          <t>新建</t>
        </is>
      </c>
      <c r="D1118" s="79" t="inlineStr">
        <is>
          <t>2022.01-2022.12</t>
        </is>
      </c>
      <c r="E1118" s="282" t="inlineStr">
        <is>
          <t>小南沟乡</t>
        </is>
      </c>
      <c r="F1118" s="287" t="inlineStr">
        <is>
          <t>培育湖羊养殖专业户264户，其中：小南沟村25户、许掌村16户、陈掌村20户、李塬村16户、汪天子村21户、李上山村24户、粉子山村23户、丁寨柯村24户、杨胡套子村25户、连川村24户、天子渠村26户、燕麦掌村20户。</t>
        </is>
      </c>
      <c r="G1118" s="286" t="n">
        <v>28.4064</v>
      </c>
      <c r="H1118" s="286" t="n"/>
      <c r="I1118" s="286" t="n">
        <v>28.4064</v>
      </c>
      <c r="J1118" s="286" t="n"/>
      <c r="K1118" s="286" t="n"/>
      <c r="L1118" s="289" t="inlineStr">
        <is>
          <t>甘财扶贫〔2021〕25号</t>
        </is>
      </c>
      <c r="M1118" s="94" t="inlineStr">
        <is>
          <t>提高养殖户养殖技术，提升养殖效益。</t>
        </is>
      </c>
      <c r="N1118" s="94" t="inlineStr">
        <is>
          <t>通过聘请有较高资质的专业技术讲师进行理论授课和实践操作指导，及有一定养殖经验的养殖大户和养殖明星进行经验分享，增强养殖户的养殖技术和信心，从而达到提升养殖效益的目的。</t>
        </is>
      </c>
      <c r="O1118" s="67" t="n">
        <v>12</v>
      </c>
      <c r="P1118" s="79" t="n"/>
      <c r="Q1118" s="67">
        <f>R1118+S1118</f>
        <v/>
      </c>
      <c r="R1118" s="67" t="n">
        <v>0.0264</v>
      </c>
      <c r="S1118" s="67" t="n"/>
      <c r="T1118" s="67">
        <f>U1118+V1118</f>
        <v/>
      </c>
      <c r="U1118" s="67" t="n">
        <v>0.1056</v>
      </c>
      <c r="V1118" s="67" t="n"/>
      <c r="W1118" s="67" t="inlineStr">
        <is>
          <t>畜牧局</t>
        </is>
      </c>
      <c r="X1118" s="79" t="inlineStr">
        <is>
          <t>曹志鹏</t>
        </is>
      </c>
      <c r="Y1118" s="60" t="inlineStr">
        <is>
          <t>小南沟乡</t>
        </is>
      </c>
      <c r="Z1118" s="58" t="inlineStr">
        <is>
          <t>任新育</t>
        </is>
      </c>
      <c r="AA1118" s="58" t="inlineStr">
        <is>
          <t>环农领办发〔2022〕4号</t>
        </is>
      </c>
      <c r="AB1118" s="79" t="inlineStr">
        <is>
          <t>省提前批</t>
        </is>
      </c>
    </row>
    <row r="1119" ht="81" customHeight="1" s="295">
      <c r="A1119" s="56" t="n"/>
      <c r="B1119" s="278" t="inlineStr">
        <is>
          <t>致富带头人（湖羊养殖专业户）培训</t>
        </is>
      </c>
      <c r="C1119" s="67" t="inlineStr">
        <is>
          <t>新建</t>
        </is>
      </c>
      <c r="D1119" s="79" t="inlineStr">
        <is>
          <t>2022.01-2022.12</t>
        </is>
      </c>
      <c r="E1119" s="67" t="inlineStr">
        <is>
          <t>耿湾乡</t>
        </is>
      </c>
      <c r="F1119" s="285" t="inlineStr">
        <is>
          <t>培训湖羊养殖专业户303户，其中：耿河村26户、四合原村28户、桃树掌村28户、韩老庄村27户、天桥村24户、许掌村27户、张台村27户、黑城岔村27户、郜庄村20户、郝东掌村25户、万湾村22户、潘掌村22户。</t>
        </is>
      </c>
      <c r="G1119" s="286" t="n">
        <v>32.7846</v>
      </c>
      <c r="H1119" s="286" t="n"/>
      <c r="I1119" s="286" t="n">
        <v>32.7846</v>
      </c>
      <c r="J1119" s="286" t="n"/>
      <c r="K1119" s="286" t="n"/>
      <c r="L1119" s="289" t="inlineStr">
        <is>
          <t>甘财扶贫〔2021〕25号</t>
        </is>
      </c>
      <c r="M1119" s="94" t="inlineStr">
        <is>
          <t>提高养殖户养殖技术，提升养殖效益。</t>
        </is>
      </c>
      <c r="N1119" s="94" t="inlineStr">
        <is>
          <t>通过聘请有较高资质的专业技术讲师进行理论授课和实践操作指导，及有一定养殖经验的养殖大户和养殖明星进行经验分享，增强养殖户的养殖技术和信心，从而达到提升养殖效益的目的。</t>
        </is>
      </c>
      <c r="O1119" s="67" t="n">
        <v>12</v>
      </c>
      <c r="P1119" s="79" t="n"/>
      <c r="Q1119" s="67">
        <f>R1119+S1119</f>
        <v/>
      </c>
      <c r="R1119" s="67" t="n">
        <v>0.0303</v>
      </c>
      <c r="S1119" s="67" t="n"/>
      <c r="T1119" s="67">
        <f>U1119+V1119</f>
        <v/>
      </c>
      <c r="U1119" s="67" t="n">
        <v>0.1212</v>
      </c>
      <c r="V1119" s="67" t="n"/>
      <c r="W1119" s="67" t="inlineStr">
        <is>
          <t>畜牧局</t>
        </is>
      </c>
      <c r="X1119" s="79" t="inlineStr">
        <is>
          <t>曹志鹏</t>
        </is>
      </c>
      <c r="Y1119" s="60" t="inlineStr">
        <is>
          <t>耿湾乡</t>
        </is>
      </c>
      <c r="Z1119" s="58" t="inlineStr">
        <is>
          <t>王秀丽</t>
        </is>
      </c>
      <c r="AA1119" s="58" t="inlineStr">
        <is>
          <t>环农领办发〔2022〕4号</t>
        </is>
      </c>
      <c r="AB1119" s="79" t="inlineStr">
        <is>
          <t>省提前批</t>
        </is>
      </c>
    </row>
    <row r="1120" ht="81" customHeight="1" s="295">
      <c r="A1120" s="56" t="n"/>
      <c r="B1120" s="278" t="inlineStr">
        <is>
          <t>致富带头人（湖羊养殖专业户）培训</t>
        </is>
      </c>
      <c r="C1120" s="67" t="inlineStr">
        <is>
          <t>新建</t>
        </is>
      </c>
      <c r="D1120" s="79" t="inlineStr">
        <is>
          <t>2022.01-2022.12</t>
        </is>
      </c>
      <c r="E1120" s="67" t="inlineStr">
        <is>
          <t>环城镇</t>
        </is>
      </c>
      <c r="F1120" s="94" t="inlineStr">
        <is>
          <t>培育湖羊养殖专业户317户，其中：龚淌村15户、陈汤塬村16户、城东塬村18户、红星村17户、马坊塬村16户、漫塬村18户、高龚塬村19户、北郭塬村22户、宁老庄村23户、十五里沟村10户、五里屯村17户、西川村19户、肖川村18户、杨庙掌村18户、张淌村12户、周塬村18户、耿家沟26户、冉旗寨村15户。</t>
        </is>
      </c>
      <c r="G1120" s="286" t="n">
        <v>34.4262</v>
      </c>
      <c r="H1120" s="286" t="n"/>
      <c r="I1120" s="286" t="n">
        <v>34.4262</v>
      </c>
      <c r="J1120" s="286" t="n"/>
      <c r="K1120" s="286" t="n"/>
      <c r="L1120" s="289" t="inlineStr">
        <is>
          <t>甘财扶贫〔2021〕25号</t>
        </is>
      </c>
      <c r="M1120" s="94" t="inlineStr">
        <is>
          <t>提高养殖户养殖技术，提升养殖效益。</t>
        </is>
      </c>
      <c r="N1120" s="94" t="inlineStr">
        <is>
          <t>通过聘请有较高资质的专业技术讲师进行理论授课和实践操作指导，及有一定养殖经验的养殖大户和养殖明星进行经验分享，增强养殖户的养殖技术和信心，从而达到提升养殖效益的目的。</t>
        </is>
      </c>
      <c r="O1120" s="67" t="n">
        <v>18</v>
      </c>
      <c r="P1120" s="79" t="n"/>
      <c r="Q1120" s="67">
        <f>R1120+S1120</f>
        <v/>
      </c>
      <c r="R1120" s="67" t="n">
        <v>0.0317</v>
      </c>
      <c r="S1120" s="67" t="n"/>
      <c r="T1120" s="67">
        <f>U1120+V1120</f>
        <v/>
      </c>
      <c r="U1120" s="67" t="n">
        <v>0.1268</v>
      </c>
      <c r="V1120" s="67" t="n"/>
      <c r="W1120" s="67" t="inlineStr">
        <is>
          <t>畜牧局</t>
        </is>
      </c>
      <c r="X1120" s="79" t="inlineStr">
        <is>
          <t>曹志鹏</t>
        </is>
      </c>
      <c r="Y1120" s="67" t="inlineStr">
        <is>
          <t>环城镇</t>
        </is>
      </c>
      <c r="Z1120" s="58" t="inlineStr">
        <is>
          <t>白俊虎</t>
        </is>
      </c>
      <c r="AA1120" s="58" t="inlineStr">
        <is>
          <t>环农领办发〔2022〕4号</t>
        </is>
      </c>
      <c r="AB1120" s="79" t="inlineStr">
        <is>
          <t>省提前批</t>
        </is>
      </c>
    </row>
    <row r="1121" ht="81" customHeight="1" s="295">
      <c r="A1121" s="56" t="n"/>
      <c r="B1121" s="278" t="inlineStr">
        <is>
          <t>致富带头人（湖羊养殖专业户）培训</t>
        </is>
      </c>
      <c r="C1121" s="67" t="inlineStr">
        <is>
          <t>新建</t>
        </is>
      </c>
      <c r="D1121" s="79" t="inlineStr">
        <is>
          <t>2022.01-2022.12</t>
        </is>
      </c>
      <c r="E1121" s="67" t="inlineStr">
        <is>
          <t>合道镇</t>
        </is>
      </c>
      <c r="F1121" s="285" t="inlineStr">
        <is>
          <t>培育湖羊养殖专业户123户，其中：朱家塬村10户、赵家塬村5户、沈家岭村3户、瓦天沟村3户、何家坪村4户、唐台子村13户、梁坪村16户、陶洼子村4户、陈旗塬村2户、辛坪村10户、赵台村12户、杨坪沟村2户、常崾岘村11户、寨子坪村11户、红崖洼村3户、大路洼村4户、尚西坪村10户。</t>
        </is>
      </c>
      <c r="G1121" s="286" t="n">
        <v>13.2717</v>
      </c>
      <c r="H1121" s="286" t="n"/>
      <c r="I1121" s="286" t="n">
        <v>13.2717</v>
      </c>
      <c r="J1121" s="286" t="n"/>
      <c r="K1121" s="286" t="n"/>
      <c r="L1121" s="289" t="inlineStr">
        <is>
          <t>甘财扶贫〔2021〕25号</t>
        </is>
      </c>
      <c r="M1121" s="94" t="inlineStr">
        <is>
          <t>提高养殖户养殖技术，提升养殖效益。</t>
        </is>
      </c>
      <c r="N1121" s="94" t="inlineStr">
        <is>
          <t>通过聘请有较高资质的专业技术讲师进行理论授课和实践操作指导，及有一定养殖经验的养殖大户和养殖明星进行经验分享，增强养殖户的养殖技术和信心，从而达到提升养殖效益的目的。</t>
        </is>
      </c>
      <c r="O1121" s="67" t="n">
        <v>17</v>
      </c>
      <c r="P1121" s="79" t="n"/>
      <c r="Q1121" s="67">
        <f>R1121+S1121</f>
        <v/>
      </c>
      <c r="R1121" s="67" t="n">
        <v>0.0123</v>
      </c>
      <c r="S1121" s="67" t="n"/>
      <c r="T1121" s="67">
        <f>U1121+V1121</f>
        <v/>
      </c>
      <c r="U1121" s="67" t="n">
        <v>0.0492</v>
      </c>
      <c r="V1121" s="67" t="n"/>
      <c r="W1121" s="67" t="inlineStr">
        <is>
          <t>畜牧局</t>
        </is>
      </c>
      <c r="X1121" s="79" t="inlineStr">
        <is>
          <t>曹志鹏</t>
        </is>
      </c>
      <c r="Y1121" s="60" t="inlineStr">
        <is>
          <t>合道镇</t>
        </is>
      </c>
      <c r="Z1121" s="58" t="inlineStr">
        <is>
          <t>王宝明</t>
        </is>
      </c>
      <c r="AA1121" s="58" t="inlineStr">
        <is>
          <t>环农领办发〔2022〕4号</t>
        </is>
      </c>
      <c r="AB1121" s="79" t="inlineStr">
        <is>
          <t>省提前批</t>
        </is>
      </c>
    </row>
    <row r="1122" ht="81" customHeight="1" s="295">
      <c r="A1122" s="56" t="n"/>
      <c r="B1122" s="278" t="inlineStr">
        <is>
          <t>致富带头人（湖羊养殖专业户）培训</t>
        </is>
      </c>
      <c r="C1122" s="67" t="inlineStr">
        <is>
          <t>新建</t>
        </is>
      </c>
      <c r="D1122" s="79" t="inlineStr">
        <is>
          <t>2022.01-2022.12</t>
        </is>
      </c>
      <c r="E1122" s="67" t="inlineStr">
        <is>
          <t>曲子镇</t>
        </is>
      </c>
      <c r="F1122" s="285" t="inlineStr">
        <is>
          <t>培育湖羊养殖专业户217户，其中：马家河村25户、刘旗村18户、高李湾村17户、楼房子村15户、西沟村19户、许家塬村25户、金村寺村20户、油坊塬村21户、金盆掌村15户、小庄子村18户、宋家塬村24户。</t>
        </is>
      </c>
      <c r="G1122" s="286" t="n">
        <v>23.5662</v>
      </c>
      <c r="H1122" s="286" t="n"/>
      <c r="I1122" s="286" t="n">
        <v>23.5662</v>
      </c>
      <c r="J1122" s="286" t="n"/>
      <c r="K1122" s="286" t="n"/>
      <c r="L1122" s="289" t="inlineStr">
        <is>
          <t>甘财扶贫〔2021〕25号</t>
        </is>
      </c>
      <c r="M1122" s="94" t="inlineStr">
        <is>
          <t>提高养殖户养殖技术，提升养殖效益。</t>
        </is>
      </c>
      <c r="N1122" s="94" t="inlineStr">
        <is>
          <t>通过聘请有较高资质的专业技术讲师进行理论授课和实践操作指导，及有一定养殖经验的养殖大户和养殖明星进行经验分享，增强养殖户的养殖技术和信心，从而达到提升养殖效益的目的。</t>
        </is>
      </c>
      <c r="O1122" s="67" t="n">
        <v>11</v>
      </c>
      <c r="P1122" s="79" t="n"/>
      <c r="Q1122" s="67">
        <f>R1122+S1122</f>
        <v/>
      </c>
      <c r="R1122" s="67" t="n">
        <v>0.0217</v>
      </c>
      <c r="S1122" s="67" t="n"/>
      <c r="T1122" s="67">
        <f>U1122+V1122</f>
        <v/>
      </c>
      <c r="U1122" s="67" t="n">
        <v>0.0868</v>
      </c>
      <c r="V1122" s="67" t="n"/>
      <c r="W1122" s="67" t="inlineStr">
        <is>
          <t>畜牧局</t>
        </is>
      </c>
      <c r="X1122" s="79" t="inlineStr">
        <is>
          <t>曹志鹏</t>
        </is>
      </c>
      <c r="Y1122" s="60" t="inlineStr">
        <is>
          <t>曲子镇</t>
        </is>
      </c>
      <c r="Z1122" s="58" t="inlineStr">
        <is>
          <t>段斌杰</t>
        </is>
      </c>
      <c r="AA1122" s="58" t="inlineStr">
        <is>
          <t>环农领办发〔2022〕4号</t>
        </is>
      </c>
      <c r="AB1122" s="79" t="inlineStr">
        <is>
          <t>省提前批</t>
        </is>
      </c>
    </row>
    <row r="1123" ht="81" customHeight="1" s="295">
      <c r="A1123" s="56" t="n"/>
      <c r="B1123" s="278" t="inlineStr">
        <is>
          <t>致富带头人（湖羊养殖专业户）培训</t>
        </is>
      </c>
      <c r="C1123" s="67" t="inlineStr">
        <is>
          <t>新建</t>
        </is>
      </c>
      <c r="D1123" s="79" t="inlineStr">
        <is>
          <t>2022.01-2022.12</t>
        </is>
      </c>
      <c r="E1123" s="67" t="inlineStr">
        <is>
          <t>罗山川乡</t>
        </is>
      </c>
      <c r="F1123" s="94" t="inlineStr">
        <is>
          <t>培育湖羊养殖专业户202户，其中：西阳洼村36户、龙柏山村32户、兰家掌村32户、大树塬村30户、陈渠子村35户、光明村37户。</t>
        </is>
      </c>
      <c r="G1123" s="286" t="n">
        <v>21.8564</v>
      </c>
      <c r="H1123" s="286" t="n"/>
      <c r="I1123" s="286" t="n">
        <v>21.8564</v>
      </c>
      <c r="J1123" s="286" t="n"/>
      <c r="K1123" s="286" t="n"/>
      <c r="L1123" s="289" t="inlineStr">
        <is>
          <t>甘财扶贫〔2021〕25号</t>
        </is>
      </c>
      <c r="M1123" s="94" t="inlineStr">
        <is>
          <t>提高养殖户养殖技术，提升养殖效益。</t>
        </is>
      </c>
      <c r="N1123" s="94" t="inlineStr">
        <is>
          <t>通过聘请有较高资质的专业技术讲师进行理论授课和实践操作指导，及有一定养殖经验的养殖大户和养殖明星进行经验分享，增强养殖户的养殖技术和信心，从而达到提升养殖效益的目的。</t>
        </is>
      </c>
      <c r="O1123" s="67" t="n">
        <v>6</v>
      </c>
      <c r="P1123" s="79" t="n"/>
      <c r="Q1123" s="67">
        <f>R1123+S1123</f>
        <v/>
      </c>
      <c r="R1123" s="67" t="n">
        <v>0.0202</v>
      </c>
      <c r="S1123" s="67" t="n"/>
      <c r="T1123" s="67">
        <f>U1123+V1123</f>
        <v/>
      </c>
      <c r="U1123" s="67" t="n">
        <v>0.0808</v>
      </c>
      <c r="V1123" s="67" t="n"/>
      <c r="W1123" s="67" t="inlineStr">
        <is>
          <t>畜牧局</t>
        </is>
      </c>
      <c r="X1123" s="79" t="inlineStr">
        <is>
          <t>曹志鹏</t>
        </is>
      </c>
      <c r="Y1123" s="60" t="inlineStr">
        <is>
          <t>罗山川乡</t>
        </is>
      </c>
      <c r="Z1123" s="58" t="inlineStr">
        <is>
          <t>李怀文</t>
        </is>
      </c>
      <c r="AA1123" s="58" t="inlineStr">
        <is>
          <t>环农领办发〔2022〕4号</t>
        </is>
      </c>
      <c r="AB1123" s="79" t="inlineStr">
        <is>
          <t>省提前批</t>
        </is>
      </c>
    </row>
    <row r="1124" ht="81" customHeight="1" s="295">
      <c r="A1124" s="56" t="n"/>
      <c r="B1124" s="278" t="inlineStr">
        <is>
          <t>致富带头人（湖羊养殖专业户）培训</t>
        </is>
      </c>
      <c r="C1124" s="67" t="inlineStr">
        <is>
          <t>新建</t>
        </is>
      </c>
      <c r="D1124" s="79" t="inlineStr">
        <is>
          <t>2022.01-2022.12</t>
        </is>
      </c>
      <c r="E1124" s="67" t="inlineStr">
        <is>
          <t>南湫乡</t>
        </is>
      </c>
      <c r="F1124" s="285" t="inlineStr">
        <is>
          <t>培育湖羊养殖专业户140户，其中：党家洼村16户、代家洼村20户、洪涝池村22户、岳后渠村20户、花儿山村24户、杨兴堡村23户、双井子村15户。</t>
        </is>
      </c>
      <c r="G1124" s="286" t="n">
        <v>15.204</v>
      </c>
      <c r="H1124" s="286" t="n"/>
      <c r="I1124" s="286" t="n">
        <v>15.204</v>
      </c>
      <c r="J1124" s="286" t="n"/>
      <c r="K1124" s="286" t="n"/>
      <c r="L1124" s="289" t="inlineStr">
        <is>
          <t>甘财扶贫〔2021〕25号</t>
        </is>
      </c>
      <c r="M1124" s="94" t="inlineStr">
        <is>
          <t>提高养殖户养殖技术，提升养殖效益。</t>
        </is>
      </c>
      <c r="N1124" s="94" t="inlineStr">
        <is>
          <t>通过聘请有较高资质的专业技术讲师进行理论授课和实践操作指导，及有一定养殖经验的养殖大户和养殖明星进行经验分享，增强养殖户的养殖技术和信心，从而达到提升养殖效益的目的。</t>
        </is>
      </c>
      <c r="O1124" s="67" t="n">
        <v>7</v>
      </c>
      <c r="P1124" s="79" t="n"/>
      <c r="Q1124" s="67">
        <f>R1124+S1124</f>
        <v/>
      </c>
      <c r="R1124" s="67" t="n">
        <v>0.014</v>
      </c>
      <c r="S1124" s="67" t="n"/>
      <c r="T1124" s="67">
        <f>U1124+V1124</f>
        <v/>
      </c>
      <c r="U1124" s="67" t="n">
        <v>0.056</v>
      </c>
      <c r="V1124" s="67" t="n"/>
      <c r="W1124" s="67" t="inlineStr">
        <is>
          <t>畜牧局</t>
        </is>
      </c>
      <c r="X1124" s="79" t="inlineStr">
        <is>
          <t>曹志鹏</t>
        </is>
      </c>
      <c r="Y1124" s="60" t="inlineStr">
        <is>
          <t>南湫乡</t>
        </is>
      </c>
      <c r="Z1124" s="58" t="inlineStr">
        <is>
          <t>杜志远</t>
        </is>
      </c>
      <c r="AA1124" s="58" t="inlineStr">
        <is>
          <t>环农领办发〔2022〕4号</t>
        </is>
      </c>
      <c r="AB1124" s="79" t="inlineStr">
        <is>
          <t>省提前批</t>
        </is>
      </c>
    </row>
    <row r="1125" ht="81" customHeight="1" s="295">
      <c r="A1125" s="56" t="n"/>
      <c r="B1125" s="278" t="inlineStr">
        <is>
          <t>致富带头人（湖羊养殖专业户）培训</t>
        </is>
      </c>
      <c r="C1125" s="67" t="inlineStr">
        <is>
          <t>新建</t>
        </is>
      </c>
      <c r="D1125" s="79" t="inlineStr">
        <is>
          <t>2022.01-2022.12</t>
        </is>
      </c>
      <c r="E1125" s="67" t="inlineStr">
        <is>
          <t>甜水镇</t>
        </is>
      </c>
      <c r="F1125" s="285" t="inlineStr">
        <is>
          <t>培育湖羊养殖专业户350户，其中：甜水街村39户、张铁村30户、鲁掌村43户、何塬村34户、邱滩村37户、赵掌村32户、高崾岘村33户、狼儿滩村35户、大良洼村34户、七里墩村33户。</t>
        </is>
      </c>
      <c r="G1125" s="286" t="n">
        <v>37.8128</v>
      </c>
      <c r="H1125" s="286" t="n"/>
      <c r="I1125" s="286" t="n">
        <v>37.8128</v>
      </c>
      <c r="J1125" s="286" t="n"/>
      <c r="K1125" s="286" t="n"/>
      <c r="L1125" s="289" t="inlineStr">
        <is>
          <t>甘财扶贫〔2021〕25号</t>
        </is>
      </c>
      <c r="M1125" s="94" t="inlineStr">
        <is>
          <t>提高养殖户养殖技术，提升养殖效益。</t>
        </is>
      </c>
      <c r="N1125" s="94" t="inlineStr">
        <is>
          <t>通过聘请有较高资质的专业技术讲师进行理论授课和实践操作指导，及有一定养殖经验的养殖大户和养殖明星进行经验分享，增强养殖户的养殖技术和信心，从而达到提升养殖效益的目的。</t>
        </is>
      </c>
      <c r="O1125" s="67" t="n">
        <v>10</v>
      </c>
      <c r="P1125" s="79" t="n"/>
      <c r="Q1125" s="67">
        <f>R1125+S1125</f>
        <v/>
      </c>
      <c r="R1125" s="67" t="n">
        <v>0.035</v>
      </c>
      <c r="S1125" s="67" t="n"/>
      <c r="T1125" s="67">
        <f>U1125+V1125</f>
        <v/>
      </c>
      <c r="U1125" s="67" t="n">
        <v>0.14</v>
      </c>
      <c r="V1125" s="67" t="n"/>
      <c r="W1125" s="67" t="inlineStr">
        <is>
          <t>畜牧局</t>
        </is>
      </c>
      <c r="X1125" s="79" t="inlineStr">
        <is>
          <t>曹志鹏</t>
        </is>
      </c>
      <c r="Y1125" s="60" t="inlineStr">
        <is>
          <t>甜水镇</t>
        </is>
      </c>
      <c r="Z1125" s="58" t="inlineStr">
        <is>
          <t>拓研新</t>
        </is>
      </c>
      <c r="AA1125" s="58" t="inlineStr">
        <is>
          <t>环农领办发〔2022〕4号</t>
        </is>
      </c>
      <c r="AB1125" s="79" t="inlineStr">
        <is>
          <t>省提前批</t>
        </is>
      </c>
    </row>
    <row r="1126" ht="81" customHeight="1" s="295">
      <c r="A1126" s="56" t="n"/>
      <c r="B1126" s="278" t="inlineStr">
        <is>
          <t>致富带头人（湖羊养殖专业户）培训</t>
        </is>
      </c>
      <c r="C1126" s="67" t="inlineStr">
        <is>
          <t>新建</t>
        </is>
      </c>
      <c r="D1126" s="79" t="inlineStr">
        <is>
          <t>2022.01-2022.12</t>
        </is>
      </c>
      <c r="E1126" s="67" t="inlineStr">
        <is>
          <t>山城乡</t>
        </is>
      </c>
      <c r="F1126" s="288" t="inlineStr">
        <is>
          <t xml:space="preserve">培育湖羊养殖专业户158户，其中：山城堡村18户、八里铺村23户、薛塬村21户、王山口子村22户、郝掌村20户、赵庄村29户、谢庄村25户。
</t>
        </is>
      </c>
      <c r="G1126" s="286" t="n">
        <v>17.0956</v>
      </c>
      <c r="H1126" s="286" t="n"/>
      <c r="I1126" s="286" t="n">
        <v>17.0956</v>
      </c>
      <c r="J1126" s="286" t="n"/>
      <c r="K1126" s="286" t="n"/>
      <c r="L1126" s="289" t="inlineStr">
        <is>
          <t>甘财扶贫〔2021〕25号</t>
        </is>
      </c>
      <c r="M1126" s="94" t="inlineStr">
        <is>
          <t>提高养殖户养殖技术，提升养殖效益。</t>
        </is>
      </c>
      <c r="N1126" s="94" t="inlineStr">
        <is>
          <t>通过聘请有较高资质的专业技术讲师进行理论授课和实践操作指导，及有一定养殖经验的养殖大户和养殖明星进行经验分享，增强养殖户的养殖技术和信心，从而达到提升养殖效益的目的。</t>
        </is>
      </c>
      <c r="O1126" s="67" t="n">
        <v>7</v>
      </c>
      <c r="P1126" s="79" t="n"/>
      <c r="Q1126" s="67">
        <f>R1126+S1126</f>
        <v/>
      </c>
      <c r="R1126" s="67" t="n">
        <v>0.0158</v>
      </c>
      <c r="S1126" s="67" t="n"/>
      <c r="T1126" s="67">
        <f>U1126+V1126</f>
        <v/>
      </c>
      <c r="U1126" s="67" t="n">
        <v>0.06320000000000001</v>
      </c>
      <c r="V1126" s="67" t="n"/>
      <c r="W1126" s="67" t="inlineStr">
        <is>
          <t>畜牧局</t>
        </is>
      </c>
      <c r="X1126" s="79" t="inlineStr">
        <is>
          <t>曹志鹏</t>
        </is>
      </c>
      <c r="Y1126" s="60" t="inlineStr">
        <is>
          <t>山城乡</t>
        </is>
      </c>
      <c r="Z1126" s="58" t="inlineStr">
        <is>
          <t>姚建平</t>
        </is>
      </c>
      <c r="AA1126" s="58" t="inlineStr">
        <is>
          <t>环农领办发〔2022〕4号</t>
        </is>
      </c>
      <c r="AB1126" s="79" t="inlineStr">
        <is>
          <t>省提前批</t>
        </is>
      </c>
    </row>
    <row r="1127" ht="81" customHeight="1" s="295">
      <c r="A1127" s="56" t="n"/>
      <c r="B1127" s="278" t="inlineStr">
        <is>
          <t>致富带头人（湖羊养殖专业户）培训</t>
        </is>
      </c>
      <c r="C1127" s="67" t="inlineStr">
        <is>
          <t>新建</t>
        </is>
      </c>
      <c r="D1127" s="79" t="inlineStr">
        <is>
          <t>2022.01-2022.12</t>
        </is>
      </c>
      <c r="E1127" s="67" t="inlineStr">
        <is>
          <t>秦团庄乡</t>
        </is>
      </c>
      <c r="F1127" s="94" t="inlineStr">
        <is>
          <t>培育湖羊养殖专业户124户，其中：贾塬村17户、秦团庄村19户、新集子村13户、新峁村12户、白塬畔村18户、大天子村18户、王团庄村16户、南掌堡子村11户。</t>
        </is>
      </c>
      <c r="G1127" s="286" t="n">
        <v>13.4168</v>
      </c>
      <c r="H1127" s="286" t="n"/>
      <c r="I1127" s="286" t="n">
        <v>13.4168</v>
      </c>
      <c r="J1127" s="286" t="n"/>
      <c r="K1127" s="286" t="n"/>
      <c r="L1127" s="289" t="inlineStr">
        <is>
          <t>甘财扶贫〔2021〕25号</t>
        </is>
      </c>
      <c r="M1127" s="94" t="inlineStr">
        <is>
          <t>提高养殖户养殖技术，提升养殖效益。</t>
        </is>
      </c>
      <c r="N1127" s="94" t="inlineStr">
        <is>
          <t>通过聘请有较高资质的专业技术讲师进行理论授课和实践操作指导，及有一定养殖经验的养殖大户和养殖明星进行经验分享，增强养殖户的养殖技术和信心，从而达到提升养殖效益的目的。</t>
        </is>
      </c>
      <c r="O1127" s="67" t="n">
        <v>8</v>
      </c>
      <c r="P1127" s="79" t="n"/>
      <c r="Q1127" s="67">
        <f>R1127+S1127</f>
        <v/>
      </c>
      <c r="R1127" s="67" t="n">
        <v>0.0124</v>
      </c>
      <c r="S1127" s="67" t="n"/>
      <c r="T1127" s="67">
        <f>U1127+V1127</f>
        <v/>
      </c>
      <c r="U1127" s="67" t="n">
        <v>0.0496</v>
      </c>
      <c r="V1127" s="67" t="n"/>
      <c r="W1127" s="67" t="inlineStr">
        <is>
          <t>畜牧局</t>
        </is>
      </c>
      <c r="X1127" s="79" t="inlineStr">
        <is>
          <t>曹志鹏</t>
        </is>
      </c>
      <c r="Y1127" s="60" t="inlineStr">
        <is>
          <t>秦团庄乡</t>
        </is>
      </c>
      <c r="Z1127" s="58" t="inlineStr">
        <is>
          <t>张浩洲</t>
        </is>
      </c>
      <c r="AA1127" s="58" t="inlineStr">
        <is>
          <t>环农领办发〔2022〕4号</t>
        </is>
      </c>
      <c r="AB1127" s="79" t="inlineStr">
        <is>
          <t>省提前批</t>
        </is>
      </c>
    </row>
    <row r="1128" ht="81" customHeight="1" s="295">
      <c r="A1128" s="56" t="n"/>
      <c r="B1128" s="278" t="inlineStr">
        <is>
          <t>致富带头人（湖羊养殖专业户）培训</t>
        </is>
      </c>
      <c r="C1128" s="67" t="inlineStr">
        <is>
          <t>新建</t>
        </is>
      </c>
      <c r="D1128" s="79" t="inlineStr">
        <is>
          <t>2022.01-2022.12</t>
        </is>
      </c>
      <c r="E1128" s="67" t="inlineStr">
        <is>
          <t>木钵镇</t>
        </is>
      </c>
      <c r="F1128" s="94" t="inlineStr">
        <is>
          <t>培育湖羊养殖专业户218户，其中：高寨村17户、曹旗村16户、木钵街村10户、殷家桥村13户、韩洼子村12户、周湾村13户、刘家塬村10户、邓寨子村13户、高楼塬村15户、白家掌村18户、二合塬村17户、郭西掌村8户、坪子塬村18户、水坝滩村13户、井儿岔村12户、罗家沟村13户。</t>
        </is>
      </c>
      <c r="G1128" s="286" t="n">
        <v>23.5222</v>
      </c>
      <c r="H1128" s="286" t="n"/>
      <c r="I1128" s="286" t="n">
        <v>23.5222</v>
      </c>
      <c r="J1128" s="286" t="n"/>
      <c r="K1128" s="286" t="n"/>
      <c r="L1128" s="289" t="inlineStr">
        <is>
          <t>甘财扶贫〔2021〕25号</t>
        </is>
      </c>
      <c r="M1128" s="94" t="inlineStr">
        <is>
          <t>提高养殖户养殖技术，提升养殖效益。</t>
        </is>
      </c>
      <c r="N1128" s="94" t="inlineStr">
        <is>
          <t>通过聘请有较高资质的专业技术讲师进行理论授课和实践操作指导，及有一定养殖经验的养殖大户和养殖明星进行经验分享，增强养殖户的养殖技术和信心，从而达到提升养殖效益的目的。</t>
        </is>
      </c>
      <c r="O1128" s="67" t="n">
        <v>16</v>
      </c>
      <c r="P1128" s="79" t="n"/>
      <c r="Q1128" s="67">
        <f>R1128+S1128</f>
        <v/>
      </c>
      <c r="R1128" s="67" t="n">
        <v>0.0218</v>
      </c>
      <c r="S1128" s="67" t="n"/>
      <c r="T1128" s="67">
        <f>U1128+V1128</f>
        <v/>
      </c>
      <c r="U1128" s="67" t="n">
        <v>0.0872</v>
      </c>
      <c r="V1128" s="67" t="n"/>
      <c r="W1128" s="67" t="inlineStr">
        <is>
          <t>畜牧局</t>
        </is>
      </c>
      <c r="X1128" s="79" t="inlineStr">
        <is>
          <t>曹志鹏</t>
        </is>
      </c>
      <c r="Y1128" s="67" t="inlineStr">
        <is>
          <t>木钵镇</t>
        </is>
      </c>
      <c r="Z1128" s="83" t="inlineStr">
        <is>
          <t>方显</t>
        </is>
      </c>
      <c r="AA1128" s="58" t="inlineStr">
        <is>
          <t>环农领办发〔2022〕4号</t>
        </is>
      </c>
      <c r="AB1128" s="79" t="inlineStr">
        <is>
          <t>省提前批</t>
        </is>
      </c>
    </row>
    <row r="1129" ht="81" customHeight="1" s="295">
      <c r="A1129" s="56" t="n"/>
      <c r="B1129" s="278" t="inlineStr">
        <is>
          <t>致富带头人（湖羊养殖专业户）培训</t>
        </is>
      </c>
      <c r="C1129" s="67" t="inlineStr">
        <is>
          <t>新建</t>
        </is>
      </c>
      <c r="D1129" s="79" t="inlineStr">
        <is>
          <t>2022.01-2022.12</t>
        </is>
      </c>
      <c r="E1129" s="67" t="inlineStr">
        <is>
          <t>演武乡</t>
        </is>
      </c>
      <c r="F1129" s="94" t="inlineStr">
        <is>
          <t>培育湖羊养殖专业户101户，其中：曳郭咀村20户、杨家洼村19户、佛岔村17户、路家塬村14户、吴家塬村16户、走马硷村15户。</t>
        </is>
      </c>
      <c r="G1129" s="286" t="n">
        <v>10.8979</v>
      </c>
      <c r="H1129" s="286" t="n"/>
      <c r="I1129" s="286" t="n">
        <v>10.8979</v>
      </c>
      <c r="J1129" s="286" t="n"/>
      <c r="K1129" s="286" t="n"/>
      <c r="L1129" s="289" t="inlineStr">
        <is>
          <t>甘财扶贫〔2021〕25号</t>
        </is>
      </c>
      <c r="M1129" s="94" t="inlineStr">
        <is>
          <t>提高养殖户养殖技术，提升养殖效益。</t>
        </is>
      </c>
      <c r="N1129" s="94" t="inlineStr">
        <is>
          <t>通过聘请有较高资质的专业技术讲师进行理论授课和实践操作指导，及有一定养殖经验的养殖大户和养殖明星进行经验分享，增强养殖户的养殖技术和信心，从而达到提升养殖效益的目的。</t>
        </is>
      </c>
      <c r="O1129" s="67" t="n">
        <v>6</v>
      </c>
      <c r="P1129" s="79" t="n"/>
      <c r="Q1129" s="67">
        <f>R1129+S1129</f>
        <v/>
      </c>
      <c r="R1129" s="67" t="n">
        <v>0.0101</v>
      </c>
      <c r="S1129" s="67" t="n"/>
      <c r="T1129" s="67">
        <f>U1129+V1129</f>
        <v/>
      </c>
      <c r="U1129" s="67" t="n">
        <v>0.0404</v>
      </c>
      <c r="V1129" s="67" t="n"/>
      <c r="W1129" s="67" t="inlineStr">
        <is>
          <t>畜牧局</t>
        </is>
      </c>
      <c r="X1129" s="79" t="inlineStr">
        <is>
          <t>曹志鹏</t>
        </is>
      </c>
      <c r="Y1129" s="60" t="inlineStr">
        <is>
          <t>演武乡</t>
        </is>
      </c>
      <c r="Z1129" s="58" t="inlineStr">
        <is>
          <t>杨永杰</t>
        </is>
      </c>
      <c r="AA1129" s="58" t="inlineStr">
        <is>
          <t>环农领办发〔2022〕4号</t>
        </is>
      </c>
      <c r="AB1129" s="79" t="inlineStr">
        <is>
          <t>省提前批</t>
        </is>
      </c>
    </row>
    <row r="1130" ht="81" customHeight="1" s="295">
      <c r="A1130" s="56" t="n"/>
      <c r="B1130" s="278" t="inlineStr">
        <is>
          <t>致富带头人（湖羊养殖专业户）培训</t>
        </is>
      </c>
      <c r="C1130" s="67" t="inlineStr">
        <is>
          <t>新建</t>
        </is>
      </c>
      <c r="D1130" s="79" t="inlineStr">
        <is>
          <t>2022.01-2022.12</t>
        </is>
      </c>
      <c r="E1130" s="67" t="inlineStr">
        <is>
          <t>芦家湾乡</t>
        </is>
      </c>
      <c r="F1130" s="285" t="inlineStr">
        <is>
          <t>培育湖羊养殖专业户144户，其中：杨兴庄村15户、花儿掌村13户、庙儿掌村15户、井川村19户、宋家掌村10户、桃李湾村16户、王庄村10户、大堡条村14户、盘龙村15户、小堡条村17户。</t>
        </is>
      </c>
      <c r="G1130" s="286" t="n">
        <v>15.4944</v>
      </c>
      <c r="H1130" s="286" t="n"/>
      <c r="I1130" s="286" t="n">
        <v>15.4944</v>
      </c>
      <c r="J1130" s="286" t="n"/>
      <c r="K1130" s="286" t="n"/>
      <c r="L1130" s="289" t="inlineStr">
        <is>
          <t>甘财扶贫〔2021〕25号</t>
        </is>
      </c>
      <c r="M1130" s="94" t="inlineStr">
        <is>
          <t>提高养殖户养殖技术，提升养殖效益。</t>
        </is>
      </c>
      <c r="N1130" s="94" t="inlineStr">
        <is>
          <t>通过聘请有较高资质的专业技术讲师进行理论授课和实践操作指导，及有一定养殖经验的养殖大户和养殖明星进行经验分享，增强养殖户的养殖技术和信心，从而达到提升养殖效益的目的。</t>
        </is>
      </c>
      <c r="O1130" s="67" t="n">
        <v>10</v>
      </c>
      <c r="P1130" s="79" t="n"/>
      <c r="Q1130" s="67">
        <f>R1130+S1130</f>
        <v/>
      </c>
      <c r="R1130" s="67" t="n">
        <v>0.0144</v>
      </c>
      <c r="S1130" s="67" t="n"/>
      <c r="T1130" s="67">
        <f>U1130+V1130</f>
        <v/>
      </c>
      <c r="U1130" s="67" t="n">
        <v>0.0576</v>
      </c>
      <c r="V1130" s="67" t="n"/>
      <c r="W1130" s="67" t="inlineStr">
        <is>
          <t>畜牧局</t>
        </is>
      </c>
      <c r="X1130" s="79" t="inlineStr">
        <is>
          <t>曹志鹏</t>
        </is>
      </c>
      <c r="Y1130" s="60" t="inlineStr">
        <is>
          <t>芦家湾乡</t>
        </is>
      </c>
      <c r="Z1130" s="58" t="inlineStr">
        <is>
          <t>马鹏飞</t>
        </is>
      </c>
      <c r="AA1130" s="58" t="inlineStr">
        <is>
          <t>环农领办发〔2022〕4号</t>
        </is>
      </c>
      <c r="AB1130" s="79" t="inlineStr">
        <is>
          <t>省提前批</t>
        </is>
      </c>
    </row>
    <row r="1131" ht="81" customHeight="1" s="295">
      <c r="A1131" s="56" t="n"/>
      <c r="B1131" s="278" t="inlineStr">
        <is>
          <t>致富带头人（湖羊养殖专业户）培训</t>
        </is>
      </c>
      <c r="C1131" s="67" t="inlineStr">
        <is>
          <t>新建</t>
        </is>
      </c>
      <c r="D1131" s="79" t="inlineStr">
        <is>
          <t>2022.01-2022.12</t>
        </is>
      </c>
      <c r="E1131" s="67" t="inlineStr">
        <is>
          <t>樊家川镇</t>
        </is>
      </c>
      <c r="F1131" s="285" t="inlineStr">
        <is>
          <t>培育湖羊养殖专业户35户，其中：慕家河村5户、樊家川村6户、马驿沟村5户、长城村7户、闫塬村10户、马骏滩村2户。</t>
        </is>
      </c>
      <c r="G1131" s="286" t="n">
        <v>3.801</v>
      </c>
      <c r="H1131" s="286" t="n"/>
      <c r="I1131" s="286" t="n">
        <v>3.801</v>
      </c>
      <c r="J1131" s="286" t="n"/>
      <c r="K1131" s="286" t="n"/>
      <c r="L1131" s="289" t="inlineStr">
        <is>
          <t>甘财扶贫〔2021〕25号</t>
        </is>
      </c>
      <c r="M1131" s="94" t="inlineStr">
        <is>
          <t>提高养殖户养殖技术，提升养殖效益。</t>
        </is>
      </c>
      <c r="N1131" s="94" t="inlineStr">
        <is>
          <t>通过聘请有较高资质的专业技术讲师进行理论授课和实践操作指导，及有一定养殖经验的养殖大户和养殖明星进行经验分享，增强养殖户的养殖技术和信心，从而达到提升养殖效益的目的。</t>
        </is>
      </c>
      <c r="O1131" s="67" t="n">
        <v>6</v>
      </c>
      <c r="P1131" s="79" t="n"/>
      <c r="Q1131" s="67">
        <f>R1131+S1131</f>
        <v/>
      </c>
      <c r="R1131" s="67" t="n">
        <v>0.0035</v>
      </c>
      <c r="S1131" s="67" t="n"/>
      <c r="T1131" s="67">
        <f>U1131+V1131</f>
        <v/>
      </c>
      <c r="U1131" s="67" t="n">
        <v>0.014</v>
      </c>
      <c r="V1131" s="67" t="n"/>
      <c r="W1131" s="67" t="inlineStr">
        <is>
          <t>畜牧局</t>
        </is>
      </c>
      <c r="X1131" s="79" t="inlineStr">
        <is>
          <t>曹志鹏</t>
        </is>
      </c>
      <c r="Y1131" s="60" t="inlineStr">
        <is>
          <t>樊家川镇</t>
        </is>
      </c>
      <c r="Z1131" s="58" t="inlineStr">
        <is>
          <t>王治峰</t>
        </is>
      </c>
      <c r="AA1131" s="58" t="inlineStr">
        <is>
          <t>环农领办发〔2022〕4号</t>
        </is>
      </c>
      <c r="AB1131" s="79" t="inlineStr">
        <is>
          <t>省提前批</t>
        </is>
      </c>
    </row>
    <row r="1132" ht="105" customFormat="1" customHeight="1" s="5">
      <c r="A1132" s="56" t="n"/>
      <c r="B1132" s="56" t="inlineStr">
        <is>
          <t>致富带头人（湖羊养殖专业户 ）培育</t>
        </is>
      </c>
      <c r="C1132" s="56" t="inlineStr">
        <is>
          <t>新建</t>
        </is>
      </c>
      <c r="D1132" s="79" t="inlineStr">
        <is>
          <t>2022.01-2022.12</t>
        </is>
      </c>
      <c r="E1132" s="56" t="inlineStr">
        <is>
          <t>洪德镇等15个乡镇</t>
        </is>
      </c>
      <c r="F1132" s="140" t="inlineStr">
        <is>
          <t>培育湖羊养殖专业户226户，每户补助1100元，鼓励养殖户发展湖羊养殖，提高养殖效益。</t>
        </is>
      </c>
      <c r="G1132" s="56" t="n">
        <v>24</v>
      </c>
      <c r="H1132" s="124" t="n"/>
      <c r="I1132" s="124" t="n"/>
      <c r="J1132" s="124" t="n"/>
      <c r="K1132" s="124" t="n">
        <v>24</v>
      </c>
      <c r="L1132" s="124" t="inlineStr">
        <is>
          <t>环财农[2022]41号</t>
        </is>
      </c>
      <c r="M1132" s="157" t="inlineStr">
        <is>
          <t>提高养殖户养殖技术，提升养殖效益。</t>
        </is>
      </c>
      <c r="N1132" s="157" t="inlineStr">
        <is>
          <t>通过聘请有较高资质的专业技术讲师进行理论授课和实践操作指导，及有一定养殖经验的养殖大户和养殖明星进行经验分享，增强养殖户的养殖技术和信心，从而达到提升养殖效益的目的。</t>
        </is>
      </c>
      <c r="O1132" s="56" t="n">
        <v>44</v>
      </c>
      <c r="P1132" s="56" t="n"/>
      <c r="Q1132" s="309" t="n">
        <v>0.0226</v>
      </c>
      <c r="R1132" s="309" t="n">
        <v>0.0226</v>
      </c>
      <c r="S1132" s="309" t="n"/>
      <c r="T1132" s="309" t="n">
        <v>0.09039999999999999</v>
      </c>
      <c r="U1132" s="309" t="n">
        <v>0.0226</v>
      </c>
      <c r="V1132" s="309" t="n"/>
      <c r="W1132" s="56" t="inlineStr">
        <is>
          <t>畜牧局</t>
        </is>
      </c>
      <c r="X1132" s="56" t="inlineStr">
        <is>
          <t>曹志鹏</t>
        </is>
      </c>
      <c r="Y1132" s="56" t="inlineStr">
        <is>
          <t>各培训学校</t>
        </is>
      </c>
      <c r="Z1132" s="56" t="inlineStr">
        <is>
          <t>相关负责人</t>
        </is>
      </c>
      <c r="AA1132" s="56" t="inlineStr">
        <is>
          <t>环农领办发〔2022〕33号</t>
        </is>
      </c>
      <c r="AB1132" s="56" t="inlineStr">
        <is>
          <t>县级资金</t>
        </is>
      </c>
    </row>
    <row r="1133" ht="145" customFormat="1" customHeight="1" s="5">
      <c r="A1133" s="56" t="n"/>
      <c r="B1133" s="85" t="inlineStr">
        <is>
          <t>高素质农民
培训项目</t>
        </is>
      </c>
      <c r="C1133" s="85" t="inlineStr">
        <is>
          <t>新建</t>
        </is>
      </c>
      <c r="D1133" s="79" t="inlineStr">
        <is>
          <t>2022.01-2022.12</t>
        </is>
      </c>
      <c r="E1133" s="85" t="inlineStr">
        <is>
          <t>环县</t>
        </is>
      </c>
      <c r="F1133" s="222" t="inlineStr">
        <is>
          <t>培育经营管理型农民200人，每人补助4000元，其中环城镇12人，车道镇11人，毛井镇11人，虎洞10人，小南沟乡10人，芦家湾乡8人，曲子镇12人，木钵镇12人，八珠乡10人，樊家川镇10人，天池乡10人，合道镇10人，演武乡10人，洪德镇10人，秦团庄乡8人，山城乡8人，耿湾乡12人，甜水镇10人，罗山乡8人，南湫乡8人；培育技能服务型农民150人，每人补助2000元，其中环城镇8人，车道镇8人，毛井镇8人，虎洞8人，小南沟乡8人，芦家湾乡8人，曲子镇8人，木钵镇8人，八珠乡8人，樊家川镇8人，天池乡7人，合道镇7人，演武乡7人，洪德镇7人，秦团庄乡7人，山城乡7人，耿湾乡7人，甜水镇7人，罗山乡7人，南湫乡7人；培育专业生产型农民200人，每人补助2000元，其中曲子镇50人，木钵镇30人，八珠乡10人，樊川镇10人，合道镇30人，演武乡10人，车道镇60人。</t>
        </is>
      </c>
      <c r="G1133" s="85" t="n">
        <v>150</v>
      </c>
      <c r="H1133" s="85" t="n">
        <v>150</v>
      </c>
      <c r="I1133" s="85" t="n"/>
      <c r="J1133" s="85" t="n"/>
      <c r="K1133" s="85" t="n"/>
      <c r="L1133" s="56" t="inlineStr">
        <is>
          <t xml:space="preserve">甘财农[2022]57号      </t>
        </is>
      </c>
      <c r="M1133" s="84" t="inlineStr">
        <is>
          <t>通过培训，提高受训人员业务素质及科技素质。</t>
        </is>
      </c>
      <c r="N1133" s="84" t="n"/>
      <c r="O1133" s="85" t="n">
        <v>251</v>
      </c>
      <c r="P1133" s="85" t="n"/>
      <c r="Q1133" s="85" t="n">
        <v>0.055</v>
      </c>
      <c r="R1133" s="85" t="n"/>
      <c r="S1133" s="85" t="n"/>
      <c r="T1133" s="85" t="n">
        <v>0.055</v>
      </c>
      <c r="U1133" s="85" t="n"/>
      <c r="V1133" s="85" t="n"/>
      <c r="W1133" s="85" t="inlineStr">
        <is>
          <t>农业农村局</t>
        </is>
      </c>
      <c r="X1133" s="88" t="inlineStr">
        <is>
          <t>赵过存</t>
        </is>
      </c>
      <c r="Y1133" s="85" t="inlineStr">
        <is>
          <t>各乡镇</t>
        </is>
      </c>
      <c r="Z1133" s="95" t="n"/>
      <c r="AA1133" s="58" t="inlineStr">
        <is>
          <t>环农领办发〔2022〕36号</t>
        </is>
      </c>
      <c r="AB1133" s="56" t="inlineStr">
        <is>
          <t>五批整合</t>
        </is>
      </c>
    </row>
    <row r="1134" ht="39" customHeight="1" s="295">
      <c r="A1134" s="56" t="n"/>
      <c r="B1134" s="297" t="inlineStr">
        <is>
          <t>（三）农业技术培训</t>
        </is>
      </c>
      <c r="C1134" s="290" t="n"/>
      <c r="D1134" s="290" t="n"/>
      <c r="E1134" s="291" t="n"/>
      <c r="F1134" s="71" t="n"/>
      <c r="G1134" s="72">
        <f>G1135</f>
        <v/>
      </c>
      <c r="H1134" s="72">
        <f>H1135</f>
        <v/>
      </c>
      <c r="I1134" s="72">
        <f>I1135</f>
        <v/>
      </c>
      <c r="J1134" s="72">
        <f>J1135</f>
        <v/>
      </c>
      <c r="K1134" s="72">
        <f>K1135</f>
        <v/>
      </c>
      <c r="L1134" s="79" t="n"/>
      <c r="M1134" s="87" t="n"/>
      <c r="N1134" s="87" t="n"/>
      <c r="O1134" s="79" t="n"/>
      <c r="P1134" s="79" t="n"/>
      <c r="Q1134" s="79" t="n"/>
      <c r="R1134" s="79" t="n"/>
      <c r="S1134" s="79" t="n"/>
      <c r="T1134" s="79" t="n"/>
      <c r="U1134" s="79" t="n"/>
      <c r="V1134" s="79" t="n"/>
      <c r="W1134" s="90" t="n"/>
      <c r="X1134" s="79" t="n"/>
      <c r="Y1134" s="79" t="n"/>
      <c r="Z1134" s="79" t="n"/>
      <c r="AA1134" s="79" t="n"/>
      <c r="AB1134" s="79" t="n"/>
    </row>
    <row r="1135" ht="68" customHeight="1" s="295">
      <c r="A1135" s="56" t="n"/>
      <c r="B1135" s="56" t="inlineStr">
        <is>
          <t>乡村畜牧兽医人员技能培训</t>
        </is>
      </c>
      <c r="C1135" s="56" t="inlineStr">
        <is>
          <t>新建</t>
        </is>
      </c>
      <c r="D1135" s="34" t="inlineStr">
        <is>
          <t>2022.01-2022.12</t>
        </is>
      </c>
      <c r="E1135" s="56" t="inlineStr">
        <is>
          <t>车道镇等20个乡镇</t>
        </is>
      </c>
      <c r="F1135" s="69" t="inlineStr">
        <is>
          <t>乡村畜牧兽医人员技能培训350人，每人补助培训费2000元。</t>
        </is>
      </c>
      <c r="G1135" s="56" t="n">
        <v>70</v>
      </c>
      <c r="H1135" s="56" t="n">
        <v>70</v>
      </c>
      <c r="I1135" s="56" t="n"/>
      <c r="J1135" s="56" t="n"/>
      <c r="K1135" s="56" t="n"/>
      <c r="L1135" s="56" t="inlineStr">
        <is>
          <t>甘财资环〔2021〕120号</t>
        </is>
      </c>
      <c r="M1135" s="69" t="inlineStr">
        <is>
          <t>提高畜牧技术人员从业技能，服务草羊产业发展。</t>
        </is>
      </c>
      <c r="N1135" s="69" t="inlineStr">
        <is>
          <t>通过培训乡村畜牧兽医，提升从业人员技能水平，帮助发展养殖业的农户解决羊畜饲养、育种、防疫等问题，助推畜牧产业健康发展。</t>
        </is>
      </c>
      <c r="O1135" s="56" t="n">
        <v>215</v>
      </c>
      <c r="P1135" s="56" t="n"/>
      <c r="Q1135" s="56">
        <f>R1135+S1135</f>
        <v/>
      </c>
      <c r="R1135" s="56" t="n">
        <v>0.035</v>
      </c>
      <c r="S1135" s="56" t="n"/>
      <c r="T1135" s="56">
        <f>U1135+V1135</f>
        <v/>
      </c>
      <c r="U1135" s="56" t="n">
        <v>0.147</v>
      </c>
      <c r="V1135" s="56" t="n"/>
      <c r="W1135" s="56" t="inlineStr">
        <is>
          <t>畜牧局</t>
        </is>
      </c>
      <c r="X1135" s="34" t="inlineStr">
        <is>
          <t>曹志鹏</t>
        </is>
      </c>
      <c r="Y1135" s="56" t="inlineStr">
        <is>
          <t>庆环益牧职业学校</t>
        </is>
      </c>
      <c r="Z1135" s="34" t="inlineStr">
        <is>
          <t>唐兴江</t>
        </is>
      </c>
      <c r="AA1135" s="34" t="inlineStr">
        <is>
          <t>环农领办发〔2022〕5号</t>
        </is>
      </c>
      <c r="AB1135" s="34" t="inlineStr">
        <is>
          <t>二批
整合</t>
        </is>
      </c>
    </row>
  </sheetData>
  <mergeCells count="654">
    <mergeCell ref="F771:F772"/>
    <mergeCell ref="U614:U615"/>
    <mergeCell ref="B68:E68"/>
    <mergeCell ref="W614:W615"/>
    <mergeCell ref="W608:W609"/>
    <mergeCell ref="X773:X774"/>
    <mergeCell ref="Y608:Y609"/>
    <mergeCell ref="Z767:Z768"/>
    <mergeCell ref="M461:M462"/>
    <mergeCell ref="B791:B793"/>
    <mergeCell ref="O461:O462"/>
    <mergeCell ref="M619:M620"/>
    <mergeCell ref="M752:M753"/>
    <mergeCell ref="O619:O620"/>
    <mergeCell ref="R918:R919"/>
    <mergeCell ref="B750:B751"/>
    <mergeCell ref="V627:V628"/>
    <mergeCell ref="D750:D751"/>
    <mergeCell ref="Y778:Y779"/>
    <mergeCell ref="B761:B762"/>
    <mergeCell ref="M606:M607"/>
    <mergeCell ref="Q785:Q786"/>
    <mergeCell ref="S785:S786"/>
    <mergeCell ref="C617:C618"/>
    <mergeCell ref="X604:X605"/>
    <mergeCell ref="Z604:Z605"/>
    <mergeCell ref="M608:M609"/>
    <mergeCell ref="P767:P768"/>
    <mergeCell ref="Q787:Q788"/>
    <mergeCell ref="C805:C807"/>
    <mergeCell ref="S787:S788"/>
    <mergeCell ref="E805:E807"/>
    <mergeCell ref="B614:B615"/>
    <mergeCell ref="C773:C774"/>
    <mergeCell ref="E773:E774"/>
    <mergeCell ref="B69:E69"/>
    <mergeCell ref="M612:M613"/>
    <mergeCell ref="E612:E613"/>
    <mergeCell ref="B787:B788"/>
    <mergeCell ref="U627:U628"/>
    <mergeCell ref="U761:U762"/>
    <mergeCell ref="N606:N607"/>
    <mergeCell ref="B617:B618"/>
    <mergeCell ref="R608:R609"/>
    <mergeCell ref="W604:W605"/>
    <mergeCell ref="D617:D618"/>
    <mergeCell ref="Y604:Y605"/>
    <mergeCell ref="X619:X620"/>
    <mergeCell ref="S750:S751"/>
    <mergeCell ref="U750:U751"/>
    <mergeCell ref="Z773:Z774"/>
    <mergeCell ref="B769:B770"/>
    <mergeCell ref="O752:O753"/>
    <mergeCell ref="B537:E537"/>
    <mergeCell ref="M767:M768"/>
    <mergeCell ref="B627:B628"/>
    <mergeCell ref="D627:D628"/>
    <mergeCell ref="B758:B759"/>
    <mergeCell ref="B785:B786"/>
    <mergeCell ref="C778:C779"/>
    <mergeCell ref="P765:P766"/>
    <mergeCell ref="R765:R766"/>
    <mergeCell ref="M625:M626"/>
    <mergeCell ref="R621:R622"/>
    <mergeCell ref="E625:E626"/>
    <mergeCell ref="T621:T622"/>
    <mergeCell ref="N773:N774"/>
    <mergeCell ref="U461:U462"/>
    <mergeCell ref="W461:W462"/>
    <mergeCell ref="V612:V613"/>
    <mergeCell ref="X612:X613"/>
    <mergeCell ref="R750:R751"/>
    <mergeCell ref="Y771:Y772"/>
    <mergeCell ref="T750:T751"/>
    <mergeCell ref="A769:A770"/>
    <mergeCell ref="N781:N782"/>
    <mergeCell ref="O989:O990"/>
    <mergeCell ref="P781:P782"/>
    <mergeCell ref="R781:R782"/>
    <mergeCell ref="Y3:Z3"/>
    <mergeCell ref="C750:C751"/>
    <mergeCell ref="X778:X779"/>
    <mergeCell ref="A1:B1"/>
    <mergeCell ref="U805:U807"/>
    <mergeCell ref="M805:M807"/>
    <mergeCell ref="O604:O605"/>
    <mergeCell ref="C3:C5"/>
    <mergeCell ref="M773:M774"/>
    <mergeCell ref="Q604:Q605"/>
    <mergeCell ref="O767:O768"/>
    <mergeCell ref="B461:B462"/>
    <mergeCell ref="P787:P788"/>
    <mergeCell ref="U612:U613"/>
    <mergeCell ref="D461:D462"/>
    <mergeCell ref="W612:W613"/>
    <mergeCell ref="B619:B620"/>
    <mergeCell ref="B752:B753"/>
    <mergeCell ref="E918:E919"/>
    <mergeCell ref="G3:K3"/>
    <mergeCell ref="E778:E779"/>
    <mergeCell ref="Z765:Z766"/>
    <mergeCell ref="F612:F613"/>
    <mergeCell ref="F3:F5"/>
    <mergeCell ref="V625:V626"/>
    <mergeCell ref="AB3:AB4"/>
    <mergeCell ref="P771:P772"/>
    <mergeCell ref="N4:N5"/>
    <mergeCell ref="N998:N999"/>
    <mergeCell ref="U752:U753"/>
    <mergeCell ref="Y461:Y462"/>
    <mergeCell ref="P998:P999"/>
    <mergeCell ref="W752:W753"/>
    <mergeCell ref="X989:X990"/>
    <mergeCell ref="Z989:Z990"/>
    <mergeCell ref="Z778:Z779"/>
    <mergeCell ref="U767:U768"/>
    <mergeCell ref="C619:C620"/>
    <mergeCell ref="F742:F743"/>
    <mergeCell ref="W767:W768"/>
    <mergeCell ref="R758:R759"/>
    <mergeCell ref="A998:A999"/>
    <mergeCell ref="M778:M779"/>
    <mergeCell ref="Y785:Y786"/>
    <mergeCell ref="U625:U626"/>
    <mergeCell ref="Z621:Z622"/>
    <mergeCell ref="X791:X793"/>
    <mergeCell ref="Y787:Y788"/>
    <mergeCell ref="Q765:Q766"/>
    <mergeCell ref="D625:D626"/>
    <mergeCell ref="F625:F626"/>
    <mergeCell ref="V461:V462"/>
    <mergeCell ref="X461:X462"/>
    <mergeCell ref="P791:P793"/>
    <mergeCell ref="X771:X772"/>
    <mergeCell ref="Z781:Z782"/>
    <mergeCell ref="Z771:Z772"/>
    <mergeCell ref="R771:R772"/>
    <mergeCell ref="Z750:Z751"/>
    <mergeCell ref="O610:O611"/>
    <mergeCell ref="O781:O782"/>
    <mergeCell ref="T606:T607"/>
    <mergeCell ref="Q610:Q611"/>
    <mergeCell ref="Q781:Q782"/>
    <mergeCell ref="V606:V607"/>
    <mergeCell ref="P761:P762"/>
    <mergeCell ref="T769:T770"/>
    <mergeCell ref="Z614:Z615"/>
    <mergeCell ref="Z785:Z786"/>
    <mergeCell ref="E621:E622"/>
    <mergeCell ref="T617:T618"/>
    <mergeCell ref="T608:T609"/>
    <mergeCell ref="R619:R620"/>
    <mergeCell ref="T619:T620"/>
    <mergeCell ref="W742:W743"/>
    <mergeCell ref="Y742:Y743"/>
    <mergeCell ref="W778:W779"/>
    <mergeCell ref="Q4:S4"/>
    <mergeCell ref="T612:T613"/>
    <mergeCell ref="C461:C462"/>
    <mergeCell ref="U773:U774"/>
    <mergeCell ref="C752:C753"/>
    <mergeCell ref="D778:D779"/>
    <mergeCell ref="A767:A768"/>
    <mergeCell ref="N610:N611"/>
    <mergeCell ref="S606:S607"/>
    <mergeCell ref="P610:P611"/>
    <mergeCell ref="U606:U607"/>
    <mergeCell ref="E3:E5"/>
    <mergeCell ref="F621:F622"/>
    <mergeCell ref="R791:R793"/>
    <mergeCell ref="Z769:Z770"/>
    <mergeCell ref="B773:B774"/>
    <mergeCell ref="Q769:Q770"/>
    <mergeCell ref="R805:R807"/>
    <mergeCell ref="R761:R762"/>
    <mergeCell ref="O998:O999"/>
    <mergeCell ref="T805:T807"/>
    <mergeCell ref="T761:T762"/>
    <mergeCell ref="Q998:Q999"/>
    <mergeCell ref="V752:V753"/>
    <mergeCell ref="B849:E849"/>
    <mergeCell ref="W989:W990"/>
    <mergeCell ref="Y989:Y990"/>
    <mergeCell ref="X752:X753"/>
    <mergeCell ref="Q989:Q990"/>
    <mergeCell ref="B781:B782"/>
    <mergeCell ref="D781:D782"/>
    <mergeCell ref="V767:V768"/>
    <mergeCell ref="Q758:Q759"/>
    <mergeCell ref="S758:S759"/>
    <mergeCell ref="B1007:E1007"/>
    <mergeCell ref="Y765:Y766"/>
    <mergeCell ref="B1001:E1001"/>
    <mergeCell ref="T614:T615"/>
    <mergeCell ref="T785:T786"/>
    <mergeCell ref="Q791:Q793"/>
    <mergeCell ref="S791:S793"/>
    <mergeCell ref="C604:C605"/>
    <mergeCell ref="M604:M605"/>
    <mergeCell ref="Z787:Z788"/>
    <mergeCell ref="E604:E605"/>
    <mergeCell ref="R787:R788"/>
    <mergeCell ref="M918:M919"/>
    <mergeCell ref="C767:C768"/>
    <mergeCell ref="O918:O919"/>
    <mergeCell ref="W781:W782"/>
    <mergeCell ref="Y610:Y611"/>
    <mergeCell ref="Y781:Y782"/>
    <mergeCell ref="B1004:E1004"/>
    <mergeCell ref="Z617:Z618"/>
    <mergeCell ref="B3:B5"/>
    <mergeCell ref="O621:O622"/>
    <mergeCell ref="B66:E66"/>
    <mergeCell ref="Z619:Z620"/>
    <mergeCell ref="Y614:Y615"/>
    <mergeCell ref="D765:D766"/>
    <mergeCell ref="Q614:Q615"/>
    <mergeCell ref="S614:S615"/>
    <mergeCell ref="S608:S609"/>
    <mergeCell ref="U608:U609"/>
    <mergeCell ref="Z998:Z999"/>
    <mergeCell ref="X767:X768"/>
    <mergeCell ref="V742:V743"/>
    <mergeCell ref="B61:E61"/>
    <mergeCell ref="N742:N743"/>
    <mergeCell ref="X742:X743"/>
    <mergeCell ref="Z742:Z743"/>
    <mergeCell ref="F750:F751"/>
    <mergeCell ref="N918:N919"/>
    <mergeCell ref="P742:P743"/>
    <mergeCell ref="N778:N779"/>
    <mergeCell ref="P918:P919"/>
    <mergeCell ref="R627:R628"/>
    <mergeCell ref="T627:T628"/>
    <mergeCell ref="T773:T774"/>
    <mergeCell ref="A2:AB2"/>
    <mergeCell ref="W771:W772"/>
    <mergeCell ref="T604:T605"/>
    <mergeCell ref="V604:V605"/>
    <mergeCell ref="Y769:Y770"/>
    <mergeCell ref="W998:W999"/>
    <mergeCell ref="S769:S770"/>
    <mergeCell ref="A773:A774"/>
    <mergeCell ref="E750:E751"/>
    <mergeCell ref="C612:C613"/>
    <mergeCell ref="Q627:Q628"/>
    <mergeCell ref="N771:N772"/>
    <mergeCell ref="Y758:Y759"/>
    <mergeCell ref="Q761:Q762"/>
    <mergeCell ref="S627:S628"/>
    <mergeCell ref="F998:F999"/>
    <mergeCell ref="S761:S762"/>
    <mergeCell ref="F765:F766"/>
    <mergeCell ref="S805:S807"/>
    <mergeCell ref="D771:D772"/>
    <mergeCell ref="P989:P990"/>
    <mergeCell ref="F606:F607"/>
    <mergeCell ref="R989:R990"/>
    <mergeCell ref="C610:C611"/>
    <mergeCell ref="C781:C782"/>
    <mergeCell ref="E610:E611"/>
    <mergeCell ref="E781:E782"/>
    <mergeCell ref="K4:K5"/>
    <mergeCell ref="S604:S605"/>
    <mergeCell ref="F608:F609"/>
    <mergeCell ref="B1005:E1005"/>
    <mergeCell ref="L3:L5"/>
    <mergeCell ref="V773:V774"/>
    <mergeCell ref="B604:B605"/>
    <mergeCell ref="D604:D605"/>
    <mergeCell ref="B578:E578"/>
    <mergeCell ref="F918:F919"/>
    <mergeCell ref="B9:E9"/>
    <mergeCell ref="E765:E766"/>
    <mergeCell ref="X610:X611"/>
    <mergeCell ref="X781:X782"/>
    <mergeCell ref="Z610:Z611"/>
    <mergeCell ref="Y761:Y762"/>
    <mergeCell ref="A778:A779"/>
    <mergeCell ref="Q617:Q618"/>
    <mergeCell ref="N621:N622"/>
    <mergeCell ref="S617:S618"/>
    <mergeCell ref="P621:P622"/>
    <mergeCell ref="U617:U618"/>
    <mergeCell ref="C625:C626"/>
    <mergeCell ref="D791:D793"/>
    <mergeCell ref="F791:F793"/>
    <mergeCell ref="Y619:Y620"/>
    <mergeCell ref="P758:P759"/>
    <mergeCell ref="Q619:Q620"/>
    <mergeCell ref="S619:S620"/>
    <mergeCell ref="R614:R615"/>
    <mergeCell ref="N750:N751"/>
    <mergeCell ref="S773:S774"/>
    <mergeCell ref="P750:P751"/>
    <mergeCell ref="Y998:Y999"/>
    <mergeCell ref="D761:D762"/>
    <mergeCell ref="O742:O743"/>
    <mergeCell ref="Q742:Q743"/>
    <mergeCell ref="AA3:AA4"/>
    <mergeCell ref="T778:T779"/>
    <mergeCell ref="C758:C759"/>
    <mergeCell ref="V778:V779"/>
    <mergeCell ref="E758:E759"/>
    <mergeCell ref="W610:W611"/>
    <mergeCell ref="B1029:E1029"/>
    <mergeCell ref="Y791:Y793"/>
    <mergeCell ref="D785:D786"/>
    <mergeCell ref="N785:N786"/>
    <mergeCell ref="M4:M5"/>
    <mergeCell ref="F785:F786"/>
    <mergeCell ref="U604:U605"/>
    <mergeCell ref="Q612:Q613"/>
    <mergeCell ref="N787:N788"/>
    <mergeCell ref="D787:D788"/>
    <mergeCell ref="S612:S613"/>
    <mergeCell ref="F787:F788"/>
    <mergeCell ref="V998:V999"/>
    <mergeCell ref="R769:R770"/>
    <mergeCell ref="X998:X999"/>
    <mergeCell ref="X765:X766"/>
    <mergeCell ref="B612:B613"/>
    <mergeCell ref="C771:C772"/>
    <mergeCell ref="X758:X759"/>
    <mergeCell ref="E771:E772"/>
    <mergeCell ref="Z758:Z759"/>
    <mergeCell ref="S778:S779"/>
    <mergeCell ref="U778:U779"/>
    <mergeCell ref="B610:B611"/>
    <mergeCell ref="D610:D611"/>
    <mergeCell ref="N625:N626"/>
    <mergeCell ref="J4:J5"/>
    <mergeCell ref="R604:R605"/>
    <mergeCell ref="W3:X3"/>
    <mergeCell ref="V918:V919"/>
    <mergeCell ref="V989:V990"/>
    <mergeCell ref="X918:X919"/>
    <mergeCell ref="F627:F628"/>
    <mergeCell ref="F761:F762"/>
    <mergeCell ref="F805:F807"/>
    <mergeCell ref="N758:N759"/>
    <mergeCell ref="C989:C990"/>
    <mergeCell ref="E989:E990"/>
    <mergeCell ref="Q625:Q626"/>
    <mergeCell ref="V621:V622"/>
    <mergeCell ref="S625:S626"/>
    <mergeCell ref="B767:B768"/>
    <mergeCell ref="M765:M766"/>
    <mergeCell ref="M621:M622"/>
    <mergeCell ref="R617:R618"/>
    <mergeCell ref="Z608:Z609"/>
    <mergeCell ref="B625:B626"/>
    <mergeCell ref="C791:C793"/>
    <mergeCell ref="E791:E793"/>
    <mergeCell ref="R461:R462"/>
    <mergeCell ref="T461:T462"/>
    <mergeCell ref="B745:E745"/>
    <mergeCell ref="B1003:E1003"/>
    <mergeCell ref="O750:O751"/>
    <mergeCell ref="Q750:Q751"/>
    <mergeCell ref="E761:E762"/>
    <mergeCell ref="B989:B990"/>
    <mergeCell ref="M610:M611"/>
    <mergeCell ref="M781:M782"/>
    <mergeCell ref="D989:D990"/>
    <mergeCell ref="R606:R607"/>
    <mergeCell ref="V785:V786"/>
    <mergeCell ref="C621:C622"/>
    <mergeCell ref="Z791:Z793"/>
    <mergeCell ref="E614:E615"/>
    <mergeCell ref="E785:E786"/>
    <mergeCell ref="B981:E981"/>
    <mergeCell ref="U742:U743"/>
    <mergeCell ref="P612:P613"/>
    <mergeCell ref="R612:R613"/>
    <mergeCell ref="E787:E788"/>
    <mergeCell ref="S771:S772"/>
    <mergeCell ref="B729:E729"/>
    <mergeCell ref="B742:B743"/>
    <mergeCell ref="U771:U772"/>
    <mergeCell ref="B918:B919"/>
    <mergeCell ref="D742:D743"/>
    <mergeCell ref="M771:M772"/>
    <mergeCell ref="B778:B779"/>
    <mergeCell ref="D918:D919"/>
    <mergeCell ref="U765:U766"/>
    <mergeCell ref="O765:O766"/>
    <mergeCell ref="Z761:Z762"/>
    <mergeCell ref="W606:W607"/>
    <mergeCell ref="O606:O607"/>
    <mergeCell ref="A3:A5"/>
    <mergeCell ref="B771:B772"/>
    <mergeCell ref="X621:X622"/>
    <mergeCell ref="M617:M618"/>
    <mergeCell ref="M3:V3"/>
    <mergeCell ref="D614:D615"/>
    <mergeCell ref="F614:F615"/>
    <mergeCell ref="E769:E770"/>
    <mergeCell ref="P752:P753"/>
    <mergeCell ref="R752:R753"/>
    <mergeCell ref="M998:M999"/>
    <mergeCell ref="S989:S990"/>
    <mergeCell ref="T752:T753"/>
    <mergeCell ref="U918:U919"/>
    <mergeCell ref="U989:U990"/>
    <mergeCell ref="W918:W919"/>
    <mergeCell ref="R767:R768"/>
    <mergeCell ref="C742:C743"/>
    <mergeCell ref="E742:E743"/>
    <mergeCell ref="E627:E628"/>
    <mergeCell ref="M758:M759"/>
    <mergeCell ref="B744:E744"/>
    <mergeCell ref="O758:O759"/>
    <mergeCell ref="B842:E842"/>
    <mergeCell ref="O4:P4"/>
    <mergeCell ref="U621:U622"/>
    <mergeCell ref="W765:W766"/>
    <mergeCell ref="R625:R626"/>
    <mergeCell ref="W621:W622"/>
    <mergeCell ref="Y621:Y622"/>
    <mergeCell ref="P785:P786"/>
    <mergeCell ref="M791:M793"/>
    <mergeCell ref="O791:O793"/>
    <mergeCell ref="Q461:Q462"/>
    <mergeCell ref="D769:D770"/>
    <mergeCell ref="S461:S462"/>
    <mergeCell ref="Q752:Q753"/>
    <mergeCell ref="S781:S782"/>
    <mergeCell ref="S752:S753"/>
    <mergeCell ref="U781:U782"/>
    <mergeCell ref="V617:V618"/>
    <mergeCell ref="X617:X618"/>
    <mergeCell ref="B737:E737"/>
    <mergeCell ref="Q606:Q607"/>
    <mergeCell ref="B457:E457"/>
    <mergeCell ref="B506:E506"/>
    <mergeCell ref="O769:O770"/>
    <mergeCell ref="U785:U786"/>
    <mergeCell ref="E617:E618"/>
    <mergeCell ref="M614:M615"/>
    <mergeCell ref="M785:M786"/>
    <mergeCell ref="B621:B622"/>
    <mergeCell ref="O614:O615"/>
    <mergeCell ref="O785:O786"/>
    <mergeCell ref="D621:D622"/>
    <mergeCell ref="O608:O609"/>
    <mergeCell ref="Q608:Q609"/>
    <mergeCell ref="T767:T768"/>
    <mergeCell ref="U787:U788"/>
    <mergeCell ref="Z612:Z613"/>
    <mergeCell ref="E619:E620"/>
    <mergeCell ref="M787:M788"/>
    <mergeCell ref="R742:R743"/>
    <mergeCell ref="T742:T743"/>
    <mergeCell ref="P805:P807"/>
    <mergeCell ref="P773:P774"/>
    <mergeCell ref="N765:N766"/>
    <mergeCell ref="P606:P607"/>
    <mergeCell ref="B735:E735"/>
    <mergeCell ref="F617:F618"/>
    <mergeCell ref="U769:U770"/>
    <mergeCell ref="N608:N609"/>
    <mergeCell ref="Z461:Z462"/>
    <mergeCell ref="W769:W770"/>
    <mergeCell ref="P608:P609"/>
    <mergeCell ref="B921:E921"/>
    <mergeCell ref="W750:W751"/>
    <mergeCell ref="D619:D620"/>
    <mergeCell ref="Y750:Y751"/>
    <mergeCell ref="A6:F6"/>
    <mergeCell ref="M627:M628"/>
    <mergeCell ref="M761:M762"/>
    <mergeCell ref="U758:U759"/>
    <mergeCell ref="F769:F770"/>
    <mergeCell ref="O627:O628"/>
    <mergeCell ref="B998:B999"/>
    <mergeCell ref="O761:O762"/>
    <mergeCell ref="O805:O807"/>
    <mergeCell ref="D998:D999"/>
    <mergeCell ref="T989:T990"/>
    <mergeCell ref="W758:W759"/>
    <mergeCell ref="O773:O774"/>
    <mergeCell ref="N989:N990"/>
    <mergeCell ref="Q767:Q768"/>
    <mergeCell ref="A781:A782"/>
    <mergeCell ref="D758:D759"/>
    <mergeCell ref="B463:E463"/>
    <mergeCell ref="F758:F759"/>
    <mergeCell ref="T765:T766"/>
    <mergeCell ref="V765:V766"/>
    <mergeCell ref="R773:R774"/>
    <mergeCell ref="N791:N793"/>
    <mergeCell ref="F604:F605"/>
    <mergeCell ref="V750:V751"/>
    <mergeCell ref="O787:O788"/>
    <mergeCell ref="X750:X751"/>
    <mergeCell ref="D612:D613"/>
    <mergeCell ref="B876:E876"/>
    <mergeCell ref="N761:N762"/>
    <mergeCell ref="R610:R611"/>
    <mergeCell ref="A765:A766"/>
    <mergeCell ref="T610:T611"/>
    <mergeCell ref="T781:T782"/>
    <mergeCell ref="C765:C766"/>
    <mergeCell ref="V610:V611"/>
    <mergeCell ref="V781:V782"/>
    <mergeCell ref="Y606:Y607"/>
    <mergeCell ref="W617:W618"/>
    <mergeCell ref="O617:O618"/>
    <mergeCell ref="Y617:Y618"/>
    <mergeCell ref="B63:B64"/>
    <mergeCell ref="U619:U620"/>
    <mergeCell ref="W619:W620"/>
    <mergeCell ref="Q805:Q807"/>
    <mergeCell ref="N614:N615"/>
    <mergeCell ref="P614:P615"/>
    <mergeCell ref="Q773:Q774"/>
    <mergeCell ref="T4:V4"/>
    <mergeCell ref="S998:S999"/>
    <mergeCell ref="U998:U999"/>
    <mergeCell ref="S767:S768"/>
    <mergeCell ref="F461:F462"/>
    <mergeCell ref="Y612:Y613"/>
    <mergeCell ref="D752:D753"/>
    <mergeCell ref="F619:F620"/>
    <mergeCell ref="F752:F753"/>
    <mergeCell ref="S742:S743"/>
    <mergeCell ref="A918:A919"/>
    <mergeCell ref="M742:M743"/>
    <mergeCell ref="C918:C919"/>
    <mergeCell ref="R778:R779"/>
    <mergeCell ref="A758:A759"/>
    <mergeCell ref="T625:T626"/>
    <mergeCell ref="W791:W793"/>
    <mergeCell ref="B845:E845"/>
    <mergeCell ref="O612:O613"/>
    <mergeCell ref="V769:V770"/>
    <mergeCell ref="R998:R999"/>
    <mergeCell ref="N769:N770"/>
    <mergeCell ref="W761:W762"/>
    <mergeCell ref="T998:T999"/>
    <mergeCell ref="P769:P770"/>
    <mergeCell ref="Y752:Y753"/>
    <mergeCell ref="E461:E462"/>
    <mergeCell ref="Y767:Y768"/>
    <mergeCell ref="T758:T759"/>
    <mergeCell ref="N627:N628"/>
    <mergeCell ref="A771:A772"/>
    <mergeCell ref="N805:N807"/>
    <mergeCell ref="P627:P628"/>
    <mergeCell ref="V758:V759"/>
    <mergeCell ref="C998:C999"/>
    <mergeCell ref="O778:O779"/>
    <mergeCell ref="E998:E999"/>
    <mergeCell ref="Q778:Q779"/>
    <mergeCell ref="M989:M990"/>
    <mergeCell ref="C606:C607"/>
    <mergeCell ref="E606:E607"/>
    <mergeCell ref="W785:W786"/>
    <mergeCell ref="C769:C770"/>
    <mergeCell ref="T791:T793"/>
    <mergeCell ref="H4:H5"/>
    <mergeCell ref="N604:N605"/>
    <mergeCell ref="P604:P605"/>
    <mergeCell ref="C608:C609"/>
    <mergeCell ref="E608:E609"/>
    <mergeCell ref="W787:W788"/>
    <mergeCell ref="B808:E808"/>
    <mergeCell ref="T918:T919"/>
    <mergeCell ref="B805:B807"/>
    <mergeCell ref="D805:D807"/>
    <mergeCell ref="T771:T772"/>
    <mergeCell ref="V771:V772"/>
    <mergeCell ref="D767:D768"/>
    <mergeCell ref="F767:F768"/>
    <mergeCell ref="O625:O626"/>
    <mergeCell ref="S610:S611"/>
    <mergeCell ref="X606:X607"/>
    <mergeCell ref="B765:B766"/>
    <mergeCell ref="U610:U611"/>
    <mergeCell ref="Z606:Z607"/>
    <mergeCell ref="X769:X770"/>
    <mergeCell ref="N617:N618"/>
    <mergeCell ref="B7:E7"/>
    <mergeCell ref="V614:V615"/>
    <mergeCell ref="P617:P618"/>
    <mergeCell ref="V608:V609"/>
    <mergeCell ref="X608:X609"/>
    <mergeCell ref="A791:A793"/>
    <mergeCell ref="N461:N462"/>
    <mergeCell ref="P461:P462"/>
    <mergeCell ref="V619:V620"/>
    <mergeCell ref="B1093:E1093"/>
    <mergeCell ref="N619:N620"/>
    <mergeCell ref="P619:P620"/>
    <mergeCell ref="M750:M751"/>
    <mergeCell ref="W805:W807"/>
    <mergeCell ref="W773:W774"/>
    <mergeCell ref="A761:A762"/>
    <mergeCell ref="E752:E753"/>
    <mergeCell ref="C761:C762"/>
    <mergeCell ref="F989:F990"/>
    <mergeCell ref="R785:R786"/>
    <mergeCell ref="V791:V793"/>
    <mergeCell ref="A785:A786"/>
    <mergeCell ref="C614:C615"/>
    <mergeCell ref="D773:D774"/>
    <mergeCell ref="F773:F774"/>
    <mergeCell ref="N612:N613"/>
    <mergeCell ref="A787:A788"/>
    <mergeCell ref="O771:O772"/>
    <mergeCell ref="C787:C788"/>
    <mergeCell ref="Q771:Q772"/>
    <mergeCell ref="M769:M770"/>
    <mergeCell ref="V761:V762"/>
    <mergeCell ref="V805:V807"/>
    <mergeCell ref="X805:X807"/>
    <mergeCell ref="S765:S766"/>
    <mergeCell ref="X761:X762"/>
    <mergeCell ref="Z752:Z753"/>
    <mergeCell ref="F610:F611"/>
    <mergeCell ref="F781:F782"/>
    <mergeCell ref="B522:E522"/>
    <mergeCell ref="P778:P779"/>
    <mergeCell ref="B606:B607"/>
    <mergeCell ref="D606:D607"/>
    <mergeCell ref="B580:E580"/>
    <mergeCell ref="X614:X615"/>
    <mergeCell ref="X785:X786"/>
    <mergeCell ref="Y773:Y774"/>
    <mergeCell ref="U791:U793"/>
    <mergeCell ref="G4:G5"/>
    <mergeCell ref="I4:I5"/>
    <mergeCell ref="B608:B609"/>
    <mergeCell ref="T787:T788"/>
    <mergeCell ref="D608:D609"/>
    <mergeCell ref="N752:N753"/>
    <mergeCell ref="E767:E768"/>
    <mergeCell ref="V787:V788"/>
    <mergeCell ref="Q918:Q919"/>
    <mergeCell ref="X787:X788"/>
    <mergeCell ref="S918:S919"/>
    <mergeCell ref="B8:E8"/>
    <mergeCell ref="N767:N768"/>
    <mergeCell ref="A742:A743"/>
    <mergeCell ref="A805:A807"/>
    <mergeCell ref="C627:C628"/>
    <mergeCell ref="C785:C786"/>
    <mergeCell ref="D3:D5"/>
    <mergeCell ref="F778:F779"/>
    <mergeCell ref="Q621:Q622"/>
    <mergeCell ref="S621:S622"/>
    <mergeCell ref="B1134:E1134"/>
    <mergeCell ref="P625:P626"/>
  </mergeCells>
  <printOptions horizontalCentered="1"/>
  <pageMargins left="0.511805555555556" right="0.354166666666667" top="0.786805555555556" bottom="0.786805555555556" header="0.511805555555556" footer="0.550694444444444"/>
  <pageSetup orientation="landscape" paperSize="8" scale="71" fitToHeight="0" useFirstPageNumber="1" horizontalDpi="600"/>
  <headerFooter>
    <oddHeader/>
    <oddFooter>&amp;C&amp;14 -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dcterms:created xsi:type="dcterms:W3CDTF">2016-07-11T03:13:00Z</dcterms:created>
  <dcterms:modified xsi:type="dcterms:W3CDTF">2025-03-10T10:23:46Z</dcterms:modified>
  <cp:lastModifiedBy>孙文</cp:lastModifiedBy>
  <cp:lastPrinted>2022-03-05T07:50:00Z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2052-11.1.0.14036</vt:lpwstr>
  </property>
  <property name="KSORubyTemplateID" linkTarget="0" fmtid="{D5CDD505-2E9C-101B-9397-08002B2CF9AE}" pid="3">
    <vt:lpwstr/>
  </property>
  <property name="ICV" fmtid="{D5CDD505-2E9C-101B-9397-08002B2CF9AE}" pid="4">
    <vt:lpwstr>7EDB1C41EEE0471AB5D8B4A13E748E4A_13</vt:lpwstr>
  </property>
  <property name="KSOReadingLayout" fmtid="{D5CDD505-2E9C-101B-9397-08002B2CF9AE}" pid="5">
    <vt:bool>1</vt:bool>
  </property>
</Properties>
</file>