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930" firstSheet="0" activeTab="0" autoFilterDateGrouping="1"/>
  </bookViews>
  <sheets>
    <sheet name="1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'1'!$2:$5</definedName>
  </definedNames>
  <calcPr calcId="144525" fullCalcOnLoad="1"/>
</workbook>
</file>

<file path=xl/styles.xml><?xml version="1.0" encoding="utf-8"?>
<styleSheet xmlns="http://schemas.openxmlformats.org/spreadsheetml/2006/main">
  <numFmts count="5">
    <numFmt numFmtId="164" formatCode="0.00_ "/>
    <numFmt numFmtId="165" formatCode="0_ "/>
    <numFmt numFmtId="166" formatCode="0.0000_ "/>
    <numFmt numFmtId="167" formatCode="0.000_ "/>
    <numFmt numFmtId="168" formatCode="0_);[Red]\(0\)"/>
  </numFmts>
  <fonts count="37">
    <font>
      <name val="宋体"/>
      <charset val="134"/>
      <sz val="12"/>
    </font>
    <font>
      <name val="宋体"/>
      <charset val="134"/>
      <sz val="16"/>
    </font>
    <font>
      <name val="宋体"/>
      <charset val="134"/>
      <sz val="9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宋体"/>
      <charset val="134"/>
      <b val="1"/>
      <sz val="9"/>
    </font>
    <font>
      <name val="黑体"/>
      <charset val="134"/>
      <sz val="18"/>
    </font>
    <font>
      <name val="黑体"/>
      <charset val="134"/>
      <sz val="16"/>
    </font>
    <font>
      <name val="方正小标宋简体"/>
      <charset val="134"/>
      <sz val="24"/>
    </font>
    <font>
      <name val="黑体"/>
      <charset val="134"/>
      <sz val="9"/>
    </font>
    <font>
      <name val="宋体"/>
      <charset val="134"/>
      <sz val="9"/>
      <scheme val="minor"/>
    </font>
    <font>
      <name val="黑体"/>
      <charset val="0"/>
      <sz val="9"/>
    </font>
    <font>
      <name val="宋体"/>
      <charset val="0"/>
      <sz val="9"/>
    </font>
    <font>
      <name val="宋体"/>
      <charset val="0"/>
      <b val="1"/>
      <color rgb="FFFA7D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134"/>
      <color theme="1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0"/>
      <color rgb="FF3F3F76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134"/>
      <color indexed="8"/>
      <sz val="12"/>
    </font>
    <font>
      <name val="宋体"/>
      <charset val="0"/>
      <color rgb="FF006100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1"/>
    </font>
    <font>
      <name val="黑体"/>
      <charset val="0"/>
      <sz val="8"/>
    </font>
    <font>
      <name val="黑体"/>
      <charset val="134"/>
      <sz val="8"/>
    </font>
  </fonts>
  <fills count="34">
    <fill>
      <patternFill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42" fontId="18" fillId="0" borderId="0" applyAlignment="1">
      <alignment vertical="center"/>
    </xf>
    <xf numFmtId="0" fontId="15" fillId="14" borderId="0" applyAlignment="1">
      <alignment vertical="center"/>
    </xf>
    <xf numFmtId="0" fontId="20" fillId="9" borderId="5" applyAlignment="1">
      <alignment vertical="center"/>
    </xf>
    <xf numFmtId="44" fontId="18" fillId="0" borderId="0" applyAlignment="1">
      <alignment vertical="center"/>
    </xf>
    <xf numFmtId="41" fontId="18" fillId="0" borderId="0" applyAlignment="1">
      <alignment vertical="center"/>
    </xf>
    <xf numFmtId="0" fontId="15" fillId="13" borderId="0" applyAlignment="1">
      <alignment vertical="center"/>
    </xf>
    <xf numFmtId="0" fontId="14" fillId="4" borderId="0" applyAlignment="1">
      <alignment vertical="center"/>
    </xf>
    <xf numFmtId="43" fontId="18" fillId="0" borderId="0" applyAlignment="1">
      <alignment vertical="center"/>
    </xf>
    <xf numFmtId="0" fontId="16" fillId="18" borderId="0" applyAlignment="1">
      <alignment vertical="center"/>
    </xf>
    <xf numFmtId="0" fontId="22" fillId="0" borderId="0" applyAlignment="1">
      <alignment vertical="center"/>
    </xf>
    <xf numFmtId="9" fontId="18" fillId="0" borderId="0" applyAlignment="1">
      <alignment vertical="center"/>
    </xf>
    <xf numFmtId="0" fontId="27" fillId="0" borderId="0" applyAlignment="1">
      <alignment vertical="center"/>
    </xf>
    <xf numFmtId="0" fontId="18" fillId="21" borderId="8" applyAlignment="1">
      <alignment vertical="center"/>
    </xf>
    <xf numFmtId="0" fontId="16" fillId="7" borderId="0" applyAlignment="1">
      <alignment vertical="center"/>
    </xf>
    <xf numFmtId="0" fontId="17" fillId="0" borderId="0" applyAlignment="1">
      <alignment vertical="center"/>
    </xf>
    <xf numFmtId="0" fontId="25" fillId="0" borderId="0" applyAlignment="1">
      <alignment vertical="center"/>
    </xf>
    <xf numFmtId="0" fontId="21" fillId="0" borderId="0" applyAlignment="1">
      <alignment vertical="center"/>
    </xf>
    <xf numFmtId="0" fontId="19" fillId="0" borderId="0" applyAlignment="1">
      <alignment vertical="center"/>
    </xf>
    <xf numFmtId="0" fontId="26" fillId="0" borderId="7" applyAlignment="1">
      <alignment vertical="center"/>
    </xf>
    <xf numFmtId="0" fontId="28" fillId="0" borderId="7" applyAlignment="1">
      <alignment vertical="center"/>
    </xf>
    <xf numFmtId="0" fontId="16" fillId="6" borderId="0" applyAlignment="1">
      <alignment vertical="center"/>
    </xf>
    <xf numFmtId="0" fontId="17" fillId="0" borderId="6" applyAlignment="1">
      <alignment vertical="center"/>
    </xf>
    <xf numFmtId="0" fontId="16" fillId="22" borderId="0" applyAlignment="1">
      <alignment vertical="center"/>
    </xf>
    <xf numFmtId="0" fontId="30" fillId="3" borderId="10" applyAlignment="1">
      <alignment vertical="center"/>
    </xf>
    <xf numFmtId="0" fontId="13" fillId="3" borderId="5" applyAlignment="1">
      <alignment vertical="center"/>
    </xf>
    <xf numFmtId="0" fontId="32" fillId="23" borderId="12" applyAlignment="1">
      <alignment vertical="center"/>
    </xf>
    <xf numFmtId="0" fontId="15" fillId="5" borderId="0" applyAlignment="1">
      <alignment vertical="center"/>
    </xf>
    <xf numFmtId="0" fontId="16" fillId="24" borderId="0" applyAlignment="1">
      <alignment vertical="center"/>
    </xf>
    <xf numFmtId="0" fontId="31" fillId="0" borderId="11" applyAlignment="1">
      <alignment vertical="center"/>
    </xf>
    <xf numFmtId="0" fontId="29" fillId="0" borderId="9" applyAlignment="1">
      <alignment vertical="center"/>
    </xf>
    <xf numFmtId="0" fontId="24" fillId="20" borderId="0" applyAlignment="1">
      <alignment vertical="center"/>
    </xf>
    <xf numFmtId="0" fontId="33" fillId="27" borderId="0" applyAlignment="1">
      <alignment vertical="center"/>
    </xf>
    <xf numFmtId="0" fontId="15" fillId="17" borderId="0" applyAlignment="1">
      <alignment vertical="center"/>
    </xf>
    <xf numFmtId="0" fontId="16" fillId="15" borderId="0" applyAlignment="1">
      <alignment vertical="center"/>
    </xf>
    <xf numFmtId="0" fontId="15" fillId="8" borderId="0" applyAlignment="1">
      <alignment vertical="center"/>
    </xf>
    <xf numFmtId="0" fontId="15" fillId="19" borderId="0" applyAlignment="1">
      <alignment vertical="center"/>
    </xf>
    <xf numFmtId="0" fontId="15" fillId="26" borderId="0" applyAlignment="1">
      <alignment vertical="center"/>
    </xf>
    <xf numFmtId="0" fontId="15" fillId="29" borderId="0" applyAlignment="1">
      <alignment vertical="center"/>
    </xf>
    <xf numFmtId="0" fontId="16" fillId="12" borderId="0" applyAlignment="1">
      <alignment vertical="center"/>
    </xf>
    <xf numFmtId="0" fontId="16" fillId="16" borderId="0" applyAlignment="1">
      <alignment vertical="center"/>
    </xf>
    <xf numFmtId="0" fontId="15" fillId="28" borderId="0" applyAlignment="1">
      <alignment vertical="center"/>
    </xf>
    <xf numFmtId="0" fontId="15" fillId="31" borderId="0" applyAlignment="1">
      <alignment vertical="center"/>
    </xf>
    <xf numFmtId="0" fontId="16" fillId="25" borderId="0" applyAlignment="1">
      <alignment vertical="center"/>
    </xf>
    <xf numFmtId="0" fontId="15" fillId="30" borderId="0" applyAlignment="1">
      <alignment vertical="center"/>
    </xf>
    <xf numFmtId="0" fontId="16" fillId="11" borderId="0" applyAlignment="1">
      <alignment vertical="center"/>
    </xf>
    <xf numFmtId="0" fontId="16" fillId="32" borderId="0" applyAlignment="1">
      <alignment vertical="center"/>
    </xf>
    <xf numFmtId="0" fontId="23" fillId="0" borderId="0" applyAlignment="1">
      <alignment vertical="center"/>
    </xf>
    <xf numFmtId="0" fontId="15" fillId="33" borderId="0" applyAlignment="1">
      <alignment vertical="center"/>
    </xf>
    <xf numFmtId="0" fontId="16" fillId="10" borderId="0" applyAlignment="1">
      <alignment vertical="center"/>
    </xf>
    <xf numFmtId="0" fontId="18" fillId="0" borderId="0" applyAlignment="1">
      <alignment vertical="center"/>
    </xf>
    <xf numFmtId="0" fontId="34" fillId="0" borderId="0" applyAlignment="1">
      <alignment vertical="center"/>
    </xf>
  </cellStyleXfs>
  <cellXfs count="105">
    <xf numFmtId="0" fontId="0" fillId="0" borderId="0" pivotButton="0" quotePrefix="0" xfId="0"/>
    <xf numFmtId="0" fontId="1" fillId="0" borderId="0" applyAlignment="1" pivotButton="0" quotePrefix="0" xfId="0">
      <alignment wrapText="1"/>
    </xf>
    <xf numFmtId="0" fontId="2" fillId="0" borderId="0" applyAlignment="1" pivotButton="0" quotePrefix="0" xfId="0">
      <alignment wrapText="1"/>
    </xf>
    <xf numFmtId="0" fontId="3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4" fillId="0" borderId="0" applyAlignment="1" pivotButton="0" quotePrefix="0" xfId="50">
      <alignment vertical="center" wrapText="1"/>
    </xf>
    <xf numFmtId="0" fontId="5" fillId="0" borderId="0" applyAlignment="1" pivotButton="0" quotePrefix="0" xfId="0">
      <alignment wrapText="1"/>
    </xf>
    <xf numFmtId="0" fontId="0" fillId="0" borderId="0" pivotButton="0" quotePrefix="0" xfId="0"/>
    <xf numFmtId="0" fontId="2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justify" vertical="center" wrapText="1"/>
    </xf>
    <xf numFmtId="0" fontId="2" fillId="0" borderId="0" applyAlignment="1" pivotButton="0" quotePrefix="0" xfId="0">
      <alignment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justify" vertical="center" wrapText="1"/>
    </xf>
    <xf numFmtId="0" fontId="1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justify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0" fontId="2" fillId="0" borderId="3" applyAlignment="1" pivotButton="0" quotePrefix="0" xfId="0">
      <alignment horizontal="center" vertical="center" wrapText="1"/>
    </xf>
    <xf numFmtId="0" fontId="2" fillId="0" borderId="1" applyAlignment="1" pivotButton="0" quotePrefix="0" xfId="47">
      <alignment horizontal="justify" vertical="center" wrapText="1"/>
    </xf>
    <xf numFmtId="0" fontId="9" fillId="0" borderId="1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justify" vertical="center" wrapText="1"/>
    </xf>
    <xf numFmtId="165" fontId="2" fillId="0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justify" vertical="center" wrapText="1"/>
    </xf>
    <xf numFmtId="0" fontId="9" fillId="2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justify" vertical="center" wrapText="1"/>
    </xf>
    <xf numFmtId="164" fontId="9" fillId="2" borderId="1" applyAlignment="1" pivotButton="0" quotePrefix="0" xfId="0">
      <alignment horizontal="justify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justify" vertical="center" wrapText="1"/>
    </xf>
    <xf numFmtId="0" fontId="9" fillId="2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wrapText="1"/>
    </xf>
    <xf numFmtId="166" fontId="2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9" fillId="2" borderId="1" applyAlignment="1" pivotButton="0" quotePrefix="0" xfId="50">
      <alignment horizontal="center" vertical="center" wrapText="1"/>
    </xf>
    <xf numFmtId="0" fontId="3" fillId="2" borderId="1" applyAlignment="1" pivotButton="0" quotePrefix="0" xfId="50">
      <alignment horizontal="center" vertical="center" wrapText="1"/>
    </xf>
    <xf numFmtId="0" fontId="3" fillId="2" borderId="1" applyAlignment="1" pivotButton="0" quotePrefix="0" xfId="0">
      <alignment horizontal="center" wrapText="1"/>
    </xf>
    <xf numFmtId="0" fontId="2" fillId="0" borderId="1" applyAlignment="1" pivotButton="0" quotePrefix="0" xfId="50">
      <alignment horizontal="center" vertical="center" wrapText="1"/>
    </xf>
    <xf numFmtId="0" fontId="5" fillId="0" borderId="1" applyAlignment="1" pivotButton="0" quotePrefix="0" xfId="0">
      <alignment horizontal="center" wrapText="1"/>
    </xf>
    <xf numFmtId="167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justify" vertical="center" wrapText="1"/>
    </xf>
    <xf numFmtId="0" fontId="2" fillId="0" borderId="1" applyAlignment="1" pivotButton="0" quotePrefix="0" xfId="0">
      <alignment horizontal="left" vertical="center" wrapText="1"/>
    </xf>
    <xf numFmtId="0" fontId="9" fillId="2" borderId="1" applyAlignment="1" pivotButton="0" quotePrefix="0" xfId="47">
      <alignment horizontal="justify" vertical="center" wrapText="1"/>
    </xf>
    <xf numFmtId="0" fontId="2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justify" vertical="center" wrapText="1"/>
    </xf>
    <xf numFmtId="166" fontId="9" fillId="2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/>
    </xf>
    <xf numFmtId="0" fontId="2" fillId="0" borderId="1" applyAlignment="1" pivotButton="0" quotePrefix="0" xfId="0">
      <alignment horizontal="center" wrapText="1"/>
    </xf>
    <xf numFmtId="0" fontId="10" fillId="0" borderId="1" applyAlignment="1" pivotButton="0" quotePrefix="0" xfId="0">
      <alignment horizontal="justify" vertical="center" wrapText="1"/>
    </xf>
    <xf numFmtId="49" fontId="9" fillId="2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/>
    </xf>
    <xf numFmtId="165" fontId="12" fillId="0" borderId="1" applyAlignment="1" pivotButton="0" quotePrefix="0" xfId="0">
      <alignment horizontal="center" vertical="center"/>
    </xf>
    <xf numFmtId="165" fontId="12" fillId="0" borderId="1" applyAlignment="1" pivotButton="0" quotePrefix="0" xfId="0">
      <alignment horizontal="center" vertical="center" wrapText="1"/>
    </xf>
    <xf numFmtId="49" fontId="2" fillId="0" borderId="1" applyAlignment="1" pivotButton="0" quotePrefix="0" xfId="0">
      <alignment horizontal="center" vertical="center" wrapText="1"/>
    </xf>
    <xf numFmtId="49" fontId="2" fillId="0" borderId="1" applyAlignment="1" pivotButton="0" quotePrefix="0" xfId="0">
      <alignment horizontal="justify" vertical="center" wrapText="1"/>
    </xf>
    <xf numFmtId="49" fontId="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49" fontId="2" fillId="0" borderId="1" applyAlignment="1" pivotButton="0" quotePrefix="0" xfId="0">
      <alignment horizontal="center" vertical="center"/>
    </xf>
    <xf numFmtId="168" fontId="2" fillId="0" borderId="1" applyAlignment="1" pivotButton="0" quotePrefix="0" xfId="0">
      <alignment horizontal="left" vertical="center" wrapText="1"/>
    </xf>
    <xf numFmtId="49" fontId="9" fillId="2" borderId="1" applyAlignment="1" pivotButton="0" quotePrefix="0" xfId="0">
      <alignment horizontal="left" vertical="center" wrapText="1"/>
    </xf>
    <xf numFmtId="166" fontId="12" fillId="0" borderId="1" applyAlignment="1" pivotButton="0" quotePrefix="0" xfId="0">
      <alignment horizontal="center" vertical="center" wrapText="1"/>
    </xf>
    <xf numFmtId="166" fontId="12" fillId="0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justify" vertical="center" wrapText="1"/>
    </xf>
    <xf numFmtId="168" fontId="12" fillId="0" borderId="1" applyAlignment="1" pivotButton="0" quotePrefix="0" xfId="0">
      <alignment horizontal="center" vertical="center"/>
    </xf>
    <xf numFmtId="0" fontId="12" fillId="0" borderId="1" applyAlignment="1" pivotButton="0" quotePrefix="0" xfId="0">
      <alignment horizontal="justify" vertical="center" wrapText="1"/>
    </xf>
    <xf numFmtId="0" fontId="2" fillId="0" borderId="4" applyAlignment="1" pivotButton="0" quotePrefix="0" xfId="0">
      <alignment horizontal="center" vertical="center" wrapText="1"/>
    </xf>
    <xf numFmtId="0" fontId="2" fillId="0" borderId="4" applyAlignment="1" pivotButton="0" quotePrefix="0" xfId="0">
      <alignment horizontal="center" vertical="center" wrapText="1"/>
    </xf>
    <xf numFmtId="0" fontId="2" fillId="0" borderId="4" applyAlignment="1" pivotButton="0" quotePrefix="0" xfId="0">
      <alignment horizontal="justify" vertical="center" wrapText="1"/>
    </xf>
    <xf numFmtId="165" fontId="12" fillId="0" borderId="4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168" fontId="9" fillId="2" borderId="1" applyAlignment="1" pivotButton="0" quotePrefix="0" xfId="0">
      <alignment horizontal="left" vertical="center" wrapText="1"/>
    </xf>
    <xf numFmtId="165" fontId="11" fillId="2" borderId="1" applyAlignment="1" pivotButton="0" quotePrefix="0" xfId="0">
      <alignment horizontal="center" vertical="center"/>
    </xf>
    <xf numFmtId="0" fontId="0" fillId="0" borderId="15" pivotButton="0" quotePrefix="0" xfId="0"/>
    <xf numFmtId="0" fontId="0" fillId="0" borderId="3" pivotButton="0" quotePrefix="0" xfId="0"/>
    <xf numFmtId="0" fontId="0" fillId="0" borderId="17" pivotButton="0" quotePrefix="0" xfId="0"/>
    <xf numFmtId="0" fontId="0" fillId="0" borderId="18" pivotButton="0" quotePrefix="0" xfId="0"/>
    <xf numFmtId="164" fontId="2" fillId="0" borderId="1" applyAlignment="1" pivotButton="0" quotePrefix="0" xfId="0">
      <alignment horizontal="justify" vertical="center" wrapText="1"/>
    </xf>
    <xf numFmtId="165" fontId="2" fillId="0" borderId="1" applyAlignment="1" pivotButton="0" quotePrefix="0" xfId="0">
      <alignment horizontal="center" vertical="center" wrapText="1"/>
    </xf>
    <xf numFmtId="166" fontId="2" fillId="0" borderId="1" applyAlignment="1" pivotButton="0" quotePrefix="0" xfId="0">
      <alignment horizontal="center" vertical="center" wrapText="1"/>
    </xf>
    <xf numFmtId="164" fontId="9" fillId="2" borderId="1" applyAlignment="1" pivotButton="0" quotePrefix="0" xfId="0">
      <alignment horizontal="justify" vertical="center" wrapText="1"/>
    </xf>
    <xf numFmtId="167" fontId="2" fillId="0" borderId="1" applyAlignment="1" pivotButton="0" quotePrefix="0" xfId="0">
      <alignment horizontal="center" vertical="center" wrapText="1"/>
    </xf>
    <xf numFmtId="166" fontId="9" fillId="2" borderId="1" applyAlignment="1" pivotButton="0" quotePrefix="0" xfId="0">
      <alignment horizontal="center" vertical="center" wrapText="1"/>
    </xf>
    <xf numFmtId="165" fontId="12" fillId="0" borderId="1" applyAlignment="1" pivotButton="0" quotePrefix="0" xfId="0">
      <alignment horizontal="center" vertical="center"/>
    </xf>
    <xf numFmtId="166" fontId="12" fillId="0" borderId="1" applyAlignment="1" pivotButton="0" quotePrefix="0" xfId="0">
      <alignment horizontal="center" vertical="center" wrapText="1"/>
    </xf>
    <xf numFmtId="165" fontId="12" fillId="0" borderId="1" applyAlignment="1" pivotButton="0" quotePrefix="0" xfId="0">
      <alignment horizontal="center" vertical="center" wrapText="1"/>
    </xf>
    <xf numFmtId="166" fontId="12" fillId="0" borderId="1" applyAlignment="1" pivotButton="0" quotePrefix="0" xfId="0">
      <alignment horizontal="center" vertical="center"/>
    </xf>
    <xf numFmtId="168" fontId="2" fillId="0" borderId="1" applyAlignment="1" pivotButton="0" quotePrefix="0" xfId="0">
      <alignment horizontal="left" vertical="center" wrapText="1"/>
    </xf>
    <xf numFmtId="168" fontId="12" fillId="0" borderId="1" applyAlignment="1" pivotButton="0" quotePrefix="0" xfId="0">
      <alignment horizontal="center" vertical="center"/>
    </xf>
    <xf numFmtId="165" fontId="12" fillId="0" borderId="4" applyAlignment="1" pivotButton="0" quotePrefix="0" xfId="0">
      <alignment horizontal="center" vertical="center"/>
    </xf>
    <xf numFmtId="168" fontId="9" fillId="2" borderId="1" applyAlignment="1" pivotButton="0" quotePrefix="0" xfId="0">
      <alignment horizontal="left" vertical="center" wrapText="1"/>
    </xf>
    <xf numFmtId="165" fontId="11" fillId="2" borderId="1" applyAlignment="1" pivotButton="0" quotePrefix="0" xfId="0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100" xfId="51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styles" Target="styles.xml" Id="rId25" /><Relationship Type="http://schemas.openxmlformats.org/officeDocument/2006/relationships/theme" Target="theme/theme1.xml" Id="rId2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408"/>
  <sheetViews>
    <sheetView tabSelected="1" topLeftCell="A31" workbookViewId="0">
      <pane xSplit="22875" topLeftCell="AC1" activePane="topLeft" state="split"/>
      <selection activeCell="S38" sqref="S38"/>
      <selection pane="topRight" activeCell="A1" sqref="A1"/>
    </sheetView>
  </sheetViews>
  <sheetFormatPr baseColWidth="8" defaultColWidth="9" defaultRowHeight="11.25"/>
  <cols>
    <col width="5.125" customWidth="1" style="8" min="1" max="1"/>
    <col width="10.3333333333333" customWidth="1" style="8" min="2" max="2"/>
    <col width="6.5" customWidth="1" style="8" min="3" max="3"/>
    <col width="5.9" customWidth="1" style="8" min="4" max="4"/>
    <col width="42.4916666666667" customWidth="1" style="9" min="5" max="5"/>
    <col width="6.875" customWidth="1" style="8" min="6" max="6"/>
    <col width="18.6916666666667" customWidth="1" style="9" min="7" max="7"/>
    <col width="5.45" customWidth="1" style="8" min="8" max="8"/>
    <col width="7" customWidth="1" style="8" min="9" max="9"/>
    <col width="6.475" customWidth="1" style="8" min="10" max="10"/>
    <col width="6.81666666666667" customWidth="1" style="8" min="11" max="11"/>
    <col width="5.75" customWidth="1" style="8" min="12" max="12"/>
    <col width="3.875" customWidth="1" style="8" min="13" max="13"/>
    <col width="3.66666666666667" customWidth="1" style="10" min="14" max="169"/>
    <col width="3.66666666666667" customWidth="1" style="2" min="170" max="16330"/>
    <col width="9" customWidth="1" style="2" min="16331" max="16336"/>
    <col width="3.66666666666667" customWidth="1" style="2" min="16337" max="16337"/>
    <col width="9" customWidth="1" style="2" min="16338" max="16384"/>
  </cols>
  <sheetData>
    <row r="1" ht="22" customFormat="1" customHeight="1" s="1">
      <c r="A1" s="11" t="inlineStr">
        <is>
          <t>附件1</t>
        </is>
      </c>
      <c r="C1" s="12" t="n"/>
      <c r="D1" s="12" t="n"/>
      <c r="E1" s="13" t="n"/>
      <c r="F1" s="14" t="n"/>
      <c r="G1" s="13" t="n"/>
      <c r="H1" s="14" t="n"/>
      <c r="I1" s="14" t="n"/>
      <c r="J1" s="14" t="n"/>
      <c r="K1" s="14" t="n"/>
      <c r="L1" s="14" t="n"/>
      <c r="M1" s="34" t="n"/>
    </row>
    <row r="2" ht="41" customFormat="1" customHeight="1" s="2">
      <c r="A2" s="15" t="inlineStr">
        <is>
          <t>2022年中央提前批衔接资金项目计划表</t>
        </is>
      </c>
      <c r="M2" s="35" t="n"/>
    </row>
    <row r="3" ht="21.95" customFormat="1" customHeight="1" s="4">
      <c r="A3" s="30" t="inlineStr">
        <is>
          <t>序号</t>
        </is>
      </c>
      <c r="B3" s="30" t="inlineStr">
        <is>
          <t>项目名称</t>
        </is>
      </c>
      <c r="C3" s="30" t="inlineStr">
        <is>
          <t>建设
性质</t>
        </is>
      </c>
      <c r="D3" s="30" t="inlineStr">
        <is>
          <t>建设
地点</t>
        </is>
      </c>
      <c r="E3" s="30" t="inlineStr">
        <is>
          <t>建设内容与规模</t>
        </is>
      </c>
      <c r="F3" s="30" t="inlineStr">
        <is>
          <t>投资
估算
（万元）</t>
        </is>
      </c>
      <c r="G3" s="30" t="inlineStr">
        <is>
          <t>绩效目标</t>
        </is>
      </c>
      <c r="H3" s="86" t="n"/>
      <c r="I3" s="86" t="n"/>
      <c r="J3" s="87" t="n"/>
      <c r="K3" s="30" t="inlineStr">
        <is>
          <t>项目
主管
单位</t>
        </is>
      </c>
      <c r="L3" s="30" t="inlineStr">
        <is>
          <t>项目
实施
单位</t>
        </is>
      </c>
      <c r="M3" s="30" t="inlineStr">
        <is>
          <t>备注</t>
        </is>
      </c>
    </row>
    <row r="4" ht="20.1" customFormat="1" customHeight="1" s="4">
      <c r="A4" s="88" t="n"/>
      <c r="B4" s="88" t="n"/>
      <c r="C4" s="88" t="n"/>
      <c r="D4" s="88" t="n"/>
      <c r="E4" s="88" t="n"/>
      <c r="F4" s="88" t="n"/>
      <c r="G4" s="30" t="inlineStr">
        <is>
          <t>扶贫效益</t>
        </is>
      </c>
      <c r="H4" s="30" t="inlineStr">
        <is>
          <t>受益
村数
（个）</t>
        </is>
      </c>
      <c r="I4" s="30" t="inlineStr">
        <is>
          <t>受益
户数
(万户)</t>
        </is>
      </c>
      <c r="J4" s="30" t="inlineStr">
        <is>
          <t>受益
人口数
(万人)</t>
        </is>
      </c>
      <c r="K4" s="88" t="n"/>
      <c r="L4" s="88" t="n"/>
      <c r="M4" s="88" t="n"/>
    </row>
    <row r="5" ht="21" customFormat="1" customHeight="1" s="4">
      <c r="A5" s="89" t="n"/>
      <c r="B5" s="89" t="n"/>
      <c r="C5" s="89" t="n"/>
      <c r="D5" s="89" t="n"/>
      <c r="E5" s="89" t="n"/>
      <c r="F5" s="89" t="n"/>
      <c r="G5" s="89" t="n"/>
      <c r="H5" s="89" t="n"/>
      <c r="I5" s="89" t="n"/>
      <c r="J5" s="89" t="n"/>
      <c r="K5" s="89" t="n"/>
      <c r="L5" s="89" t="n"/>
      <c r="M5" s="89" t="n"/>
    </row>
    <row r="6" ht="27" customFormat="1" customHeight="1" s="4">
      <c r="A6" s="30" t="inlineStr">
        <is>
          <t>合计</t>
        </is>
      </c>
      <c r="B6" s="87" t="n"/>
      <c r="C6" s="30" t="n"/>
      <c r="D6" s="30" t="n"/>
      <c r="E6" s="20" t="n"/>
      <c r="F6" s="21">
        <f>F7+F8+F9+F31+F32+F34+F44+F65+F66+F87+F88+F91+F95++F108+F142+F163+F185+F201+F222+F243++F264+F284+F305+F326+F346+F347+F348+F357+F367+F366+F368++F33+F369+F388</f>
        <v/>
      </c>
      <c r="G6" s="90" t="n"/>
      <c r="H6" s="91" t="n"/>
      <c r="I6" s="92" t="n"/>
      <c r="J6" s="92" t="n"/>
      <c r="K6" s="30" t="n"/>
      <c r="L6" s="30" t="n"/>
      <c r="M6" s="37" t="n"/>
    </row>
    <row r="7" ht="60" customFormat="1" customHeight="1" s="5">
      <c r="A7" s="27" t="inlineStr">
        <is>
          <t>一</t>
        </is>
      </c>
      <c r="B7" s="27" t="inlineStr">
        <is>
          <t>食用菌生产示范点建设项目（食用菌棒补助）</t>
        </is>
      </c>
      <c r="C7" s="27" t="inlineStr">
        <is>
          <t>新建</t>
        </is>
      </c>
      <c r="D7" s="27" t="inlineStr">
        <is>
          <t>木钵、环城2个乡镇</t>
        </is>
      </c>
      <c r="E7" s="28" t="inlineStr">
        <is>
          <t>在木钵镇高寨村、环城镇城东塬村建设食用菌生产示范点，投资补助食用菌100万棒，每棒补助0.5元。</t>
        </is>
      </c>
      <c r="F7" s="27" t="n">
        <v>50</v>
      </c>
      <c r="G7" s="32" t="inlineStr">
        <is>
          <t>建设食用菌示范点，发展产特色业，示范带动农户增加收入。</t>
        </is>
      </c>
      <c r="H7" s="27" t="n">
        <v>1</v>
      </c>
      <c r="I7" s="27" t="n">
        <v>0.0398</v>
      </c>
      <c r="J7" s="27" t="n">
        <v>0.1671</v>
      </c>
      <c r="K7" s="38" t="inlineStr">
        <is>
          <t>农业
农村局</t>
        </is>
      </c>
      <c r="L7" s="27" t="inlineStr">
        <is>
          <t>有关乡镇</t>
        </is>
      </c>
      <c r="M7" s="39" t="n"/>
    </row>
    <row r="8" ht="94" customFormat="1" customHeight="1" s="5">
      <c r="A8" s="27" t="inlineStr">
        <is>
          <t>二</t>
        </is>
      </c>
      <c r="B8" s="27" t="inlineStr">
        <is>
          <t>现代丝路旱寒马铃薯产业发展项目</t>
        </is>
      </c>
      <c r="C8" s="27" t="inlineStr">
        <is>
          <t>新建</t>
        </is>
      </c>
      <c r="D8" s="27" t="inlineStr">
        <is>
          <t>全县</t>
        </is>
      </c>
      <c r="E8" s="28" t="inlineStr">
        <is>
          <t>在马铃薯主产区的南湫乡代家洼村种植1500亩、车道镇种植1200亩（其中杨掌村300亩，吊渠村300亩，双庙村600亩）、毛井镇种植1200亩（其中山西掌村600亩，马趟村600亩）、秦团庄乡种植1200亩（其中白塬畔村300亩，新峁村300亩，秦团庄村300亩，新集子村300亩）、芦家湾乡种植600亩（其中井川村300亩，杨新庄村300亩）、小南沟乡李上山村种植300亩。每亩补助300元，以投放脱毒种薯的方式进行实物补助。</t>
        </is>
      </c>
      <c r="F8" s="27" t="n">
        <v>180</v>
      </c>
      <c r="G8" s="32" t="inlineStr">
        <is>
          <t>发展产业，增加收入，亩均纯收入800元以上。</t>
        </is>
      </c>
      <c r="H8" s="27" t="n">
        <v>13</v>
      </c>
      <c r="I8" s="27" t="n">
        <v>0.0668</v>
      </c>
      <c r="J8" s="27" t="n">
        <v>0.2805</v>
      </c>
      <c r="K8" s="38" t="inlineStr">
        <is>
          <t>农业
农村局</t>
        </is>
      </c>
      <c r="L8" s="27" t="inlineStr">
        <is>
          <t>有关乡镇</t>
        </is>
      </c>
      <c r="M8" s="39" t="n"/>
    </row>
    <row r="9" ht="51" customFormat="1" customHeight="1" s="6">
      <c r="A9" s="27" t="inlineStr">
        <is>
          <t>三</t>
        </is>
      </c>
      <c r="B9" s="27" t="inlineStr">
        <is>
          <t>全膜双垄沟播旱作农业项目合计</t>
        </is>
      </c>
      <c r="C9" s="27" t="inlineStr">
        <is>
          <t>新建</t>
        </is>
      </c>
      <c r="D9" s="27" t="inlineStr">
        <is>
          <t>20个乡镇</t>
        </is>
      </c>
      <c r="E9" s="28" t="inlineStr">
        <is>
          <t>实施全膜双垄沟播旱作农业项目，采购地膜1136.36吨，每吨补助1.32万元。</t>
        </is>
      </c>
      <c r="F9" s="27">
        <f>SUM(F10:F30)</f>
        <v/>
      </c>
      <c r="G9" s="93" t="inlineStr">
        <is>
          <t>提高粮食产量，促进农民增收，亩均纯收入450元。</t>
        </is>
      </c>
      <c r="H9" s="27" t="n">
        <v>251</v>
      </c>
      <c r="I9" s="27" t="n">
        <v>3.2099</v>
      </c>
      <c r="J9" s="27" t="n">
        <v>11.2032</v>
      </c>
      <c r="K9" s="38" t="inlineStr">
        <is>
          <t>农业
农村局</t>
        </is>
      </c>
      <c r="L9" s="27" t="inlineStr">
        <is>
          <t>各乡镇</t>
        </is>
      </c>
      <c r="M9" s="40" t="n"/>
    </row>
    <row r="10" ht="70" customFormat="1" customHeight="1" s="6">
      <c r="A10" s="30" t="n">
        <v>1</v>
      </c>
      <c r="B10" s="30" t="inlineStr">
        <is>
          <t>全膜双垄沟播旱作农业项目</t>
        </is>
      </c>
      <c r="C10" s="30" t="inlineStr">
        <is>
          <t>新建</t>
        </is>
      </c>
      <c r="D10" s="30" t="inlineStr">
        <is>
          <t>车道镇</t>
        </is>
      </c>
      <c r="E10" s="74" t="inlineStr">
        <is>
          <t>采购地膜100吨，其中:元峁村3.25吨、苦水掌村6吨、双庙村10.75吨、王西掌村5吨，樱桃掌村4.25吨、吊渠村8.5吨、三角城村4.75吨、杨掌8.5吨、魏洼村10吨、万安村10吨、陈掌村4.5吨、红台村6.5吨、安掌村5.5吨、代掌村5吨、刘渠村4.25吨、刘园子村3.25吨。</t>
        </is>
      </c>
      <c r="F10" s="30" t="n">
        <v>132</v>
      </c>
      <c r="G10" s="90" t="inlineStr">
        <is>
          <t>提高粮食产量，促进农民增收，亩均纯收入450元。</t>
        </is>
      </c>
      <c r="H10" s="30" t="n">
        <v>16</v>
      </c>
      <c r="I10" s="30" t="n">
        <v>0.2577</v>
      </c>
      <c r="J10" s="30" t="n">
        <v>1.03135</v>
      </c>
      <c r="K10" s="41" t="inlineStr">
        <is>
          <t>农业
农村局</t>
        </is>
      </c>
      <c r="L10" s="30" t="inlineStr">
        <is>
          <t>车道镇</t>
        </is>
      </c>
      <c r="M10" s="42" t="n"/>
    </row>
    <row r="11" ht="72" customFormat="1" customHeight="1" s="6">
      <c r="A11" s="30" t="n">
        <v>2</v>
      </c>
      <c r="B11" s="30" t="inlineStr">
        <is>
          <t>全膜双垄沟播旱作农业项目</t>
        </is>
      </c>
      <c r="C11" s="30" t="inlineStr">
        <is>
          <t>新建</t>
        </is>
      </c>
      <c r="D11" s="30" t="inlineStr">
        <is>
          <t>洪德镇</t>
        </is>
      </c>
      <c r="E11" s="74" t="inlineStr">
        <is>
          <t>采购地膜88吨，其中：大户塬村4.5吨、丁阳渠子村4.5吨、耿塬畔村4.5吨、河连湾村5.5吨、洪德街村5.5吨、寇河村4吨、李达掌村4吨、李塬村5吨、梁岔村4吨、马塬村4.5吨、苗河村4.5吨、私盐路村4吨、苏长沟村4吨、肖关村5.5吨、新集子村4吨、许旗村5.5吨、张崾岘村4吨、张塬村5吨、赵洼村5.5吨。</t>
        </is>
      </c>
      <c r="F11" s="30" t="n">
        <v>116.16</v>
      </c>
      <c r="G11" s="90" t="inlineStr">
        <is>
          <t>提高粮食产量，促进农民增收，亩均纯收入450元。</t>
        </is>
      </c>
      <c r="H11" s="30" t="n">
        <v>19</v>
      </c>
      <c r="I11" s="30" t="n">
        <v>0.12</v>
      </c>
      <c r="J11" s="30" t="n">
        <v>0.5</v>
      </c>
      <c r="K11" s="41" t="inlineStr">
        <is>
          <t>农业
农村局</t>
        </is>
      </c>
      <c r="L11" s="30" t="inlineStr">
        <is>
          <t>洪德镇</t>
        </is>
      </c>
      <c r="M11" s="42" t="n"/>
    </row>
    <row r="12" ht="63" customFormat="1" customHeight="1" s="6">
      <c r="A12" s="30" t="n">
        <v>3</v>
      </c>
      <c r="B12" s="30" t="inlineStr">
        <is>
          <t>全膜双垄沟播旱作农业项目</t>
        </is>
      </c>
      <c r="C12" s="30" t="inlineStr">
        <is>
          <t>新建</t>
        </is>
      </c>
      <c r="D12" s="30" t="inlineStr">
        <is>
          <t>毛井镇</t>
        </is>
      </c>
      <c r="E12" s="74" t="inlineStr">
        <is>
          <t>采购地膜65.11吨，其中：二条俭村14.38吨、砖城子村10.88吨、山西掌村3.81吨、杨东掌村5.965吨、红糜湾村0.71吨、施家滩村3.33吨、乔崾岘村2.75吨、黄寨柯村4.08吨、高家洼村1吨、丁连掌村2.85吨、大户掌村4.025吨、红土咀村7.415吨、马趟村3.915吨。</t>
        </is>
      </c>
      <c r="F12" s="30" t="n">
        <v>85.94499999999999</v>
      </c>
      <c r="G12" s="90" t="inlineStr">
        <is>
          <t>提高粮食产量，促进农民增收，亩均纯收入450元。</t>
        </is>
      </c>
      <c r="H12" s="30" t="n">
        <v>13</v>
      </c>
      <c r="I12" s="30" t="n">
        <v>0.1717</v>
      </c>
      <c r="J12" s="30" t="n">
        <v>0.2868</v>
      </c>
      <c r="K12" s="41" t="inlineStr">
        <is>
          <t>农业
农村局</t>
        </is>
      </c>
      <c r="L12" s="30" t="inlineStr">
        <is>
          <t>毛井镇</t>
        </is>
      </c>
      <c r="M12" s="42" t="n"/>
    </row>
    <row r="13" ht="75" customFormat="1" customHeight="1" s="6">
      <c r="A13" s="30" t="n">
        <v>4</v>
      </c>
      <c r="B13" s="30" t="inlineStr">
        <is>
          <t>全膜双垄沟播旱作农业项目</t>
        </is>
      </c>
      <c r="C13" s="30" t="inlineStr">
        <is>
          <t>新建</t>
        </is>
      </c>
      <c r="D13" s="30" t="inlineStr">
        <is>
          <t>木钵镇</t>
        </is>
      </c>
      <c r="E13" s="74" t="inlineStr">
        <is>
          <t>采购地膜62.5吨，其中：殷家桥村3.05吨、木钵街村3.9吨、周湾村1.49吨、韩洼子村6.49吨、曹旗村6.55吨、关营村2.49吨、高寨村3.74吨、高楼塬村3.235吨、刘家塬村4.485吨、白家掌村4.5吨、邓寨子村3.5吨、郭西掌村4.89吨、二合塬村2.5吨、坪子塬村2.8吨、井儿岔村2.89吨、罗家沟村3.99吨、水坝滩村2吨。</t>
        </is>
      </c>
      <c r="F13" s="30" t="n">
        <v>82.5</v>
      </c>
      <c r="G13" s="90" t="inlineStr">
        <is>
          <t>提高粮食产量，促进农民增收，亩均纯收入450元。</t>
        </is>
      </c>
      <c r="H13" s="30" t="n">
        <v>17</v>
      </c>
      <c r="I13" s="30" t="n">
        <v>0.237</v>
      </c>
      <c r="J13" s="30" t="n">
        <v>0.9826</v>
      </c>
      <c r="K13" s="41" t="inlineStr">
        <is>
          <t>农业
农村局</t>
        </is>
      </c>
      <c r="L13" s="30" t="inlineStr">
        <is>
          <t>木钵镇</t>
        </is>
      </c>
      <c r="M13" s="42" t="n"/>
    </row>
    <row r="14" ht="92" customFormat="1" customHeight="1" s="6">
      <c r="A14" s="30" t="n">
        <v>5</v>
      </c>
      <c r="B14" s="30" t="inlineStr">
        <is>
          <t>全膜双垄沟播旱作农业项目</t>
        </is>
      </c>
      <c r="C14" s="30" t="inlineStr">
        <is>
          <t>新建</t>
        </is>
      </c>
      <c r="D14" s="30" t="inlineStr">
        <is>
          <t>环城镇</t>
        </is>
      </c>
      <c r="E14" s="74" t="inlineStr">
        <is>
          <t>采购地膜89.5吨，其中：肖川村5吨，周塬村2.5吨，张淌村2.5吨，马坊塬村10.19吨，十八里村2.5吨，龚淌村5.81吨，杨庙掌村4.5吨，十五里沟村4.435吨，西川村8.5吨，张滩滩村4.445吨，白草塬村1.5吨，陈汤塬村3吨，高龚塬村6.5吨，北郭塬村4.5吨，冉旗寨村2吨，城东塬村1.66吨，漫塬村2吨，五里屯村1.5吨，赵小掌村2.5吨，宁老庄村5.5吨，耿家沟村2.5吨，唐塬村3.5吨，鸳鸯沟村2.46吨。</t>
        </is>
      </c>
      <c r="F14" s="30" t="n">
        <v>118.14</v>
      </c>
      <c r="G14" s="90" t="inlineStr">
        <is>
          <t>提高粮食产量，促进农民增收，亩均纯收入450元。</t>
        </is>
      </c>
      <c r="H14" s="30" t="n">
        <v>24</v>
      </c>
      <c r="I14" s="30" t="n">
        <v>0.22975</v>
      </c>
      <c r="J14" s="30" t="n">
        <v>0.965</v>
      </c>
      <c r="K14" s="41" t="inlineStr">
        <is>
          <t>农业
农村局</t>
        </is>
      </c>
      <c r="L14" s="30" t="inlineStr">
        <is>
          <t>环城镇</t>
        </is>
      </c>
      <c r="M14" s="42" t="n"/>
    </row>
    <row r="15" ht="54" customFormat="1" customHeight="1" s="6">
      <c r="A15" s="30" t="n">
        <v>6</v>
      </c>
      <c r="B15" s="30" t="inlineStr">
        <is>
          <t>全膜双垄沟播旱作农业项目</t>
        </is>
      </c>
      <c r="C15" s="30" t="inlineStr">
        <is>
          <t>新建</t>
        </is>
      </c>
      <c r="D15" s="30" t="inlineStr">
        <is>
          <t>八珠乡</t>
        </is>
      </c>
      <c r="E15" s="74" t="inlineStr">
        <is>
          <t>采购地膜45吨，其中：八珠塬村5.5吨、曹塬村4吨、瓦崾岘村3吨、杏树沟村4吨、塔尔咀村6.2吨、马连掌村3吨、冯家湾村4.8吨、苟塬村6.2吨、湫坝沟村3.8吨、白塬村4.5吨。</t>
        </is>
      </c>
      <c r="F15" s="30" t="n">
        <v>59.4</v>
      </c>
      <c r="G15" s="90" t="inlineStr">
        <is>
          <t>提高粮食产量，促进农民增收，亩均纯收入450元。</t>
        </is>
      </c>
      <c r="H15" s="30" t="n">
        <v>10</v>
      </c>
      <c r="I15" s="30" t="n">
        <v>0.183</v>
      </c>
      <c r="J15" s="30" t="n">
        <v>0.573</v>
      </c>
      <c r="K15" s="41" t="inlineStr">
        <is>
          <t>农业
农村局</t>
        </is>
      </c>
      <c r="L15" s="30" t="inlineStr">
        <is>
          <t>八珠乡</t>
        </is>
      </c>
      <c r="M15" s="42" t="n"/>
    </row>
    <row r="16" ht="59" customFormat="1" customHeight="1" s="6">
      <c r="A16" s="30" t="n">
        <v>7</v>
      </c>
      <c r="B16" s="30" t="inlineStr">
        <is>
          <t>全膜双垄沟播旱作农业项目</t>
        </is>
      </c>
      <c r="C16" s="30" t="inlineStr">
        <is>
          <t>新建</t>
        </is>
      </c>
      <c r="D16" s="30" t="inlineStr">
        <is>
          <t>耿湾乡</t>
        </is>
      </c>
      <c r="E16" s="74" t="inlineStr">
        <is>
          <t>采购地膜55吨，其中张台村6.2吨、黑城岔村2.2吨、郝东掌村3.35吨、潘家掌村3.75吨、万家湾村9.9吨、许家掌村0.4吨、郜庄村1.5吨、桃树掌村0.45吨、韩老庄村2.15吨、天桥村3吨、早流渠村4吨、耿河村6.1吨、四合塬村12吨。</t>
        </is>
      </c>
      <c r="F16" s="30" t="n">
        <v>72.59999999999999</v>
      </c>
      <c r="G16" s="90" t="inlineStr">
        <is>
          <t>提高粮食产量，促进农民增收，亩均纯收入450元。</t>
        </is>
      </c>
      <c r="H16" s="30" t="n">
        <v>13</v>
      </c>
      <c r="I16" s="30" t="n">
        <v>0.17915</v>
      </c>
      <c r="J16" s="30" t="n">
        <v>0.7208</v>
      </c>
      <c r="K16" s="41" t="inlineStr">
        <is>
          <t>农业
农村局</t>
        </is>
      </c>
      <c r="L16" s="30" t="inlineStr">
        <is>
          <t>耿湾乡</t>
        </is>
      </c>
      <c r="M16" s="42" t="n"/>
    </row>
    <row r="17" ht="51" customFormat="1" customHeight="1" s="6">
      <c r="A17" s="30" t="n">
        <v>8</v>
      </c>
      <c r="B17" s="30" t="inlineStr">
        <is>
          <t>全膜双垄沟播旱作农业项目</t>
        </is>
      </c>
      <c r="C17" s="30" t="inlineStr">
        <is>
          <t>新建</t>
        </is>
      </c>
      <c r="D17" s="30" t="inlineStr">
        <is>
          <t>樊家川镇</t>
        </is>
      </c>
      <c r="E17" s="74" t="inlineStr">
        <is>
          <t>采购地膜51.75吨，其中：慕家河村6.25吨，樊家川村7.25吨，马驿沟村7.75吨，郝集村10吨，长城村6吨，闫塬6.25吨，李崾岘村4.75吨，马骏滩村3.5吨</t>
        </is>
      </c>
      <c r="F17" s="30" t="n">
        <v>68.31</v>
      </c>
      <c r="G17" s="90" t="inlineStr">
        <is>
          <t>提高粮食产量，促进农民增收，亩均纯收入450元。</t>
        </is>
      </c>
      <c r="H17" s="30" t="n">
        <v>8</v>
      </c>
      <c r="I17" s="30" t="n">
        <v>0.09855</v>
      </c>
      <c r="J17" s="30" t="n">
        <v>0.39775</v>
      </c>
      <c r="K17" s="41" t="inlineStr">
        <is>
          <t>农业
农村局</t>
        </is>
      </c>
      <c r="L17" s="30" t="inlineStr">
        <is>
          <t>樊家川镇</t>
        </is>
      </c>
      <c r="M17" s="42" t="n"/>
    </row>
    <row r="18" ht="42" customFormat="1" customHeight="1" s="6">
      <c r="A18" s="30" t="n">
        <v>9</v>
      </c>
      <c r="B18" s="30" t="inlineStr">
        <is>
          <t>全膜双垄沟播旱作农业项目</t>
        </is>
      </c>
      <c r="C18" s="30" t="inlineStr">
        <is>
          <t>新建</t>
        </is>
      </c>
      <c r="D18" s="30" t="inlineStr">
        <is>
          <t>秦团庄乡</t>
        </is>
      </c>
      <c r="E18" s="74" t="inlineStr">
        <is>
          <t>采购地膜46吨，其中：贾塬村6吨、秦团庄村6吨、新集子村6吨、白塬畔村6吨、新峁村5.5吨、大天子村5.5吨、王团庄村5.5吨、南掌堡子村5.5吨。</t>
        </is>
      </c>
      <c r="F18" s="30" t="n">
        <v>60.72</v>
      </c>
      <c r="G18" s="90" t="inlineStr">
        <is>
          <t>提高粮食产量，促进农民增收，亩均纯收入450元。</t>
        </is>
      </c>
      <c r="H18" s="30" t="n">
        <v>8</v>
      </c>
      <c r="I18" s="30" t="n">
        <v>0.05615</v>
      </c>
      <c r="J18" s="30" t="n">
        <v>0.2873</v>
      </c>
      <c r="K18" s="41" t="inlineStr">
        <is>
          <t>农业
农村局</t>
        </is>
      </c>
      <c r="L18" s="30" t="inlineStr">
        <is>
          <t>秦团庄乡</t>
        </is>
      </c>
      <c r="M18" s="42" t="n"/>
    </row>
    <row r="19" ht="62" customFormat="1" customHeight="1" s="6">
      <c r="A19" s="30" t="n">
        <v>10</v>
      </c>
      <c r="B19" s="30" t="inlineStr">
        <is>
          <t>全膜双垄沟播旱作农业项目</t>
        </is>
      </c>
      <c r="C19" s="30" t="inlineStr">
        <is>
          <t>新建</t>
        </is>
      </c>
      <c r="D19" s="30" t="inlineStr">
        <is>
          <t>曲子镇</t>
        </is>
      </c>
      <c r="E19" s="74" t="inlineStr">
        <is>
          <t>采购地膜40吨，其中：五里桥村1.4吨、双城村1.8吨、刘旗村3.25吨、孟家寨村6.4吨、高李湾村2.95吨、楼房子2.4吨、西沟村2.5吨、宋家塬村1.85吨、许家塬村1.5吨、金村寺村1.45吨、油坊塬村4.25吨、金盆掌村0.9吨、小庄子村1.35吨、马家河村4.6吨、董家塬村3.4吨。</t>
        </is>
      </c>
      <c r="F19" s="30" t="n">
        <v>52.8</v>
      </c>
      <c r="G19" s="90" t="inlineStr">
        <is>
          <t>提高粮食产量，促进农民增收，亩均纯收入450元。</t>
        </is>
      </c>
      <c r="H19" s="30" t="n">
        <v>15</v>
      </c>
      <c r="I19" s="30" t="n">
        <v>0.1449</v>
      </c>
      <c r="J19" s="30" t="n">
        <v>0.6087</v>
      </c>
      <c r="K19" s="41" t="inlineStr">
        <is>
          <t>农业
农村局</t>
        </is>
      </c>
      <c r="L19" s="30" t="inlineStr">
        <is>
          <t>曲子镇</t>
        </is>
      </c>
      <c r="M19" s="42" t="n"/>
    </row>
    <row r="20" ht="48" customFormat="1" customHeight="1" s="6">
      <c r="A20" s="30" t="n">
        <v>11</v>
      </c>
      <c r="B20" s="30" t="inlineStr">
        <is>
          <t>全膜双垄沟播旱作农业项目</t>
        </is>
      </c>
      <c r="C20" s="30" t="inlineStr">
        <is>
          <t>新建</t>
        </is>
      </c>
      <c r="D20" s="30" t="inlineStr">
        <is>
          <t>演武乡</t>
        </is>
      </c>
      <c r="E20" s="74" t="inlineStr">
        <is>
          <t>已采购地膜30吨，其中：黑泉河村8.66吨、吴家塬村1.7吨、刘坪村3.755吨、路家塬村2.5吨、曵郭咀村1.605吨、黄山村1.76吨、走马硷村3.77吨、、佛岔村3.5吨、杨家洼村2.75吨</t>
        </is>
      </c>
      <c r="F20" s="30" t="n">
        <v>39.6</v>
      </c>
      <c r="G20" s="90" t="inlineStr">
        <is>
          <t>提高粮食产量，促进农民增收，亩均纯收入450元。</t>
        </is>
      </c>
      <c r="H20" s="30" t="n">
        <v>9</v>
      </c>
      <c r="I20" s="30" t="n">
        <v>0.0461</v>
      </c>
      <c r="J20" s="30" t="n">
        <v>0.21155</v>
      </c>
      <c r="K20" s="41" t="inlineStr">
        <is>
          <t>农业
农村局</t>
        </is>
      </c>
      <c r="L20" s="30" t="inlineStr">
        <is>
          <t>演武乡</t>
        </is>
      </c>
      <c r="M20" s="42" t="n"/>
    </row>
    <row r="21" ht="48" customFormat="1" customHeight="1" s="6">
      <c r="A21" s="30" t="n">
        <v>12</v>
      </c>
      <c r="B21" s="30" t="inlineStr">
        <is>
          <t>全膜双垄沟播旱作农业项目</t>
        </is>
      </c>
      <c r="C21" s="30" t="inlineStr">
        <is>
          <t>新建</t>
        </is>
      </c>
      <c r="D21" s="30" t="inlineStr">
        <is>
          <t>罗山乡</t>
        </is>
      </c>
      <c r="E21" s="74" t="inlineStr">
        <is>
          <t>采购地膜25.5吨，其中：西阳洼村1吨、苇芝城村3.45吨、龙柏山村5吨、兰家掌村3吨、大树塬村5.2吨、陈渠子村2.7吨、山水湾村1.65吨、光明村3.5吨。</t>
        </is>
      </c>
      <c r="F21" s="30" t="n">
        <v>33.66</v>
      </c>
      <c r="G21" s="90" t="inlineStr">
        <is>
          <t>提高粮食产量，促进农民增收，亩均纯收入450元。</t>
        </is>
      </c>
      <c r="H21" s="30" t="n">
        <v>8</v>
      </c>
      <c r="I21" s="30" t="n">
        <v>0.375</v>
      </c>
      <c r="J21" s="30" t="n">
        <v>0.14705</v>
      </c>
      <c r="K21" s="41" t="inlineStr">
        <is>
          <t>农业
农村局</t>
        </is>
      </c>
      <c r="L21" s="30" t="inlineStr">
        <is>
          <t>罗山乡</t>
        </is>
      </c>
      <c r="M21" s="42" t="n"/>
      <c r="S21" s="6" t="inlineStr">
        <is>
          <t> </t>
        </is>
      </c>
    </row>
    <row r="22" ht="45" customFormat="1" customHeight="1" s="6">
      <c r="A22" s="30" t="n">
        <v>13</v>
      </c>
      <c r="B22" s="30" t="inlineStr">
        <is>
          <t>全膜双垄沟播旱作农业项目</t>
        </is>
      </c>
      <c r="C22" s="30" t="inlineStr">
        <is>
          <t>新建</t>
        </is>
      </c>
      <c r="D22" s="30" t="inlineStr">
        <is>
          <t>南湫乡</t>
        </is>
      </c>
      <c r="E22" s="74" t="inlineStr">
        <is>
          <t>采购地膜18吨，其中：代家洼村2.565吨、党家洼村4.21吨、双井子村1.47吨、岳后渠村3.25吨、杨兴堡村1.585吨、洪涝池村3.07吨、花儿山村1.85吨。</t>
        </is>
      </c>
      <c r="F22" s="30" t="n">
        <v>23.76</v>
      </c>
      <c r="G22" s="90" t="inlineStr">
        <is>
          <t>提高粮食产量，促进农民增收，亩均纯收入450元。</t>
        </is>
      </c>
      <c r="H22" s="30" t="n">
        <v>7</v>
      </c>
      <c r="I22" s="30" t="n">
        <v>0.0779</v>
      </c>
      <c r="J22" s="30" t="n">
        <v>0.30355</v>
      </c>
      <c r="K22" s="41" t="inlineStr">
        <is>
          <t>农业
农村局</t>
        </is>
      </c>
      <c r="L22" s="30" t="inlineStr">
        <is>
          <t>南湫乡</t>
        </is>
      </c>
      <c r="M22" s="42" t="n"/>
    </row>
    <row r="23" ht="45" customFormat="1" customHeight="1" s="6">
      <c r="A23" s="30" t="n">
        <v>14</v>
      </c>
      <c r="B23" s="30" t="inlineStr">
        <is>
          <t>全膜双垄沟播旱作农业项目</t>
        </is>
      </c>
      <c r="C23" s="30" t="inlineStr">
        <is>
          <t>新建</t>
        </is>
      </c>
      <c r="D23" s="30" t="inlineStr">
        <is>
          <t>山城乡</t>
        </is>
      </c>
      <c r="E23" s="74" t="inlineStr">
        <is>
          <t>已采购地膜20吨，其中山城堡村3.05吨、八里铺村3.6吨、薛塬村4.72吨、王山口子村2.75吨、寨柯村1.75吨、赵庄村1.585吨、谢庄村1.5吨、郝掌村0.5吨、冯家沟村0.545吨。</t>
        </is>
      </c>
      <c r="F23" s="30" t="n">
        <v>26.4</v>
      </c>
      <c r="G23" s="90" t="inlineStr">
        <is>
          <t>提高粮食产量，促进农民增收，亩均纯收入450元。</t>
        </is>
      </c>
      <c r="H23" s="30" t="n">
        <v>9</v>
      </c>
      <c r="I23" s="30" t="n">
        <v>0.10625</v>
      </c>
      <c r="J23" s="30" t="n">
        <v>0.4025</v>
      </c>
      <c r="K23" s="41" t="inlineStr">
        <is>
          <t>农业
农村局</t>
        </is>
      </c>
      <c r="L23" s="30" t="inlineStr">
        <is>
          <t>山城乡</t>
        </is>
      </c>
      <c r="M23" s="42" t="n"/>
    </row>
    <row r="24" ht="52" customFormat="1" customHeight="1" s="6">
      <c r="A24" s="30" t="n">
        <v>15</v>
      </c>
      <c r="B24" s="30" t="inlineStr">
        <is>
          <t>全膜双垄沟播旱作农业项目</t>
        </is>
      </c>
      <c r="C24" s="30" t="inlineStr">
        <is>
          <t>新建</t>
        </is>
      </c>
      <c r="D24" s="30" t="inlineStr">
        <is>
          <t>虎洞镇</t>
        </is>
      </c>
      <c r="E24" s="74" t="inlineStr">
        <is>
          <t>采购地膜60吨其中：半个城村2.69吨、张大掌村1.63吨、砂井子村8.16吨、贾驿村2.73吨、张家湾村12.4吨、常兆台村4.25吨、高庙湾村5.94吨、魏家河村6.05吨、刘解掌村4.85吨、金庄塬村11.3吨。</t>
        </is>
      </c>
      <c r="F24" s="30" t="n">
        <v>79.2</v>
      </c>
      <c r="G24" s="90" t="inlineStr">
        <is>
          <t>提高粮食产量，促进农民增收，亩均纯收入450元。</t>
        </is>
      </c>
      <c r="H24" s="30" t="n">
        <v>10</v>
      </c>
      <c r="I24" s="30" t="n">
        <v>0.17275</v>
      </c>
      <c r="J24" s="30" t="n">
        <v>0.66555</v>
      </c>
      <c r="K24" s="41" t="inlineStr">
        <is>
          <t>农业
农村局</t>
        </is>
      </c>
      <c r="L24" s="30" t="inlineStr">
        <is>
          <t>虎洞镇</t>
        </is>
      </c>
      <c r="M24" s="42" t="n"/>
    </row>
    <row r="25" ht="52" customFormat="1" customHeight="1" s="6">
      <c r="A25" s="30" t="n">
        <v>16</v>
      </c>
      <c r="B25" s="30" t="inlineStr">
        <is>
          <t>全膜双垄沟播旱作农业项目</t>
        </is>
      </c>
      <c r="C25" s="30" t="inlineStr">
        <is>
          <t>新建</t>
        </is>
      </c>
      <c r="D25" s="30" t="inlineStr">
        <is>
          <t>合道镇</t>
        </is>
      </c>
      <c r="E25" s="74" t="inlineStr">
        <is>
          <t>采购地膜117.24吨。其中：陈旗塬8吨、尚西坪9吨、陶洼子9吨、梁坪6吨、唐台子6吨，红崖洼7吨、朱塬6吨、赵塬9吨、辛坪5吨、杨坪沟5吨、大路洼6吨、常崾岘6吨、寨子坪8吨、沈岭6.24吨、赵台8吨、瓦天沟6吨、何坪7吨。</t>
        </is>
      </c>
      <c r="F25" s="30" t="n">
        <v>154.755</v>
      </c>
      <c r="G25" s="90" t="inlineStr">
        <is>
          <t>提高粮食产量，促进农民增收，亩均纯收入450元。</t>
        </is>
      </c>
      <c r="H25" s="30" t="n">
        <v>17</v>
      </c>
      <c r="I25" s="30" t="n">
        <v>0.1935</v>
      </c>
      <c r="J25" s="30" t="n">
        <v>0.8292</v>
      </c>
      <c r="K25" s="41" t="inlineStr">
        <is>
          <t>农业
农村局</t>
        </is>
      </c>
      <c r="L25" s="30" t="inlineStr">
        <is>
          <t>合道镇</t>
        </is>
      </c>
      <c r="M25" s="42" t="n"/>
    </row>
    <row r="26" ht="60" customFormat="1" customHeight="1" s="6">
      <c r="A26" s="30" t="n">
        <v>17</v>
      </c>
      <c r="B26" s="30" t="inlineStr">
        <is>
          <t>全膜双垄沟播旱作农业项目</t>
        </is>
      </c>
      <c r="C26" s="30" t="inlineStr">
        <is>
          <t>新建</t>
        </is>
      </c>
      <c r="D26" s="30" t="inlineStr">
        <is>
          <t>天池乡</t>
        </is>
      </c>
      <c r="E26" s="74" t="inlineStr">
        <is>
          <t>采购地膜56.763吨。其中：天池村3吨、张邓塬村3.5吨、梁家河村3吨、殷屈河村4.5吨、苏北岔村5.25吨、潘老庄村4.5吨、大庄台村3.25吨、四合掌村3.765吨、老庄湾村3.5吨、井渠淌村4吨、鲜岔村3吨、碾盘岭村3吨、大方山村2.5吨、喜家坪村2.5吨、曹李川村3.73吨、吴城子村3.75吨。</t>
        </is>
      </c>
      <c r="F26" s="30" t="n">
        <v>74.93000000000001</v>
      </c>
      <c r="G26" s="90" t="inlineStr">
        <is>
          <t>提高粮食产量，促进农民增收，亩均纯收入450元。</t>
        </is>
      </c>
      <c r="H26" s="30" t="n">
        <v>16</v>
      </c>
      <c r="I26" s="30" t="n">
        <v>0.1948</v>
      </c>
      <c r="J26" s="30" t="n">
        <v>0.7719</v>
      </c>
      <c r="K26" s="41" t="inlineStr">
        <is>
          <t>农业
农村局</t>
        </is>
      </c>
      <c r="L26" s="30" t="inlineStr">
        <is>
          <t>天池乡</t>
        </is>
      </c>
      <c r="M26" s="42" t="n"/>
    </row>
    <row r="27" ht="51" customFormat="1" customHeight="1" s="6">
      <c r="A27" s="30" t="n">
        <v>18</v>
      </c>
      <c r="B27" s="30" t="inlineStr">
        <is>
          <t>全膜双垄沟播旱作农业项目</t>
        </is>
      </c>
      <c r="C27" s="30" t="inlineStr">
        <is>
          <t>新建</t>
        </is>
      </c>
      <c r="D27" s="30" t="inlineStr">
        <is>
          <t>小南沟乡</t>
        </is>
      </c>
      <c r="E27" s="74" t="inlineStr">
        <is>
          <t>采购地膜56吨，其中：陈掌村4.34吨、丁寨柯村8.51吨、粉子山村2.74吨、李上山村2.39吨、汪天子村4.09吨、天子渠村3.665吨、李塬村5.14吨、连家川村6.54吨、许掌村4.84吨、燕麦掌村4.89吨、小南沟村6.465吨、杨胡套子村2.39吨。</t>
        </is>
      </c>
      <c r="F27" s="30" t="n">
        <v>73.92</v>
      </c>
      <c r="G27" s="90" t="inlineStr">
        <is>
          <t>提高粮食产量，促进农民增收，亩均纯收入450元。</t>
        </is>
      </c>
      <c r="H27" s="30" t="n">
        <v>12</v>
      </c>
      <c r="I27" s="30" t="n">
        <v>0.1626</v>
      </c>
      <c r="J27" s="30" t="n">
        <v>0.65825</v>
      </c>
      <c r="K27" s="41" t="inlineStr">
        <is>
          <t>农业
农村局</t>
        </is>
      </c>
      <c r="L27" s="30" t="inlineStr">
        <is>
          <t>小南沟乡</t>
        </is>
      </c>
      <c r="M27" s="42" t="n"/>
    </row>
    <row r="28" ht="39" customFormat="1" customHeight="1" s="6">
      <c r="A28" s="30" t="n">
        <v>19</v>
      </c>
      <c r="B28" s="30" t="inlineStr">
        <is>
          <t>全膜双垄沟播旱作农业项目</t>
        </is>
      </c>
      <c r="C28" s="30" t="inlineStr">
        <is>
          <t>新建</t>
        </is>
      </c>
      <c r="D28" s="30" t="inlineStr">
        <is>
          <t>甜水镇</t>
        </is>
      </c>
      <c r="E28" s="74" t="inlineStr">
        <is>
          <t>采购地膜40吨。其中：甜水街村4.85吨、张铁村4吨、鲁掌村4.75吨、何塬村4.1吨、邱滩村4吨、赵掌村3.8吨、高崾岘村4吨、狼儿滩村3.5吨、大良洼村4.5吨、七里墩村2.5吨。</t>
        </is>
      </c>
      <c r="F28" s="30" t="n">
        <v>52.8</v>
      </c>
      <c r="G28" s="90" t="inlineStr">
        <is>
          <t>提高粮食产量，促进农民增收，亩均纯收入450元。</t>
        </is>
      </c>
      <c r="H28" s="30" t="n">
        <v>10</v>
      </c>
      <c r="I28" s="30" t="n">
        <v>0.09385</v>
      </c>
      <c r="J28" s="30" t="n">
        <v>0.4223</v>
      </c>
      <c r="K28" s="41" t="inlineStr">
        <is>
          <t>农业
农村局</t>
        </is>
      </c>
      <c r="L28" s="30" t="inlineStr">
        <is>
          <t>甜水镇</t>
        </is>
      </c>
      <c r="M28" s="42" t="n"/>
    </row>
    <row r="29" ht="39" customFormat="1" customHeight="1" s="6">
      <c r="A29" s="30" t="n">
        <v>20</v>
      </c>
      <c r="B29" s="30" t="inlineStr">
        <is>
          <t>全膜双垄沟播旱作农业项目</t>
        </is>
      </c>
      <c r="C29" s="30" t="inlineStr">
        <is>
          <t>新建</t>
        </is>
      </c>
      <c r="D29" s="30" t="inlineStr">
        <is>
          <t>芦家湾乡</t>
        </is>
      </c>
      <c r="E29" s="74" t="inlineStr">
        <is>
          <t>采购地膜50吨。其中：杨新庄村5吨、花儿掌村5吨、庙儿掌村5.25吨、井川村4.25吨、宋家掌村5.25吨、桃李湾村4.5吨、王庄村5.5吨、大堡条村4.75吨、盘龙村5.5吨、小堡条村5吨。</t>
        </is>
      </c>
      <c r="F29" s="30" t="n">
        <v>66</v>
      </c>
      <c r="G29" s="90" t="inlineStr">
        <is>
          <t>提高粮食产量，促进农民增收，亩均纯收入450元。</t>
        </is>
      </c>
      <c r="H29" s="30" t="n">
        <v>10</v>
      </c>
      <c r="I29" s="30" t="n">
        <v>0.08925</v>
      </c>
      <c r="J29" s="30" t="n">
        <v>0.37805</v>
      </c>
      <c r="K29" s="41" t="inlineStr">
        <is>
          <t>农业
农村局</t>
        </is>
      </c>
      <c r="L29" s="30" t="inlineStr">
        <is>
          <t>芦家湾乡</t>
        </is>
      </c>
      <c r="M29" s="42" t="n"/>
    </row>
    <row r="30" ht="31" customFormat="1" customHeight="1" s="6">
      <c r="A30" s="30" t="n">
        <v>21</v>
      </c>
      <c r="B30" s="30" t="inlineStr">
        <is>
          <t>全膜双垄沟播旱作农业项目</t>
        </is>
      </c>
      <c r="C30" s="30" t="inlineStr">
        <is>
          <t>新建</t>
        </is>
      </c>
      <c r="D30" s="30" t="inlineStr">
        <is>
          <t>各相关示范点</t>
        </is>
      </c>
      <c r="E30" s="74" t="inlineStr">
        <is>
          <t>采购地膜20吨，建立试验示范点4个。</t>
        </is>
      </c>
      <c r="F30" s="30" t="n">
        <v>26.4</v>
      </c>
      <c r="G30" s="90" t="inlineStr">
        <is>
          <t>提高粮食产量，促进农民增收，亩均纯收入450元。</t>
        </is>
      </c>
      <c r="H30" s="30" t="n"/>
      <c r="I30" s="30" t="n">
        <v>0.02</v>
      </c>
      <c r="J30" s="30" t="n">
        <v>0.06</v>
      </c>
      <c r="K30" s="41" t="inlineStr">
        <is>
          <t>农业
农村局</t>
        </is>
      </c>
      <c r="L30" s="30" t="inlineStr">
        <is>
          <t>各相关示范点</t>
        </is>
      </c>
      <c r="M30" s="42" t="n"/>
    </row>
    <row r="31" ht="41" customFormat="1" customHeight="1" s="6">
      <c r="A31" s="27" t="inlineStr">
        <is>
          <t>四</t>
        </is>
      </c>
      <c r="B31" s="27" t="inlineStr">
        <is>
          <t>农业综合试验示范点建设</t>
        </is>
      </c>
      <c r="C31" s="27" t="inlineStr">
        <is>
          <t>新建</t>
        </is>
      </c>
      <c r="D31" s="27" t="inlineStr">
        <is>
          <t>环城镇</t>
        </is>
      </c>
      <c r="E31" s="28" t="inlineStr">
        <is>
          <t>租赁土地200亩，引进主要农作物新品种60个以上，新技术3项以上，新材料2种，开展各类试验示范35项（次）。</t>
        </is>
      </c>
      <c r="F31" s="27" t="n">
        <v>30</v>
      </c>
      <c r="G31" s="28" t="inlineStr">
        <is>
          <t>进一步筛选我县主要农作物新品种、新技术，为大田推广种植做准备。</t>
        </is>
      </c>
      <c r="H31" s="27" t="n">
        <v>1</v>
      </c>
      <c r="I31" s="27" t="n">
        <v>0.004</v>
      </c>
      <c r="J31" s="27" t="n">
        <v>0.012</v>
      </c>
      <c r="K31" s="38" t="inlineStr">
        <is>
          <t>农业
农村局</t>
        </is>
      </c>
      <c r="L31" s="27" t="inlineStr">
        <is>
          <t>有关乡镇</t>
        </is>
      </c>
      <c r="M31" s="40" t="n"/>
    </row>
    <row r="32" ht="39" customFormat="1" customHeight="1" s="6">
      <c r="A32" s="27" t="inlineStr">
        <is>
          <t>五</t>
        </is>
      </c>
      <c r="B32" s="27" t="inlineStr">
        <is>
          <t>村集体经济发展项目</t>
        </is>
      </c>
      <c r="C32" s="27" t="inlineStr">
        <is>
          <t>新建</t>
        </is>
      </c>
      <c r="D32" s="27" t="inlineStr">
        <is>
          <t>有关乡镇</t>
        </is>
      </c>
      <c r="E32" s="28" t="inlineStr">
        <is>
          <t>实施村集体经济发展项目9个村，每村补助资金50万元，由村党组织带领群众发展种养产业，推动村集体经济增收，示范带动群众致富。</t>
        </is>
      </c>
      <c r="F32" s="27" t="n">
        <v>450</v>
      </c>
      <c r="G32" s="28" t="inlineStr">
        <is>
          <t>进一步壮大村级集体经济收入。</t>
        </is>
      </c>
      <c r="H32" s="27" t="n">
        <v>9</v>
      </c>
      <c r="I32" s="27" t="n">
        <v>0.6</v>
      </c>
      <c r="J32" s="27" t="n">
        <v>2.5</v>
      </c>
      <c r="K32" s="27" t="inlineStr">
        <is>
          <t>农业农村局（组织部监管）</t>
        </is>
      </c>
      <c r="L32" s="27" t="inlineStr">
        <is>
          <t>有关乡镇村</t>
        </is>
      </c>
      <c r="M32" s="40" t="n"/>
    </row>
    <row r="33" ht="93" customHeight="1" s="7">
      <c r="A33" s="27" t="inlineStr">
        <is>
          <t>六</t>
        </is>
      </c>
      <c r="B33" s="27" t="inlineStr">
        <is>
          <t>村集体经济发展项目</t>
        </is>
      </c>
      <c r="C33" s="27" t="inlineStr">
        <is>
          <t>新建</t>
        </is>
      </c>
      <c r="D33" s="27" t="inlineStr">
        <is>
          <t>环城镇曲子镇</t>
        </is>
      </c>
      <c r="E33" s="28" t="inlineStr">
        <is>
          <t>扶持环城镇白草塬、高龚塬、龚淌、唐塬、马坊塬、杨庙掌、张淌、周塬，曲子镇宋家塬、楼房子等10个村，每村安排100万元，入股环县羊羔肉产业发展集团有限公司，用于村集体经济发展，入股期限为3年，3年后入股资金退回村集体，资产所有权、收益权归村集体所有，分红比例由双方协商确定，分红资金全部用于发展村集体经济。</t>
        </is>
      </c>
      <c r="F33" s="27" t="n">
        <v>1000</v>
      </c>
      <c r="G33" s="28" t="inlineStr">
        <is>
          <t>每年按协商的分红比例为村集体分红，增加村集体收入，为该村养殖户优先调羊，提供专业养殖检疫人员上门到户“一对一”指导服务，有效提升养殖户科学养殖水平，增加产业受益。</t>
        </is>
      </c>
      <c r="H33" s="27" t="n">
        <v>10</v>
      </c>
      <c r="I33" s="27" t="n">
        <v>0.3872</v>
      </c>
      <c r="J33" s="27" t="n">
        <v>1.502</v>
      </c>
      <c r="K33" s="27" t="inlineStr">
        <is>
          <t>农业
农村局</t>
        </is>
      </c>
      <c r="L33" s="27" t="inlineStr">
        <is>
          <t>环城镇曲子镇</t>
        </is>
      </c>
      <c r="M33" s="27" t="n"/>
    </row>
    <row r="34" ht="40" customHeight="1" s="7">
      <c r="A34" s="27" t="inlineStr">
        <is>
          <t>七</t>
        </is>
      </c>
      <c r="B34" s="27" t="inlineStr">
        <is>
          <t>环县农村羊产业养殖供水工程合计</t>
        </is>
      </c>
      <c r="C34" s="27" t="inlineStr">
        <is>
          <t>新建</t>
        </is>
      </c>
      <c r="D34" s="27" t="inlineStr">
        <is>
          <t>各乡镇</t>
        </is>
      </c>
      <c r="E34" s="28" t="inlineStr">
        <is>
          <t>新建150m³蓄水池19座，每座补助8万元；300m³蓄水池5座，每座补助13万元。产权归村集体所有。</t>
        </is>
      </c>
      <c r="F34" s="27">
        <f>SUM(F35:F43)</f>
        <v/>
      </c>
      <c r="G34" s="32" t="inlineStr">
        <is>
          <t>保障全县“331+”养殖专业合作社及其他养殖合作社的羊畜饮水。</t>
        </is>
      </c>
      <c r="H34" s="27">
        <f>SUM(H35:H43)</f>
        <v/>
      </c>
      <c r="I34" s="27">
        <f>SUM(I35:I43)</f>
        <v/>
      </c>
      <c r="J34" s="27">
        <f>SUM(J35:J43)</f>
        <v/>
      </c>
      <c r="K34" s="27" t="inlineStr">
        <is>
          <t>水务局</t>
        </is>
      </c>
      <c r="L34" s="27" t="inlineStr">
        <is>
          <t>各乡镇</t>
        </is>
      </c>
      <c r="M34" s="27" t="n"/>
    </row>
    <row r="35" ht="36" customHeight="1" s="7">
      <c r="A35" s="30" t="n">
        <v>1</v>
      </c>
      <c r="B35" s="30" t="inlineStr">
        <is>
          <t>环县农村羊产业养殖供水</t>
        </is>
      </c>
      <c r="C35" s="30" t="inlineStr">
        <is>
          <t>新建</t>
        </is>
      </c>
      <c r="D35" s="30" t="inlineStr">
        <is>
          <t>演武乡</t>
        </is>
      </c>
      <c r="E35" s="74" t="inlineStr">
        <is>
          <t>新建300m³蓄水池1座。</t>
        </is>
      </c>
      <c r="F35" s="30" t="n">
        <v>13</v>
      </c>
      <c r="G35" s="46" t="inlineStr">
        <is>
          <t>保障演武乡养殖专业合作社的羊畜饮水。</t>
        </is>
      </c>
      <c r="H35" s="30" t="n">
        <v>1</v>
      </c>
      <c r="I35" s="30" t="n">
        <v>0.0015</v>
      </c>
      <c r="J35" s="92" t="n">
        <v>0.003</v>
      </c>
      <c r="K35" s="30" t="inlineStr">
        <is>
          <t>水务局</t>
        </is>
      </c>
      <c r="L35" s="30" t="inlineStr">
        <is>
          <t>演武乡</t>
        </is>
      </c>
      <c r="M35" s="30" t="n"/>
    </row>
    <row r="36" ht="36" customHeight="1" s="7">
      <c r="A36" s="30" t="n">
        <v>2</v>
      </c>
      <c r="B36" s="30" t="inlineStr">
        <is>
          <t>环县农村羊产业养殖供水</t>
        </is>
      </c>
      <c r="C36" s="30" t="inlineStr">
        <is>
          <t>新建</t>
        </is>
      </c>
      <c r="D36" s="30" t="inlineStr">
        <is>
          <t>南湫乡</t>
        </is>
      </c>
      <c r="E36" s="74" t="inlineStr">
        <is>
          <t>新建150m³蓄水池1座。</t>
        </is>
      </c>
      <c r="F36" s="30" t="n">
        <v>8</v>
      </c>
      <c r="G36" s="46" t="inlineStr">
        <is>
          <t>保障南湫乡养殖专业合作社的羊畜饮水。</t>
        </is>
      </c>
      <c r="H36" s="30" t="n">
        <v>1</v>
      </c>
      <c r="I36" s="92" t="n">
        <v>0.003</v>
      </c>
      <c r="J36" s="92" t="n">
        <v>0.0135</v>
      </c>
      <c r="K36" s="30" t="inlineStr">
        <is>
          <t>水务局</t>
        </is>
      </c>
      <c r="L36" s="30" t="inlineStr">
        <is>
          <t>南湫乡</t>
        </is>
      </c>
      <c r="M36" s="30" t="n"/>
    </row>
    <row r="37" ht="36" customHeight="1" s="7">
      <c r="A37" s="30" t="n">
        <v>3</v>
      </c>
      <c r="B37" s="30" t="inlineStr">
        <is>
          <t>环县农村羊产业养殖供水</t>
        </is>
      </c>
      <c r="C37" s="30" t="inlineStr">
        <is>
          <t>新建</t>
        </is>
      </c>
      <c r="D37" s="30" t="inlineStr">
        <is>
          <t>毛井乡</t>
        </is>
      </c>
      <c r="E37" s="74" t="inlineStr">
        <is>
          <t>新建150m³蓄水池1座，300m³蓄水池1座。</t>
        </is>
      </c>
      <c r="F37" s="30" t="n">
        <v>21</v>
      </c>
      <c r="G37" s="46" t="inlineStr">
        <is>
          <t>保障毛井乡养殖专业合作社的羊畜饮水。</t>
        </is>
      </c>
      <c r="H37" s="30" t="n">
        <v>2</v>
      </c>
      <c r="I37" s="94" t="n">
        <v>0.006</v>
      </c>
      <c r="J37" s="92" t="n">
        <v>0.0027</v>
      </c>
      <c r="K37" s="30" t="inlineStr">
        <is>
          <t>水务局</t>
        </is>
      </c>
      <c r="L37" s="30" t="inlineStr">
        <is>
          <t>毛井乡</t>
        </is>
      </c>
      <c r="M37" s="30" t="n"/>
    </row>
    <row r="38" ht="32" customHeight="1" s="7">
      <c r="A38" s="30" t="n">
        <v>4</v>
      </c>
      <c r="B38" s="30" t="inlineStr">
        <is>
          <t>环县农村羊产业养殖供水</t>
        </is>
      </c>
      <c r="C38" s="30" t="inlineStr">
        <is>
          <t>新建</t>
        </is>
      </c>
      <c r="D38" s="30" t="inlineStr">
        <is>
          <t>耿湾乡</t>
        </is>
      </c>
      <c r="E38" s="74" t="inlineStr">
        <is>
          <t>新建150m³蓄水池3座，300m³蓄水池1座。</t>
        </is>
      </c>
      <c r="F38" s="30">
        <f>3*8+1*13</f>
        <v/>
      </c>
      <c r="G38" s="46" t="inlineStr">
        <is>
          <t>保障耿湾乡养殖专业合作社的羊畜饮水。</t>
        </is>
      </c>
      <c r="H38" s="30" t="n">
        <v>4</v>
      </c>
      <c r="I38" s="92" t="n">
        <v>0.012</v>
      </c>
      <c r="J38" s="92" t="n">
        <v>0.054</v>
      </c>
      <c r="K38" s="30" t="inlineStr">
        <is>
          <t>水务局</t>
        </is>
      </c>
      <c r="L38" s="30" t="inlineStr">
        <is>
          <t>耿湾乡</t>
        </is>
      </c>
      <c r="M38" s="30" t="n"/>
    </row>
    <row r="39" ht="32" customHeight="1" s="7">
      <c r="A39" s="30" t="n">
        <v>5</v>
      </c>
      <c r="B39" s="30" t="inlineStr">
        <is>
          <t>环县农村羊产业养殖供水</t>
        </is>
      </c>
      <c r="C39" s="30" t="inlineStr">
        <is>
          <t>新建</t>
        </is>
      </c>
      <c r="D39" s="30" t="inlineStr">
        <is>
          <t>八珠乡</t>
        </is>
      </c>
      <c r="E39" s="74" t="inlineStr">
        <is>
          <t>新建150m³蓄水池1座，300m³蓄水池1座。</t>
        </is>
      </c>
      <c r="F39" s="30" t="n">
        <v>21</v>
      </c>
      <c r="G39" s="46" t="inlineStr">
        <is>
          <t>保障八珠乡养殖专业合作社的羊畜饮水。</t>
        </is>
      </c>
      <c r="H39" s="30" t="n">
        <v>3</v>
      </c>
      <c r="I39" s="30" t="n">
        <v>0.0089</v>
      </c>
      <c r="J39" s="92" t="n">
        <v>0.0293</v>
      </c>
      <c r="K39" s="30" t="inlineStr">
        <is>
          <t>水务局</t>
        </is>
      </c>
      <c r="L39" s="30" t="inlineStr">
        <is>
          <t>八珠乡</t>
        </is>
      </c>
      <c r="M39" s="30" t="n"/>
    </row>
    <row r="40" ht="32" customHeight="1" s="7">
      <c r="A40" s="30" t="n">
        <v>6</v>
      </c>
      <c r="B40" s="30" t="inlineStr">
        <is>
          <t>环县农村羊产业养殖供水</t>
        </is>
      </c>
      <c r="C40" s="30" t="inlineStr">
        <is>
          <t>新建</t>
        </is>
      </c>
      <c r="D40" s="30" t="inlineStr">
        <is>
          <t>虎洞镇</t>
        </is>
      </c>
      <c r="E40" s="74" t="inlineStr">
        <is>
          <t>新建150m³蓄水池6座。</t>
        </is>
      </c>
      <c r="F40" s="30" t="n">
        <v>48</v>
      </c>
      <c r="G40" s="46" t="inlineStr">
        <is>
          <t>保障虎洞镇养殖专业合作社的羊畜饮水。</t>
        </is>
      </c>
      <c r="H40" s="30" t="n">
        <v>6</v>
      </c>
      <c r="I40" s="92" t="n">
        <v>0.018</v>
      </c>
      <c r="J40" s="92" t="n">
        <v>0.081</v>
      </c>
      <c r="K40" s="30" t="inlineStr">
        <is>
          <t>水务局</t>
        </is>
      </c>
      <c r="L40" s="30" t="inlineStr">
        <is>
          <t>虎洞镇</t>
        </is>
      </c>
      <c r="M40" s="30" t="n"/>
    </row>
    <row r="41" ht="32" customHeight="1" s="7">
      <c r="A41" s="30" t="n">
        <v>7</v>
      </c>
      <c r="B41" s="30" t="inlineStr">
        <is>
          <t>环县农村羊产业养殖供水</t>
        </is>
      </c>
      <c r="C41" s="30" t="inlineStr">
        <is>
          <t>新建</t>
        </is>
      </c>
      <c r="D41" s="30" t="inlineStr">
        <is>
          <t>天池乡</t>
        </is>
      </c>
      <c r="E41" s="74" t="inlineStr">
        <is>
          <t>新建150m³蓄水池1座。</t>
        </is>
      </c>
      <c r="F41" s="30" t="n">
        <v>8</v>
      </c>
      <c r="G41" s="46" t="inlineStr">
        <is>
          <t>保障天池乡养殖专业合作社的羊畜饮水。</t>
        </is>
      </c>
      <c r="H41" s="30" t="n">
        <v>1</v>
      </c>
      <c r="I41" s="92" t="n">
        <v>0.003</v>
      </c>
      <c r="J41" s="92" t="n">
        <v>0.0135</v>
      </c>
      <c r="K41" s="30" t="inlineStr">
        <is>
          <t>水务局</t>
        </is>
      </c>
      <c r="L41" s="30" t="inlineStr">
        <is>
          <t>天池乡</t>
        </is>
      </c>
      <c r="M41" s="30" t="n"/>
    </row>
    <row r="42" ht="32" customHeight="1" s="7">
      <c r="A42" s="30" t="n">
        <v>8</v>
      </c>
      <c r="B42" s="30" t="inlineStr">
        <is>
          <t>环县农村羊产业养殖供水</t>
        </is>
      </c>
      <c r="C42" s="30" t="inlineStr">
        <is>
          <t>新建</t>
        </is>
      </c>
      <c r="D42" s="30" t="inlineStr">
        <is>
          <t>合道镇</t>
        </is>
      </c>
      <c r="E42" s="74" t="inlineStr">
        <is>
          <t>新建300m³蓄水池1座。</t>
        </is>
      </c>
      <c r="F42" s="30" t="n">
        <v>13</v>
      </c>
      <c r="G42" s="46" t="inlineStr">
        <is>
          <t>保障合道镇养殖专业合作社的羊畜饮水。</t>
        </is>
      </c>
      <c r="H42" s="30" t="n">
        <v>1</v>
      </c>
      <c r="I42" s="92" t="n">
        <v>0.003</v>
      </c>
      <c r="J42" s="92" t="n">
        <v>0.0135</v>
      </c>
      <c r="K42" s="30" t="inlineStr">
        <is>
          <t>水务局</t>
        </is>
      </c>
      <c r="L42" s="30" t="inlineStr">
        <is>
          <t>合道镇</t>
        </is>
      </c>
      <c r="M42" s="30" t="n"/>
    </row>
    <row r="43" ht="37" customHeight="1" s="7">
      <c r="A43" s="30" t="n">
        <v>9</v>
      </c>
      <c r="B43" s="30" t="inlineStr">
        <is>
          <t>环县农村羊产业养殖供水</t>
        </is>
      </c>
      <c r="C43" s="30" t="inlineStr">
        <is>
          <t>新建</t>
        </is>
      </c>
      <c r="D43" s="30" t="inlineStr">
        <is>
          <t>羊羔肉产业集团</t>
        </is>
      </c>
      <c r="E43" s="74" t="inlineStr">
        <is>
          <t>新建150m³蓄水池6座。</t>
        </is>
      </c>
      <c r="F43" s="30" t="n">
        <v>48</v>
      </c>
      <c r="G43" s="46" t="inlineStr">
        <is>
          <t>保障环县羊羔肉产业发展集团有限公司的羊畜饮水。</t>
        </is>
      </c>
      <c r="H43" s="30" t="n">
        <v>6</v>
      </c>
      <c r="I43" s="92" t="n">
        <v>0.06</v>
      </c>
      <c r="J43" s="92" t="n">
        <v>0.27</v>
      </c>
      <c r="K43" s="30" t="inlineStr">
        <is>
          <t>水务局</t>
        </is>
      </c>
      <c r="L43" s="30" t="inlineStr">
        <is>
          <t>羊羔肉产业集团</t>
        </is>
      </c>
      <c r="M43" s="30" t="n"/>
    </row>
    <row r="44" ht="50" customHeight="1" s="7">
      <c r="A44" s="27" t="inlineStr">
        <is>
          <t>八</t>
        </is>
      </c>
      <c r="B44" s="27" t="inlineStr">
        <is>
          <t>脱贫户羊产业用水小电井及场窖工程合计</t>
        </is>
      </c>
      <c r="C44" s="27" t="inlineStr">
        <is>
          <t>新建</t>
        </is>
      </c>
      <c r="D44" s="27" t="inlineStr">
        <is>
          <t>20个乡镇</t>
        </is>
      </c>
      <c r="E44" s="28" t="inlineStr">
        <is>
          <t>新建一场一窖356处，每处补助0.5万元；小电井154眼，每眼补助0.4万元；集流场46处，每处补助0.2万元；砖砌窖328眼，每眼补助0.3万元。</t>
        </is>
      </c>
      <c r="F44" s="27">
        <f>SUM(F45:F64)</f>
        <v/>
      </c>
      <c r="G44" s="32" t="inlineStr">
        <is>
          <t>保障884户脱贫户的羊产业用水。</t>
        </is>
      </c>
      <c r="H44" s="27">
        <f>SUM(H45:H64)</f>
        <v/>
      </c>
      <c r="I44" s="27">
        <f>SUM(I45:I64)</f>
        <v/>
      </c>
      <c r="J44" s="27">
        <f>SUM(J45:J64)</f>
        <v/>
      </c>
      <c r="K44" s="27" t="inlineStr">
        <is>
          <t>水务局</t>
        </is>
      </c>
      <c r="L44" s="27" t="inlineStr">
        <is>
          <t>各乡镇</t>
        </is>
      </c>
      <c r="M44" s="27" t="n"/>
    </row>
    <row r="45" ht="50" customHeight="1" s="7">
      <c r="A45" s="30" t="n">
        <v>1</v>
      </c>
      <c r="B45" s="30" t="inlineStr">
        <is>
          <t>脱贫户羊产业用水小电井及场窖</t>
        </is>
      </c>
      <c r="C45" s="30" t="inlineStr">
        <is>
          <t>新建</t>
        </is>
      </c>
      <c r="D45" s="30" t="inlineStr">
        <is>
          <t>演武乡</t>
        </is>
      </c>
      <c r="E45" s="74" t="inlineStr">
        <is>
          <t>新建小电井10眼，其中：曳郭咀村小电井2眼；佛岔村小电井3眼；吴家塬村小电井5眼。</t>
        </is>
      </c>
      <c r="F45" s="30">
        <f>10*0.4</f>
        <v/>
      </c>
      <c r="G45" s="46" t="inlineStr">
        <is>
          <t>保障10户脱贫户的羊产业用水。</t>
        </is>
      </c>
      <c r="H45" s="30" t="n">
        <v>3</v>
      </c>
      <c r="I45" s="92" t="n">
        <v>0.001</v>
      </c>
      <c r="J45" s="92" t="n">
        <v>0.0048</v>
      </c>
      <c r="K45" s="30" t="inlineStr">
        <is>
          <t>水务局</t>
        </is>
      </c>
      <c r="L45" s="30" t="inlineStr">
        <is>
          <t>演武乡</t>
        </is>
      </c>
      <c r="M45" s="30" t="n"/>
    </row>
    <row r="46" ht="60" customHeight="1" s="7">
      <c r="A46" s="30" t="n">
        <v>2</v>
      </c>
      <c r="B46" s="30" t="inlineStr">
        <is>
          <t>脱贫户羊产业用水小电井及场窖</t>
        </is>
      </c>
      <c r="C46" s="30" t="inlineStr">
        <is>
          <t>新建</t>
        </is>
      </c>
      <c r="D46" s="30" t="inlineStr">
        <is>
          <t>樊家川镇</t>
        </is>
      </c>
      <c r="E46" s="74" t="inlineStr">
        <is>
          <t>新建一场一窖3处、集流场1处、砖砌窖25处，其中：慕家河一场一窖1处、砖砌窖4眼；郝集砖砌窖11眼；李崾岘村砖砌窖3眼；马骏滩村一场一窖2处，砖砌窖5眼；长城村集流场1处，砖砌窖2眼。</t>
        </is>
      </c>
      <c r="F46" s="30">
        <f>3*0.5+1*0.2+25*0.3</f>
        <v/>
      </c>
      <c r="G46" s="46" t="inlineStr">
        <is>
          <t>保障29户脱贫户的羊产业用水。</t>
        </is>
      </c>
      <c r="H46" s="30" t="n">
        <v>5</v>
      </c>
      <c r="I46" s="30" t="n">
        <v>0.0029</v>
      </c>
      <c r="J46" s="92" t="n">
        <v>0.0139</v>
      </c>
      <c r="K46" s="30" t="inlineStr">
        <is>
          <t>水务局</t>
        </is>
      </c>
      <c r="L46" s="30" t="inlineStr">
        <is>
          <t>樊家川镇</t>
        </is>
      </c>
      <c r="M46" s="30" t="n"/>
    </row>
    <row r="47" ht="110" customHeight="1" s="7">
      <c r="A47" s="30" t="n">
        <v>3</v>
      </c>
      <c r="B47" s="30" t="inlineStr">
        <is>
          <t>脱贫户羊产业用水小电井及场窖</t>
        </is>
      </c>
      <c r="C47" s="30" t="inlineStr">
        <is>
          <t>新建</t>
        </is>
      </c>
      <c r="D47" s="30" t="inlineStr">
        <is>
          <t>耿湾乡</t>
        </is>
      </c>
      <c r="E47" s="74" t="inlineStr">
        <is>
          <t>新建一场一窖27处、小电井1眼、集流场3处、砖砌窖20处，其中：郜庄村一场一窖1处；耿河村一场一窖2处；韩老庄村一场一窖2处；黑城岔村一场一窖1处，集流场2处，砖砌窖2处；潘掌村一场一窖10处；四合原村一场一窖2处；桃树掌村砖砌窖1眼；天桥村一场一窖2处，小电井1眼，砖砌窖9眼；早流渠村一场一窖1处，砖砌窖3眼；张台村一场一窖3眼，砖砌窖3眼；郝东掌一场一窖2处，集流场1处；许家掌村一场一窖1处，砖砌窖2处。</t>
        </is>
      </c>
      <c r="F47" s="30">
        <f>27*0.5+1*0.4+3*0.2+20*0.3</f>
        <v/>
      </c>
      <c r="G47" s="46" t="inlineStr">
        <is>
          <t>保障51户脱贫户的羊产业用水。</t>
        </is>
      </c>
      <c r="H47" s="30" t="n">
        <v>12</v>
      </c>
      <c r="I47" s="30" t="n">
        <v>0.0051</v>
      </c>
      <c r="J47" s="92" t="n">
        <v>0.0245</v>
      </c>
      <c r="K47" s="30" t="inlineStr">
        <is>
          <t>水务局</t>
        </is>
      </c>
      <c r="L47" s="30" t="inlineStr">
        <is>
          <t>耿湾乡</t>
        </is>
      </c>
      <c r="M47" s="30" t="n"/>
    </row>
    <row r="48" ht="64" customHeight="1" s="7">
      <c r="A48" s="30" t="n">
        <v>4</v>
      </c>
      <c r="B48" s="30" t="inlineStr">
        <is>
          <t>脱贫户羊产业用水小电井及场窖</t>
        </is>
      </c>
      <c r="C48" s="30" t="inlineStr">
        <is>
          <t>新建</t>
        </is>
      </c>
      <c r="D48" s="30" t="inlineStr">
        <is>
          <t>八珠乡</t>
        </is>
      </c>
      <c r="E48" s="74" t="inlineStr">
        <is>
          <t>新建一场一窖5处、小电井6眼、集流场4处、砖砌窖16眼，其中：八珠塬村砖砌窖1眼；白塬村砖砌窖2眼；冯家湾村一场一窖5处、砖砌窖1眼；马连掌村小电井5眼，集流场1处，砖砌窖4眼；湫坝沟村集流场3处，砖砌窖4眼；塔儿咀村小电井1眼，砖砌窖6眼。</t>
        </is>
      </c>
      <c r="F48" s="30">
        <f>5*0.5+6*0.4+4*0.2+16*0.3</f>
        <v/>
      </c>
      <c r="G48" s="46" t="inlineStr">
        <is>
          <t>保障31户脱贫户的羊产业用水。</t>
        </is>
      </c>
      <c r="H48" s="30" t="n">
        <v>6</v>
      </c>
      <c r="I48" s="30" t="n">
        <v>0.0031</v>
      </c>
      <c r="J48" s="92" t="n">
        <v>0.0149</v>
      </c>
      <c r="K48" s="30" t="inlineStr">
        <is>
          <t>水务局</t>
        </is>
      </c>
      <c r="L48" s="30" t="inlineStr">
        <is>
          <t>八珠乡</t>
        </is>
      </c>
      <c r="M48" s="30" t="n"/>
    </row>
    <row r="49" ht="66" customHeight="1" s="7">
      <c r="A49" s="30" t="n">
        <v>5</v>
      </c>
      <c r="B49" s="30" t="inlineStr">
        <is>
          <t>脱贫户羊产业用水小电井及场窖</t>
        </is>
      </c>
      <c r="C49" s="30" t="inlineStr">
        <is>
          <t>新建</t>
        </is>
      </c>
      <c r="D49" s="30" t="inlineStr">
        <is>
          <t>毛井镇</t>
        </is>
      </c>
      <c r="E49" s="74" t="inlineStr">
        <is>
          <t>新建一场一窖26处、小电井2眼、集流场6处、砖砌窖15眼，其中：山西掌村砖砌窖1眼；施家滩一场一窖1处，砖砌窖1眼；乔崾岘村一场一窖2处，集流场1处，砖砌窖5眼；黄寨柯村一场一窖18处，集流场3处，砖砌窖4眼；大户掌村小电井2眼；马趟村一场一窖3处，集流场2处，砖砌窖4眼。</t>
        </is>
      </c>
      <c r="F49" s="30">
        <f>26*0.5+2*0.4+6*0.2+15*0.3</f>
        <v/>
      </c>
      <c r="G49" s="46" t="inlineStr">
        <is>
          <t>保障49户脱贫户的羊产业用水。</t>
        </is>
      </c>
      <c r="H49" s="30" t="n">
        <v>6</v>
      </c>
      <c r="I49" s="30" t="n">
        <v>0.0049</v>
      </c>
      <c r="J49" s="92" t="n">
        <v>0.0235</v>
      </c>
      <c r="K49" s="30" t="inlineStr">
        <is>
          <t>水务局</t>
        </is>
      </c>
      <c r="L49" s="30" t="inlineStr">
        <is>
          <t>毛井镇</t>
        </is>
      </c>
      <c r="M49" s="30" t="n"/>
    </row>
    <row r="50" ht="43" customHeight="1" s="7">
      <c r="A50" s="30" t="n">
        <v>6</v>
      </c>
      <c r="B50" s="30" t="inlineStr">
        <is>
          <t>脱贫户羊产业用水小电井及场窖</t>
        </is>
      </c>
      <c r="C50" s="30" t="inlineStr">
        <is>
          <t>新建</t>
        </is>
      </c>
      <c r="D50" s="30" t="inlineStr">
        <is>
          <t>甜水镇</t>
        </is>
      </c>
      <c r="E50" s="74" t="inlineStr">
        <is>
          <t>新建一场一窖13处、砖砌窖5眼，其中：何塬村一场一窖2处，砖砌窖2眼；大良洼村一场一窖11处，砖砌窖3眼。</t>
        </is>
      </c>
      <c r="F50" s="30">
        <f>13*0.5+5*0.3</f>
        <v/>
      </c>
      <c r="G50" s="46" t="inlineStr">
        <is>
          <t>保障18户脱贫户的羊产业用水。</t>
        </is>
      </c>
      <c r="H50" s="30" t="n">
        <v>2</v>
      </c>
      <c r="I50" s="30" t="n">
        <v>0.0018</v>
      </c>
      <c r="J50" s="92" t="n">
        <v>0.0086</v>
      </c>
      <c r="K50" s="30" t="inlineStr">
        <is>
          <t>水务局</t>
        </is>
      </c>
      <c r="L50" s="30" t="inlineStr">
        <is>
          <t>甜水镇</t>
        </is>
      </c>
      <c r="M50" s="30" t="n"/>
    </row>
    <row r="51" ht="92" customHeight="1" s="7">
      <c r="A51" s="30" t="n">
        <v>7</v>
      </c>
      <c r="B51" s="30" t="inlineStr">
        <is>
          <t>脱贫户羊产业用水小电井及场窖</t>
        </is>
      </c>
      <c r="C51" s="30" t="inlineStr">
        <is>
          <t>新建</t>
        </is>
      </c>
      <c r="D51" s="30" t="inlineStr">
        <is>
          <t>车道镇</t>
        </is>
      </c>
      <c r="E51" s="74" t="inlineStr">
        <is>
          <t>新建一场一窖46处、小电井25眼、集流场6处、砖砌窖20眼，其中：呆渠村一场一窖2处，小电井1眼，砖砌窖2眼；杨掌村一场一窖9处，小电井4眼；万安村一场一窖17处，小电井9眼，集流场4处，砖砌窖7眼；魏洼村一场一窖8处，小电井1处，砖砌窖2眼；陈掌村一场一窖3处，小电井1眼；红台村一场一窖1处，小电井1眼；樱桃掌村一场一窖4处，小电井5眼，集流场2处，砖砌窖6眼；安掌村小电井3眼；刘园子村一场一窖2处，砖砌窖3眼。</t>
        </is>
      </c>
      <c r="F51" s="30">
        <f>46*0.5+25*0.4+6*0.2+20*0.3</f>
        <v/>
      </c>
      <c r="G51" s="46" t="inlineStr">
        <is>
          <t>保障97户脱贫户的羊产业用水。</t>
        </is>
      </c>
      <c r="H51" s="30" t="n">
        <v>8</v>
      </c>
      <c r="I51" s="30" t="n">
        <v>0.0097</v>
      </c>
      <c r="J51" s="92" t="n">
        <v>0.0466</v>
      </c>
      <c r="K51" s="30" t="inlineStr">
        <is>
          <t>水务局</t>
        </is>
      </c>
      <c r="L51" s="30" t="inlineStr">
        <is>
          <t>车道镇</t>
        </is>
      </c>
      <c r="M51" s="30" t="n"/>
    </row>
    <row r="52" ht="75" customHeight="1" s="7">
      <c r="A52" s="30" t="n">
        <v>8</v>
      </c>
      <c r="B52" s="30" t="inlineStr">
        <is>
          <t>脱贫户羊产业用水小电井及场窖</t>
        </is>
      </c>
      <c r="C52" s="30" t="inlineStr">
        <is>
          <t>新建</t>
        </is>
      </c>
      <c r="D52" s="30" t="inlineStr">
        <is>
          <t>洪德镇</t>
        </is>
      </c>
      <c r="E52" s="74" t="inlineStr">
        <is>
          <t>新建一场一窖30处、小电井13眼、集流场1处、砖砌窖26眼，其中：寇河村一场一窖1处，砖砌窖7处；洪德街村一场一窖1处，砖砌窖1眼；李达掌村小电井8眼；河连湾村一场一窖8处，小电井2眼，砖砌窖3眼；苏长沟村一场一窖11处，集流场1处，砖砌窖12眼；新集子村一场一窖7处，砖砌窖3眼；梁岔村小电井3眼；李塬村一场一窖2处；许旗村一场一窖1处。</t>
        </is>
      </c>
      <c r="F52" s="30">
        <f>30*0.5+13*0.4+1*0.2+26*0.3</f>
        <v/>
      </c>
      <c r="G52" s="46" t="inlineStr">
        <is>
          <t>保障70户脱贫户的羊产业用水。</t>
        </is>
      </c>
      <c r="H52" s="30" t="n">
        <v>9</v>
      </c>
      <c r="I52" s="92" t="n">
        <v>0.007</v>
      </c>
      <c r="J52" s="92" t="n">
        <v>0.0336</v>
      </c>
      <c r="K52" s="30" t="inlineStr">
        <is>
          <t>水务局</t>
        </is>
      </c>
      <c r="L52" s="30" t="inlineStr">
        <is>
          <t>洪德镇</t>
        </is>
      </c>
      <c r="M52" s="30" t="n"/>
    </row>
    <row r="53" ht="43" customHeight="1" s="7">
      <c r="A53" s="30" t="n">
        <v>9</v>
      </c>
      <c r="B53" s="30" t="inlineStr">
        <is>
          <t>脱贫户羊产业用水小电井及场窖</t>
        </is>
      </c>
      <c r="C53" s="30" t="inlineStr">
        <is>
          <t>新建</t>
        </is>
      </c>
      <c r="D53" s="30" t="inlineStr">
        <is>
          <t>环城镇</t>
        </is>
      </c>
      <c r="E53" s="74" t="inlineStr">
        <is>
          <t>新建一场一窖13处、小电井1眼、砖砌窖13眼，其中：耿家沟村一场一窖4处，砖砌窖10处；赵小掌村一场一窖2处，砖砌窖2眼；高龚塬村一场一窖7处，小电井1眼；肖川村砖砌窖1眼。</t>
        </is>
      </c>
      <c r="F53" s="30">
        <f>13*0.5+1*0.4+13*0.3</f>
        <v/>
      </c>
      <c r="G53" s="46" t="inlineStr">
        <is>
          <t>保障27户脱贫户的羊产业用水。</t>
        </is>
      </c>
      <c r="H53" s="30" t="n">
        <v>4</v>
      </c>
      <c r="I53" s="30" t="n">
        <v>0.0027</v>
      </c>
      <c r="J53" s="92" t="n">
        <v>0.013</v>
      </c>
      <c r="K53" s="30" t="inlineStr">
        <is>
          <t>水务局</t>
        </is>
      </c>
      <c r="L53" s="30" t="inlineStr">
        <is>
          <t>环城镇</t>
        </is>
      </c>
      <c r="M53" s="30" t="n"/>
    </row>
    <row r="54" ht="38" customHeight="1" s="7">
      <c r="A54" s="30" t="n">
        <v>10</v>
      </c>
      <c r="B54" s="30" t="inlineStr">
        <is>
          <t>脱贫户羊产业用水小电井及场窖</t>
        </is>
      </c>
      <c r="C54" s="30" t="inlineStr">
        <is>
          <t>新建</t>
        </is>
      </c>
      <c r="D54" s="30" t="inlineStr">
        <is>
          <t>秦团庄乡</t>
        </is>
      </c>
      <c r="E54" s="74" t="inlineStr">
        <is>
          <t>新建一场一窖7处，其中：大天子村一场一窖1处；南掌堡子村一场一窖6处。</t>
        </is>
      </c>
      <c r="F54" s="30">
        <f>7*0.5</f>
        <v/>
      </c>
      <c r="G54" s="46" t="inlineStr">
        <is>
          <t>保障7户脱贫户的羊产业用水。</t>
        </is>
      </c>
      <c r="H54" s="30" t="n">
        <v>2</v>
      </c>
      <c r="I54" s="30" t="n">
        <v>0.0007</v>
      </c>
      <c r="J54" s="92" t="n">
        <v>0.0034</v>
      </c>
      <c r="K54" s="30" t="inlineStr">
        <is>
          <t>水务局</t>
        </is>
      </c>
      <c r="L54" s="30" t="inlineStr">
        <is>
          <t>秦团庄乡</t>
        </is>
      </c>
      <c r="M54" s="30" t="n"/>
    </row>
    <row r="55" ht="75" customHeight="1" s="7">
      <c r="A55" s="30" t="n">
        <v>11</v>
      </c>
      <c r="B55" s="30" t="inlineStr">
        <is>
          <t>脱贫户羊产业用水小电井及场窖</t>
        </is>
      </c>
      <c r="C55" s="30" t="inlineStr">
        <is>
          <t>新建</t>
        </is>
      </c>
      <c r="D55" s="30" t="inlineStr">
        <is>
          <t>天池乡</t>
        </is>
      </c>
      <c r="E55" s="74" t="inlineStr">
        <is>
          <t>新建一场一窖9处、小电井22眼、集流场11处、砖砌窖6眼，其中：张邓塬村砖砌窖2眼；殷屈河村一场一窖7处，小电井3眼，集流场1处；苏北岔村小电井3眼砖砌窖2眼；潘老庄村一场一窖1处，小电井3眼，集流场10处，砖砌窖2眼；老庄湾小电井4眼；井渠淌小电井2眼；碾盘岭村小电井78眼；吴城子村一场一窖1处。</t>
        </is>
      </c>
      <c r="F55" s="30">
        <f>9*0.5+22*0.4+11*0.2+6*0.3</f>
        <v/>
      </c>
      <c r="G55" s="46" t="inlineStr">
        <is>
          <t>保障48户脱贫户的羊产业用水。</t>
        </is>
      </c>
      <c r="H55" s="30" t="n">
        <v>8</v>
      </c>
      <c r="I55" s="30" t="n">
        <v>0.0048</v>
      </c>
      <c r="J55" s="92" t="n">
        <v>0.023</v>
      </c>
      <c r="K55" s="30" t="inlineStr">
        <is>
          <t>水务局</t>
        </is>
      </c>
      <c r="L55" s="30" t="inlineStr">
        <is>
          <t>天池乡</t>
        </is>
      </c>
      <c r="M55" s="30" t="n"/>
    </row>
    <row r="56" ht="69" customHeight="1" s="7">
      <c r="A56" s="30" t="n">
        <v>12</v>
      </c>
      <c r="B56" s="30" t="inlineStr">
        <is>
          <t>脱贫户羊产业用水小电井及场窖</t>
        </is>
      </c>
      <c r="C56" s="30" t="inlineStr">
        <is>
          <t>新建</t>
        </is>
      </c>
      <c r="D56" s="30" t="inlineStr">
        <is>
          <t>曲子镇</t>
        </is>
      </c>
      <c r="E56" s="74" t="inlineStr">
        <is>
          <t>新建一场一窖6处、小电井10眼、砖砌窖7眼，其中：五里桥村一场一窖1处；双城村小电井1眼，砖砌窖3眼；刘旗村小电井1眼；高李湾村小电井1眼；楼房子村小电井2眼；西沟村一场一窖3处，小电井2眼；宋家塬村一场一窖1处；金村寺村一场一窖1处，砖砌窖1眼；金盆掌村砖砌窖3眼；董家塬村小电井13眼。</t>
        </is>
      </c>
      <c r="F56" s="30">
        <f>6*0.5+10*0.4+7*0.3</f>
        <v/>
      </c>
      <c r="G56" s="46" t="inlineStr">
        <is>
          <t>保障23户脱贫户的羊产业用水。</t>
        </is>
      </c>
      <c r="H56" s="30" t="n">
        <v>10</v>
      </c>
      <c r="I56" s="30" t="n">
        <v>0.0023</v>
      </c>
      <c r="J56" s="92" t="n">
        <v>0.011</v>
      </c>
      <c r="K56" s="30" t="inlineStr">
        <is>
          <t>水务局</t>
        </is>
      </c>
      <c r="L56" s="30" t="inlineStr">
        <is>
          <t>曲子镇</t>
        </is>
      </c>
      <c r="M56" s="30" t="n"/>
    </row>
    <row r="57" ht="82" customHeight="1" s="7">
      <c r="A57" s="30" t="n">
        <v>13</v>
      </c>
      <c r="B57" s="30" t="inlineStr">
        <is>
          <t>脱贫户羊产业用水小电井及场窖</t>
        </is>
      </c>
      <c r="C57" s="30" t="inlineStr">
        <is>
          <t>新建</t>
        </is>
      </c>
      <c r="D57" s="30" t="inlineStr">
        <is>
          <t>合道镇</t>
        </is>
      </c>
      <c r="E57" s="74" t="inlineStr">
        <is>
          <t>新建一场一窖30处、小电井10眼、集流场1处、砖砌窖10眼，其中：陈旗塬一场一窖2处，小电井2眼，砖砌窖2眼；尚西坪一场一窖1处，小电井5眼，砖砌窖2眼；朱塬一场一窖12处；杨坪沟一场一窖4处，小电井3眼，砖砌窖2眼；大路洼一场一窖3处，砖砌窖4眼；常崾岘一场一窖8处，集流场1处，砖砌窖6眼；沈岭砖砌窖2眼；赵台砖砌窖4眼；瓦天沟砖砌窖11处；何坪砖砌窖1处。</t>
        </is>
      </c>
      <c r="F57" s="30">
        <f>30*0.5+10*0.4+1*0.2+10*0.3</f>
        <v/>
      </c>
      <c r="G57" s="46" t="inlineStr">
        <is>
          <t>保障51户脱贫户的羊产业用水</t>
        </is>
      </c>
      <c r="H57" s="30" t="n">
        <v>10</v>
      </c>
      <c r="I57" s="30" t="n">
        <v>0.0051</v>
      </c>
      <c r="J57" s="92" t="n">
        <v>0.0245</v>
      </c>
      <c r="K57" s="30" t="inlineStr">
        <is>
          <t>水务局</t>
        </is>
      </c>
      <c r="L57" s="30" t="inlineStr">
        <is>
          <t>合道镇</t>
        </is>
      </c>
      <c r="M57" s="30" t="n"/>
    </row>
    <row r="58" ht="37" customHeight="1" s="7">
      <c r="A58" s="30" t="n">
        <v>14</v>
      </c>
      <c r="B58" s="30" t="inlineStr">
        <is>
          <t>脱贫户羊产业用水小电井及场窖</t>
        </is>
      </c>
      <c r="C58" s="30" t="inlineStr">
        <is>
          <t>新建</t>
        </is>
      </c>
      <c r="D58" s="30" t="inlineStr">
        <is>
          <t>罗山乡</t>
        </is>
      </c>
      <c r="E58" s="74" t="inlineStr">
        <is>
          <t>新建一场一窖4处、砖砌窖4处，其中：大树塬砖砌窖2眼；山水湾一场一窖2处；光明一场一窖2处，砖砌窖2眼。</t>
        </is>
      </c>
      <c r="F58" s="30">
        <f>4*0.5+4*0.3</f>
        <v/>
      </c>
      <c r="G58" s="46" t="inlineStr">
        <is>
          <t>保障8户脱贫户的羊产业用水</t>
        </is>
      </c>
      <c r="H58" s="30" t="n">
        <v>3</v>
      </c>
      <c r="I58" s="30" t="n">
        <v>0.0008</v>
      </c>
      <c r="J58" s="92" t="n">
        <v>0.0038</v>
      </c>
      <c r="K58" s="30" t="inlineStr">
        <is>
          <t>水务局</t>
        </is>
      </c>
      <c r="L58" s="30" t="inlineStr">
        <is>
          <t>罗山乡</t>
        </is>
      </c>
      <c r="M58" s="30" t="n"/>
    </row>
    <row r="59" ht="81" customHeight="1" s="7">
      <c r="A59" s="30" t="n">
        <v>15</v>
      </c>
      <c r="B59" s="30" t="inlineStr">
        <is>
          <t>脱贫户羊产业用水小电井及场窖</t>
        </is>
      </c>
      <c r="C59" s="30" t="inlineStr">
        <is>
          <t>新建</t>
        </is>
      </c>
      <c r="D59" s="30" t="inlineStr">
        <is>
          <t>木钵镇</t>
        </is>
      </c>
      <c r="E59" s="74" t="inlineStr">
        <is>
          <t>新建一场一窖48处、 小电井16眼、集流场4处、砖砌窖28眼，其中：周湾一场一窖2处；白家掌一场一窖15处，小电井6眼，砖砌窖6眼；二合塬一场一窖12处，集流场1处，砖砌窖1眼；高楼塬砖砌窖2眼；高寨一场一窖1处，砖砌窖6眼；郭西掌一场一窖10处，小电井6眼，砖砌窖6眼；井儿岔一场一窖7处，集流场3处，砖砌窖6眼；木钵街一场一窖1处，小电井1眼；水坝滩小电井1眼，砖砌窖1眼；殷家桥小电井2眼；砖砌窖1眼。</t>
        </is>
      </c>
      <c r="F59" s="30">
        <f>48*0.5+16*0.4+4*0.2+28*0.3</f>
        <v/>
      </c>
      <c r="G59" s="46" t="inlineStr">
        <is>
          <t>保障96户脱贫户的羊产业用水。</t>
        </is>
      </c>
      <c r="H59" s="30" t="n">
        <v>10</v>
      </c>
      <c r="I59" s="30" t="n">
        <v>0.009599999999999999</v>
      </c>
      <c r="J59" s="92" t="n">
        <v>0.0461</v>
      </c>
      <c r="K59" s="30" t="inlineStr">
        <is>
          <t>水务局</t>
        </is>
      </c>
      <c r="L59" s="30" t="inlineStr">
        <is>
          <t>木钵镇</t>
        </is>
      </c>
      <c r="M59" s="30" t="n"/>
    </row>
    <row r="60" ht="38" customHeight="1" s="7">
      <c r="A60" s="30" t="n">
        <v>16</v>
      </c>
      <c r="B60" s="30" t="inlineStr">
        <is>
          <t>脱贫户羊产业用水小电井及场窖</t>
        </is>
      </c>
      <c r="C60" s="30" t="inlineStr">
        <is>
          <t>新建</t>
        </is>
      </c>
      <c r="D60" s="30" t="inlineStr">
        <is>
          <t>南湫乡</t>
        </is>
      </c>
      <c r="E60" s="74" t="inlineStr">
        <is>
          <t>新建一场一窖11处、集流场1处、砖砌窖9处，其中：党家洼村一场一窖3处；双井子村一场一窖2处，砖砌窖7眼；岳后渠村一场一窖6处，集流场1处，砖砌窖2眼。</t>
        </is>
      </c>
      <c r="F60" s="30">
        <f>11*0.5+1*0.2+9*0.3</f>
        <v/>
      </c>
      <c r="G60" s="46" t="inlineStr">
        <is>
          <t>保障21户脱贫户的羊产业用水。</t>
        </is>
      </c>
      <c r="H60" s="30" t="n">
        <v>3</v>
      </c>
      <c r="I60" s="30" t="n">
        <v>0.0021</v>
      </c>
      <c r="J60" s="92" t="n">
        <v>0.0101</v>
      </c>
      <c r="K60" s="30" t="inlineStr">
        <is>
          <t>水务局</t>
        </is>
      </c>
      <c r="L60" s="30" t="inlineStr">
        <is>
          <t>南湫乡</t>
        </is>
      </c>
      <c r="M60" s="30" t="n"/>
    </row>
    <row r="61" ht="95" customHeight="1" s="7">
      <c r="A61" s="30" t="n">
        <v>17</v>
      </c>
      <c r="B61" s="30" t="inlineStr">
        <is>
          <t>脱贫户羊产业用水小电井及场窖</t>
        </is>
      </c>
      <c r="C61" s="30" t="inlineStr">
        <is>
          <t>新建</t>
        </is>
      </c>
      <c r="D61" s="30" t="inlineStr">
        <is>
          <t>芦家湾乡</t>
        </is>
      </c>
      <c r="E61" s="74" t="inlineStr">
        <is>
          <t>新建一场一窖22处、小电井28眼、集流场4处、砖砌窖77处，其中：井川村一场一窖1处，小电井3眼，砖砌窖1眼；庙儿掌村一场一窖7处，小电井18眼；宋家掌村小电井2眼；大堡条村一场一窖1处，小电井4眼，砖砌窖3眼；花儿掌村一场一窖2处，小电井2眼，集流场2处，砖砌窖12眼；盘龙村一场一窖8处，砖砌窖26眼；桃李湾村砖砌窖12眼；王庄村小电井2眼，砖砌窖12眼；小堡条村砖砌窖8眼，杨兴庄一场一窖3处，小电井7眼，集流场2处，砖砌窖3眼。</t>
        </is>
      </c>
      <c r="F61" s="30">
        <f>22*0.5+28*0.4+4*0.2+77*0.3</f>
        <v/>
      </c>
      <c r="G61" s="46" t="inlineStr">
        <is>
          <t>保障131户脱贫户的羊产业用水。</t>
        </is>
      </c>
      <c r="H61" s="30" t="n">
        <v>10</v>
      </c>
      <c r="I61" s="30" t="n">
        <v>0.0131</v>
      </c>
      <c r="J61" s="92" t="n">
        <v>0.0629</v>
      </c>
      <c r="K61" s="30" t="inlineStr">
        <is>
          <t>水务局</t>
        </is>
      </c>
      <c r="L61" s="30" t="inlineStr">
        <is>
          <t>芦家湾乡</t>
        </is>
      </c>
      <c r="M61" s="30" t="n"/>
    </row>
    <row r="62" ht="60" customHeight="1" s="7">
      <c r="A62" s="30" t="n">
        <v>18</v>
      </c>
      <c r="B62" s="30" t="inlineStr">
        <is>
          <t>脱贫户羊产业用水小电井及场窖</t>
        </is>
      </c>
      <c r="C62" s="30" t="inlineStr">
        <is>
          <t>新建</t>
        </is>
      </c>
      <c r="D62" s="30" t="inlineStr">
        <is>
          <t>虎洞镇</t>
        </is>
      </c>
      <c r="E62" s="74" t="inlineStr">
        <is>
          <t>新建一场一窖15处、小电井3眼、砖砌窖30处，其中：砂井子村一场一窖4处，砖砌窖4眼；半个城村一场一窖7处；常兆台川一场一窖3处，砖砌窖1眼；高庙湾村一场一窖1处；贾驿村砖砌窖4眼；刘解掌村小电井2眼，砖砌窖19眼；张家湾村小电井1眼，砖砌窖2眼。</t>
        </is>
      </c>
      <c r="F62" s="30">
        <f>15*0.5+3*0.4+30*0.3</f>
        <v/>
      </c>
      <c r="G62" s="46" t="inlineStr">
        <is>
          <t>保障48户脱贫户的羊产业用水。</t>
        </is>
      </c>
      <c r="H62" s="30" t="n">
        <v>7</v>
      </c>
      <c r="I62" s="30" t="n">
        <v>0.0048</v>
      </c>
      <c r="J62" s="92" t="n">
        <v>0.023</v>
      </c>
      <c r="K62" s="30" t="inlineStr">
        <is>
          <t>水务局</t>
        </is>
      </c>
      <c r="L62" s="30" t="inlineStr">
        <is>
          <t>虎洞镇</t>
        </is>
      </c>
      <c r="M62" s="30" t="n"/>
    </row>
    <row r="63" ht="63" customHeight="1" s="7">
      <c r="A63" s="30" t="n">
        <v>19</v>
      </c>
      <c r="B63" s="30" t="inlineStr">
        <is>
          <t>脱贫户羊产业用水小电井及场窖</t>
        </is>
      </c>
      <c r="C63" s="30" t="inlineStr">
        <is>
          <t>新建</t>
        </is>
      </c>
      <c r="D63" s="30" t="inlineStr">
        <is>
          <t>小南沟乡</t>
        </is>
      </c>
      <c r="E63" s="74" t="inlineStr">
        <is>
          <t>新建一场一窖14处、小电井4眼、集流场3处、砖砌窖15处，其中：许掌村小电井2眼；李塬村一场一窖9处，小电井1眼，集流场2处，砖砌窖2眼；连川村一场一窖1处，集流场1处，砖砌窖6眼；粉子山村砖砌窖1眼；汪天子村一场一窖1处，砖砌窖1眼；陈掌村一场一窖3处，小电井1眼，砖砌窖3眼。</t>
        </is>
      </c>
      <c r="F63" s="30">
        <f>14*0.5+4*0.4+3*0.2+15*0.3</f>
        <v/>
      </c>
      <c r="G63" s="46" t="inlineStr">
        <is>
          <t>保障36户脱贫户的羊产业用水。</t>
        </is>
      </c>
      <c r="H63" s="30" t="n">
        <v>6</v>
      </c>
      <c r="I63" s="30" t="n">
        <v>0.0036</v>
      </c>
      <c r="J63" s="92" t="n">
        <v>0.0173</v>
      </c>
      <c r="K63" s="30" t="inlineStr">
        <is>
          <t>水务局</t>
        </is>
      </c>
      <c r="L63" s="30" t="inlineStr">
        <is>
          <t>小南沟乡</t>
        </is>
      </c>
      <c r="M63" s="30" t="n"/>
    </row>
    <row r="64" ht="50" customHeight="1" s="7">
      <c r="A64" s="30" t="n">
        <v>20</v>
      </c>
      <c r="B64" s="30" t="inlineStr">
        <is>
          <t>脱贫户羊产业用水小电井及场窖</t>
        </is>
      </c>
      <c r="C64" s="30" t="inlineStr">
        <is>
          <t>新建</t>
        </is>
      </c>
      <c r="D64" s="30" t="inlineStr">
        <is>
          <t>山城乡</t>
        </is>
      </c>
      <c r="E64" s="74" t="inlineStr">
        <is>
          <t>新建一场一窖27处、小电井3眼、集流场1处、砖砌窖2处，其中：王山口子村一场一窖8处；寨柯村一场一窖3处，小电井3眼；冯家沟村一场一窖2处；郝掌村一场一窖11处；赵庄村一场一窖3处，集流场1处，砖砌窖1眼；谢庄村砖砌窖1眼。</t>
        </is>
      </c>
      <c r="F64" s="30">
        <f>27*0.5+3*0.4+1*0.2+2*0.3</f>
        <v/>
      </c>
      <c r="G64" s="46" t="inlineStr">
        <is>
          <t>保障33户脱贫户的羊产业用水。</t>
        </is>
      </c>
      <c r="H64" s="30" t="n">
        <v>6</v>
      </c>
      <c r="I64" s="30" t="n">
        <v>0.0033</v>
      </c>
      <c r="J64" s="92" t="n">
        <v>0.0158</v>
      </c>
      <c r="K64" s="30" t="inlineStr">
        <is>
          <t>水务局</t>
        </is>
      </c>
      <c r="L64" s="30" t="inlineStr">
        <is>
          <t>山城乡</t>
        </is>
      </c>
      <c r="M64" s="30" t="n"/>
    </row>
    <row r="65" ht="42" customFormat="1" customHeight="1" s="6">
      <c r="A65" s="27" t="inlineStr">
        <is>
          <t>九</t>
        </is>
      </c>
      <c r="B65" s="27" t="inlineStr">
        <is>
          <t>环县合道川中型灌区田间配套改造项目</t>
        </is>
      </c>
      <c r="C65" s="27" t="inlineStr">
        <is>
          <t>新建</t>
        </is>
      </c>
      <c r="D65" s="27" t="inlineStr">
        <is>
          <t>曲子镇</t>
        </is>
      </c>
      <c r="E65" s="28" t="inlineStr">
        <is>
          <t>新建及改造渠道90.92km，新建渠系建筑物1209座，维修改造泵站6座，新衬1000m³调节水池1座，完成田间配套1.08万亩(工程总投资2498.10万元，本次安排1200万元)。</t>
        </is>
      </c>
      <c r="F65" s="27" t="n">
        <v>1200</v>
      </c>
      <c r="G65" s="32" t="inlineStr">
        <is>
          <t>改善灌溉面积0.70万亩，提高保灌面积0.2万亩。</t>
        </is>
      </c>
      <c r="H65" s="27" t="n">
        <v>7</v>
      </c>
      <c r="I65" s="95" t="n">
        <v>0.198</v>
      </c>
      <c r="J65" s="95" t="n">
        <v>0.8414</v>
      </c>
      <c r="K65" s="27" t="inlineStr">
        <is>
          <t>水务局</t>
        </is>
      </c>
      <c r="L65" s="27" t="inlineStr">
        <is>
          <t>水务局</t>
        </is>
      </c>
      <c r="M65" s="40" t="n"/>
    </row>
    <row r="66" ht="32" customHeight="1" s="7">
      <c r="A66" s="27" t="inlineStr">
        <is>
          <t>十</t>
        </is>
      </c>
      <c r="B66" s="27" t="inlineStr">
        <is>
          <t>集中供水工程合计</t>
        </is>
      </c>
      <c r="C66" s="27" t="inlineStr">
        <is>
          <t>新建/
续建</t>
        </is>
      </c>
      <c r="D66" s="27" t="inlineStr">
        <is>
          <t>有关
乡镇</t>
        </is>
      </c>
      <c r="E66" s="28" t="inlineStr">
        <is>
          <t>新建、续建集中供水工程20处。</t>
        </is>
      </c>
      <c r="F66" s="27">
        <f>SUM(F67:F86)</f>
        <v/>
      </c>
      <c r="G66" s="32" t="n"/>
      <c r="H66" s="27" t="n">
        <v>145</v>
      </c>
      <c r="I66" s="27">
        <f>SUM(I67:I86)</f>
        <v/>
      </c>
      <c r="J66" s="27">
        <f>SUM(J67:J86)</f>
        <v/>
      </c>
      <c r="K66" s="27" t="inlineStr">
        <is>
          <t>水务局</t>
        </is>
      </c>
      <c r="L66" s="27" t="inlineStr">
        <is>
          <t>水务局</t>
        </is>
      </c>
      <c r="M66" s="53" t="n"/>
    </row>
    <row r="67" ht="52" customFormat="1" customHeight="1" s="2">
      <c r="A67" s="30" t="n">
        <v>1</v>
      </c>
      <c r="B67" s="30" t="inlineStr">
        <is>
          <t>环县耿湾乡潘掌村供水工程</t>
        </is>
      </c>
      <c r="C67" s="30" t="inlineStr">
        <is>
          <t>新建</t>
        </is>
      </c>
      <c r="D67" s="30" t="inlineStr">
        <is>
          <t>耿湾乡</t>
        </is>
      </c>
      <c r="E67" s="74" t="inlineStr">
        <is>
          <t>新建泵站1座，150m³高位水池各2座，埋设各类输水管道33.6km,新建闸阀井12座，新建9m2供水房2处，安装80KVA变压器各1台，架设高压线路2.5km,低压线路0.2km,安装自动化设备1套。(工程总投资203.15万元，本次安排120万元)</t>
        </is>
      </c>
      <c r="F67" s="30" t="n">
        <v>120</v>
      </c>
      <c r="G67" s="46" t="inlineStr">
        <is>
          <t>提升改造潘家掌村517户2159人（脱贫人口212户969人）饮水质量。保障产业发展用水。</t>
        </is>
      </c>
      <c r="H67" s="30" t="n">
        <v>1</v>
      </c>
      <c r="I67" s="30" t="n">
        <v>0.0517</v>
      </c>
      <c r="J67" s="92" t="n">
        <v>0.2159</v>
      </c>
      <c r="K67" s="30" t="inlineStr">
        <is>
          <t>水务局</t>
        </is>
      </c>
      <c r="L67" s="30" t="inlineStr">
        <is>
          <t>水务局</t>
        </is>
      </c>
      <c r="M67" s="30" t="inlineStr">
        <is>
          <t>示范村项目</t>
        </is>
      </c>
    </row>
    <row r="68" ht="53" customFormat="1" customHeight="1" s="2">
      <c r="A68" s="30" t="n">
        <v>2</v>
      </c>
      <c r="B68" s="30" t="inlineStr">
        <is>
          <t>环县小南沟乡汪天子李上山村供水工程</t>
        </is>
      </c>
      <c r="C68" s="30" t="inlineStr">
        <is>
          <t>新建</t>
        </is>
      </c>
      <c r="D68" s="30" t="inlineStr">
        <is>
          <t>小南沟乡</t>
        </is>
      </c>
      <c r="E68" s="74" t="inlineStr">
        <is>
          <t>新建泵站2座，150m3高位水池各2座，埋设各类输水管道22.54km,新建闸阀井10座，新建9m2供水房3处，安装30KVA变压器各2台，架设高压线路0.8km,低压线路0.2km,安装自动化设备2套。(工程总投资535.8万元，本次安排300万元)</t>
        </is>
      </c>
      <c r="F68" s="30" t="n">
        <v>300</v>
      </c>
      <c r="G68" s="46" t="inlineStr">
        <is>
          <t>提升改造汪天子、李上山2个行政村408户1801人（脱贫人口193户872人）饮水质量。保障产业发展用水</t>
        </is>
      </c>
      <c r="H68" s="30" t="n">
        <v>2</v>
      </c>
      <c r="I68" s="30" t="n">
        <v>0.0408</v>
      </c>
      <c r="J68" s="92" t="n">
        <v>0.1801</v>
      </c>
      <c r="K68" s="30" t="inlineStr">
        <is>
          <t>水务局</t>
        </is>
      </c>
      <c r="L68" s="30" t="inlineStr">
        <is>
          <t>水务局</t>
        </is>
      </c>
      <c r="M68" s="30" t="inlineStr">
        <is>
          <t>示范村项目</t>
        </is>
      </c>
    </row>
    <row r="69" ht="102" customFormat="1" customHeight="1" s="2">
      <c r="A69" s="30" t="n">
        <v>3</v>
      </c>
      <c r="B69" s="30" t="inlineStr">
        <is>
          <t>合道镇红崖洼村小型堤灌维修工程</t>
        </is>
      </c>
      <c r="C69" s="30" t="inlineStr">
        <is>
          <t>新建</t>
        </is>
      </c>
      <c r="D69" s="30" t="inlineStr">
        <is>
          <t>合道镇</t>
        </is>
      </c>
      <c r="E69" s="74" t="inlineStr">
        <is>
          <t>1、朱家洼组灌区建设内容：埋设上水管线Dg150钢管（壁厚6mm）290m；衬砌干渠U40渠900m，支渠U30渠1235m，跌水55座，支斗分水闸55座；新建便桥9座。2、梁城子组灌区建设内容：埋设上水管线Dg150钢管（壁厚6mm）462m；衬砌干渠U40渠620m，支渠U30渠1013m，跌水18座，支斗分水闸18座；新建便桥6座。3、红崖洼组灌区建设内容：埋设上水管线Dg150钢管（壁厚6mm）236m；衬砌干渠U40渠390m，支渠U30渠771m，跌水15座，支斗分水闸15座；新建便桥3座。(工程总投资199.7万元，本次安排120万元)</t>
        </is>
      </c>
      <c r="F69" s="30" t="n">
        <v>120</v>
      </c>
      <c r="G69" s="46" t="inlineStr">
        <is>
          <t>提升改造朱家洼、梁城子、红崖洼3个行政村341户1482人（脱贫人口247户1068人）灌溉用水问题。保障产业发展用水。</t>
        </is>
      </c>
      <c r="H69" s="30" t="n">
        <v>3</v>
      </c>
      <c r="I69" s="30" t="n">
        <v>0.0341</v>
      </c>
      <c r="J69" s="92" t="n">
        <v>0.1482</v>
      </c>
      <c r="K69" s="30" t="inlineStr">
        <is>
          <t>水务局</t>
        </is>
      </c>
      <c r="L69" s="30" t="inlineStr">
        <is>
          <t>水务局</t>
        </is>
      </c>
      <c r="M69" s="54" t="n"/>
    </row>
    <row r="70" ht="70" customHeight="1" s="7">
      <c r="A70" s="30" t="n">
        <v>4</v>
      </c>
      <c r="B70" s="30" t="inlineStr">
        <is>
          <t>环县虎洞镇贾驿村贾塬管道延伸工程</t>
        </is>
      </c>
      <c r="C70" s="30" t="inlineStr">
        <is>
          <t>续建</t>
        </is>
      </c>
      <c r="D70" s="30" t="inlineStr">
        <is>
          <t>虎洞镇贾驿村</t>
        </is>
      </c>
      <c r="E70" s="74" t="inlineStr">
        <is>
          <t>埋设Dg108(壁厚5mm)上水无缝钢管1700m；新建5000m3地下高位蓄水池1座、闸阀井50座；埋设输水管道40201m，埋设管道标志桩210个；入户399户。(工程总投资1122.17万元，已安排450万元，本次安排569.2万元)</t>
        </is>
      </c>
      <c r="F70" s="30" t="n">
        <v>569.2</v>
      </c>
      <c r="G70" s="46" t="inlineStr">
        <is>
          <t>改造提升虎洞镇贾驿村贾塬组、前渠组，小南沟乡陈掌村马路塬组、陈掌组，许掌村许掌组、杨掌组399户1626人的用水质量。保障产业发展用水。</t>
        </is>
      </c>
      <c r="H70" s="30" t="n">
        <v>3</v>
      </c>
      <c r="I70" s="30" t="n">
        <v>0.0399</v>
      </c>
      <c r="J70" s="92" t="n">
        <v>0.1626</v>
      </c>
      <c r="K70" s="30" t="inlineStr">
        <is>
          <t>水务局</t>
        </is>
      </c>
      <c r="L70" s="30" t="inlineStr">
        <is>
          <t>水务局</t>
        </is>
      </c>
      <c r="M70" s="30" t="n"/>
    </row>
    <row r="71" ht="125" customHeight="1" s="7">
      <c r="A71" s="30" t="n">
        <v>5</v>
      </c>
      <c r="B71" s="30" t="inlineStr">
        <is>
          <t>曲子镇西沟村供水工程项目</t>
        </is>
      </c>
      <c r="C71" s="30" t="inlineStr">
        <is>
          <t>续建</t>
        </is>
      </c>
      <c r="D71" s="30" t="inlineStr">
        <is>
          <t>曲子镇</t>
        </is>
      </c>
      <c r="E71" s="74" t="inlineStr">
        <is>
          <t>1.道桥组供水工程：新建200m³蓄水池1座，埋设供水管线592m，上水管道60m，闸阀井1座，管道穿路2处，集中供水点1处；配套自动化上水系统1套。2.塘掌、阳洼及秋沟组供水工程：埋设供水管线1800m穿公路2处；新建9㎡配电房1处、闸阀井1座；安装30KVA变压器1台，架设高压线路1.3km、低压线路0.05km，安装潜水泵2台，配套自动化上水系统1套。3.南马塬组供水工程：新打机井1眼，安装潜水泵4台，新建150m³蓄水池1座，新建200m³蓄水池1座，埋设供水管线1450m，闸阀井2座，新建供水点1处；安装80KVA变压器1台，架设高压线路0.07km、低压线路0.03km，配套自动化上水系统1套。(工程总投资253.47万元，已安排214.536万元，本次安排40万元)</t>
        </is>
      </c>
      <c r="F71" s="30" t="n">
        <v>40</v>
      </c>
      <c r="G71" s="46" t="inlineStr">
        <is>
          <t>改造提升西沟村群众饮水质量，保障产业发展用水。</t>
        </is>
      </c>
      <c r="H71" s="30" t="n">
        <v>1</v>
      </c>
      <c r="I71" s="30" t="n">
        <v>0.0208</v>
      </c>
      <c r="J71" s="92" t="n">
        <v>0.0832</v>
      </c>
      <c r="K71" s="30" t="inlineStr">
        <is>
          <t>水务局</t>
        </is>
      </c>
      <c r="L71" s="30" t="inlineStr">
        <is>
          <t>水务局</t>
        </is>
      </c>
      <c r="M71" s="30" t="n"/>
    </row>
    <row r="72" ht="115" customHeight="1" s="7">
      <c r="A72" s="30" t="n">
        <v>6</v>
      </c>
      <c r="B72" s="30" t="inlineStr">
        <is>
          <t>环县合道镇、天池乡农村供水工程改造项目</t>
        </is>
      </c>
      <c r="C72" s="30" t="inlineStr">
        <is>
          <t>续建</t>
        </is>
      </c>
      <c r="D72" s="30" t="inlineStr">
        <is>
          <t>合道镇、天池乡</t>
        </is>
      </c>
      <c r="E72" s="74" t="inlineStr">
        <is>
          <t>1.合道镇:新打机井1眼（井深380m),新建200m3蓄水池1座、上水管理房58.2m2;埋设供水管道438m；新建闸阀井5座；安装次氯酸钠发生器(100g)1套、深井潜水泵2台、自动上水设备1套。安装50KVA变压器1台，架设高压线路200m，低压线路50m，变压器配套设施1套。
2.天池乡:新建100m3蓄水池1座、上水管理房58.2m2;埋设上水管道Dg76无缝钢套管600m；埋设供水管道24887m；新建闸阀井77座；安装次氯酸钠发生器(100g)1套、潜水泵2台、自动化设备1套。(工程总投资398.78万元，已安排344万元，本次安排17.85万元)</t>
        </is>
      </c>
      <c r="F72" s="30" t="n">
        <v>17.85</v>
      </c>
      <c r="G72" s="46" t="inlineStr">
        <is>
          <t>改造提升合道镇红崖洼村付坪组、湾儿崖组及街道人口和天池乡喜家坪村喜家坪组、冉家湾组及井儿岔组4046人的用水，保障产业发展用水。</t>
        </is>
      </c>
      <c r="H72" s="30" t="n">
        <v>2</v>
      </c>
      <c r="I72" s="30" t="n">
        <v>0.0138</v>
      </c>
      <c r="J72" s="92" t="n">
        <v>0.063</v>
      </c>
      <c r="K72" s="30" t="inlineStr">
        <is>
          <t>水务局</t>
        </is>
      </c>
      <c r="L72" s="30" t="inlineStr">
        <is>
          <t>水务局</t>
        </is>
      </c>
      <c r="M72" s="30" t="n"/>
    </row>
    <row r="73" ht="84" customHeight="1" s="7">
      <c r="A73" s="30" t="n">
        <v>7</v>
      </c>
      <c r="B73" s="30" t="inlineStr">
        <is>
          <t>环县毛井镇红土咀村管道延伸供水工程</t>
        </is>
      </c>
      <c r="C73" s="30" t="inlineStr">
        <is>
          <t>续建</t>
        </is>
      </c>
      <c r="D73" s="30" t="inlineStr">
        <is>
          <t>毛井镇红土咀村</t>
        </is>
      </c>
      <c r="E73" s="74" t="inlineStr">
        <is>
          <t>新建200m³地下圆形蓄水池1座、配电房9㎡；安装200QJ20-338/25卧式潜水泵2台、80KVA变压器1台、高压计量器1套、GP柜1面；架设高压线路0.6km、低压线路0.15km；500m³地下圆形蓄水池1座；埋设1.6MpaDn90PE引水管道4023m；埋设上水管道11.279km；埋设1.6MpaDn90PE供水管道2.560km；新建闸阀井3座供水点1处。(工程总投资390.09万元，已安排140万元，本次安排175万元)</t>
        </is>
      </c>
      <c r="F73" s="30" t="n">
        <v>175</v>
      </c>
      <c r="G73" s="46" t="inlineStr">
        <is>
          <t>提升红土咀村6个自然村374户1505人的饮水质量，保障产业发展用水。</t>
        </is>
      </c>
      <c r="H73" s="30" t="n">
        <v>1</v>
      </c>
      <c r="I73" s="30" t="n">
        <v>0.0374</v>
      </c>
      <c r="J73" s="92" t="n">
        <v>0.1505</v>
      </c>
      <c r="K73" s="30" t="inlineStr">
        <is>
          <t>水务局</t>
        </is>
      </c>
      <c r="L73" s="30" t="inlineStr">
        <is>
          <t>水务局</t>
        </is>
      </c>
      <c r="M73" s="30" t="n"/>
    </row>
    <row r="74" ht="107" customHeight="1" s="7">
      <c r="A74" s="30" t="n">
        <v>8</v>
      </c>
      <c r="B74" s="30" t="inlineStr">
        <is>
          <t>环县甜水镇何塬村管道延伸
供水工程</t>
        </is>
      </c>
      <c r="C74" s="30" t="inlineStr">
        <is>
          <t>续建</t>
        </is>
      </c>
      <c r="D74" s="30" t="inlineStr">
        <is>
          <t>甜水镇何塬村</t>
        </is>
      </c>
      <c r="E74" s="74" t="inlineStr">
        <is>
          <t>修建泵站1座，安装潜水泵2台、启动柜1面、自动化设备1套；新建200m³地下圆形蓄水池1座、配电房9㎡；安装80KVA变压器1套；架设高压线路1.4km、低压线路0.1km；新建100m³、200m³圆形地下高位蓄水池各1座；埋设1.6MpaDn90PE引水管道6.984km、无缝上水钢管4.759km、1.6MpaDn110PE上水管道4.11km；埋设供水管道6.671km，新建闸阀井5座，供水点3处。(工程总投资387.45万元，已安排145.79万元，本次安排200万元)</t>
        </is>
      </c>
      <c r="F74" s="30" t="n">
        <v>200</v>
      </c>
      <c r="G74" s="46" t="inlineStr">
        <is>
          <t>提升何塬村6个自然村150户618人的饮水质量，保障产业发展用水。</t>
        </is>
      </c>
      <c r="H74" s="30" t="n">
        <v>1</v>
      </c>
      <c r="I74" s="30" t="n">
        <v>0.015</v>
      </c>
      <c r="J74" s="92" t="n">
        <v>0.0618</v>
      </c>
      <c r="K74" s="30" t="inlineStr">
        <is>
          <t>水务局</t>
        </is>
      </c>
      <c r="L74" s="30" t="inlineStr">
        <is>
          <t>水务局</t>
        </is>
      </c>
      <c r="M74" s="30" t="n"/>
    </row>
    <row r="75" ht="75" customHeight="1" s="7">
      <c r="A75" s="30" t="n">
        <v>9</v>
      </c>
      <c r="B75" s="30" t="inlineStr">
        <is>
          <t>环县合道镇沈岭村沈沟洼机井管道延伸供水工程</t>
        </is>
      </c>
      <c r="C75" s="30" t="inlineStr">
        <is>
          <t>续建</t>
        </is>
      </c>
      <c r="D75" s="30" t="inlineStr">
        <is>
          <t>合道镇沈岭村</t>
        </is>
      </c>
      <c r="E75" s="74" t="inlineStr">
        <is>
          <t>新建200m³高位水池1座，埋设无缝上水钢管3510m,上水管道穿路180m，埋设供水管道17423m,供水管道穿路3处，新建闸阀井10座，安装卧式潜水泵(200QJ20-243/18)2台，自动化设备1套，安装80KVA变压器及高压计量器1套，入户70户。(工程总投资217.89万元，已安排80万元，本次安排110万元)</t>
        </is>
      </c>
      <c r="F75" s="30" t="n">
        <v>110</v>
      </c>
      <c r="G75" s="46" t="inlineStr">
        <is>
          <t>提升沈岭村张坪、沈沟洼组70户294人的饮水质量。</t>
        </is>
      </c>
      <c r="H75" s="30" t="n">
        <v>1</v>
      </c>
      <c r="I75" s="30" t="n">
        <v>0.007</v>
      </c>
      <c r="J75" s="92" t="n">
        <v>0.0294</v>
      </c>
      <c r="K75" s="30" t="inlineStr">
        <is>
          <t>水务局</t>
        </is>
      </c>
      <c r="L75" s="30" t="inlineStr">
        <is>
          <t>水务局</t>
        </is>
      </c>
      <c r="M75" s="30" t="inlineStr">
        <is>
          <t>示范村项目</t>
        </is>
      </c>
    </row>
    <row r="76" ht="41" customHeight="1" s="7">
      <c r="A76" s="30" t="n">
        <v>10</v>
      </c>
      <c r="B76" s="30" t="inlineStr">
        <is>
          <t>环县天池乡曹李川机井供水提升工程</t>
        </is>
      </c>
      <c r="C76" s="30" t="inlineStr">
        <is>
          <t>续建</t>
        </is>
      </c>
      <c r="D76" s="30" t="inlineStr">
        <is>
          <t>天池乡</t>
        </is>
      </c>
      <c r="E76" s="74" t="inlineStr">
        <is>
          <t>新建200m³蓄水池1座，上水钢管4.3km；供水管道32.2km，新建闸阀井64座，入户106户。(工程总投资336.08万元，已安排150万元，本次安排150万元)</t>
        </is>
      </c>
      <c r="F76" s="30" t="n">
        <v>150</v>
      </c>
      <c r="G76" s="46" t="inlineStr">
        <is>
          <t>提升1个乡镇3个行政村106户406人的饮水质量。</t>
        </is>
      </c>
      <c r="H76" s="30" t="n">
        <v>1</v>
      </c>
      <c r="I76" s="30" t="n">
        <v>0.0106</v>
      </c>
      <c r="J76" s="92" t="n">
        <v>0.0406</v>
      </c>
      <c r="K76" s="30" t="inlineStr">
        <is>
          <t>水务局</t>
        </is>
      </c>
      <c r="L76" s="30" t="inlineStr">
        <is>
          <t>水务局</t>
        </is>
      </c>
      <c r="M76" s="30" t="inlineStr">
        <is>
          <t>示范村项目</t>
        </is>
      </c>
    </row>
    <row r="77" ht="52" customHeight="1" s="7">
      <c r="A77" s="30" t="n">
        <v>11</v>
      </c>
      <c r="B77" s="30" t="inlineStr">
        <is>
          <t>环县洪德镇私盐路新集子村管道延伸供水工程</t>
        </is>
      </c>
      <c r="C77" s="30" t="inlineStr">
        <is>
          <t>续建</t>
        </is>
      </c>
      <c r="D77" s="30" t="inlineStr">
        <is>
          <t>洪德镇</t>
        </is>
      </c>
      <c r="E77" s="74" t="inlineStr">
        <is>
          <t>埋设供水管道13.705km，新建阀门井7座；新建200m³蓄水池1座；新建供水点2处。(工程总投资209.98万元，已安排72.4万元，本次安排110万元)</t>
        </is>
      </c>
      <c r="F77" s="30" t="n">
        <v>110</v>
      </c>
      <c r="G77" s="46" t="inlineStr">
        <is>
          <t>提升1个乡镇2个行政村472户1987人的饮水质量。</t>
        </is>
      </c>
      <c r="H77" s="30" t="n">
        <v>2</v>
      </c>
      <c r="I77" s="30" t="n">
        <v>0.0472</v>
      </c>
      <c r="J77" s="92" t="n">
        <v>0.1987</v>
      </c>
      <c r="K77" s="30" t="inlineStr">
        <is>
          <t>水务局</t>
        </is>
      </c>
      <c r="L77" s="30" t="inlineStr">
        <is>
          <t>水务局</t>
        </is>
      </c>
      <c r="M77" s="30" t="n"/>
    </row>
    <row r="78" ht="51" customHeight="1" s="7">
      <c r="A78" s="30" t="n">
        <v>12</v>
      </c>
      <c r="B78" s="30" t="inlineStr">
        <is>
          <t>环县毛井镇丁连掌等3个行政村管道延伸供水工程</t>
        </is>
      </c>
      <c r="C78" s="30" t="inlineStr">
        <is>
          <t>续建</t>
        </is>
      </c>
      <c r="D78" s="30" t="inlineStr">
        <is>
          <t>毛井镇</t>
        </is>
      </c>
      <c r="E78" s="74" t="inlineStr">
        <is>
          <t>新建100m³高位蓄水池1座；埋设上水钢管450m；埋设引水管道11.579km，新建阀门井10座。(工程总投资119.04万元，已安排40万元，本次安排60万元)</t>
        </is>
      </c>
      <c r="F78" s="30" t="n">
        <v>60</v>
      </c>
      <c r="G78" s="46" t="inlineStr">
        <is>
          <t>提升1个乡镇3个行政村834户3156人的饮水质量。</t>
        </is>
      </c>
      <c r="H78" s="30" t="n">
        <v>3</v>
      </c>
      <c r="I78" s="30" t="n">
        <v>0.0834</v>
      </c>
      <c r="J78" s="92" t="n">
        <v>0.3156</v>
      </c>
      <c r="K78" s="30" t="inlineStr">
        <is>
          <t>水务局</t>
        </is>
      </c>
      <c r="L78" s="30" t="inlineStr">
        <is>
          <t>水务局</t>
        </is>
      </c>
      <c r="M78" s="30" t="n"/>
    </row>
    <row r="79" ht="68" customHeight="1" s="7">
      <c r="A79" s="30" t="n">
        <v>13</v>
      </c>
      <c r="B79" s="30" t="inlineStr">
        <is>
          <t>环县2021年八珠乡曹塬村等机井维修工程</t>
        </is>
      </c>
      <c r="C79" s="30" t="inlineStr">
        <is>
          <t>续建</t>
        </is>
      </c>
      <c r="D79" s="30" t="inlineStr">
        <is>
          <t>八珠乡</t>
        </is>
      </c>
      <c r="E79" s="74" t="inlineStr">
        <is>
          <t>八珠曹塬机井：新打机井1眼，井深600m；新建100m3原水池1座，闸阀井1座；安装150QJ5-450/45深井泵2台，低压线路200m。 曲子西沟村刘阳洼机井：维修机井1眼。合道镇红崖洼村梁城子组：新建150m3应急蓄水池一座。(工程总投资149.28万元，已安排142万元，本次安排0.9万元)</t>
        </is>
      </c>
      <c r="F79" s="30" t="n">
        <v>0.9</v>
      </c>
      <c r="G79" s="46" t="inlineStr">
        <is>
          <t>提升改造3个乡镇3个行政村1368户5451人的饮水质量，保障产业发展用水。</t>
        </is>
      </c>
      <c r="H79" s="30" t="n">
        <v>3</v>
      </c>
      <c r="I79" s="30" t="n">
        <v>0.1368</v>
      </c>
      <c r="J79" s="92" t="n">
        <v>0.5451</v>
      </c>
      <c r="K79" s="30" t="inlineStr">
        <is>
          <t>水务局</t>
        </is>
      </c>
      <c r="L79" s="30" t="inlineStr">
        <is>
          <t>水务局</t>
        </is>
      </c>
      <c r="M79" s="30" t="n"/>
    </row>
    <row r="80" ht="105" customHeight="1" s="7">
      <c r="A80" s="30" t="n">
        <v>14</v>
      </c>
      <c r="B80" s="30" t="inlineStr">
        <is>
          <t>环县2021年虎洞镇沙井村拓塬组等管道延伸工程</t>
        </is>
      </c>
      <c r="C80" s="30" t="inlineStr">
        <is>
          <t>续建</t>
        </is>
      </c>
      <c r="D80" s="30" t="inlineStr">
        <is>
          <t>虎洞镇等4个乡镇</t>
        </is>
      </c>
      <c r="E80" s="74" t="inlineStr">
        <is>
          <t>毛井镇高家洼村：工程埋设DN90PE管线4.0km，修建闸阀井6座；修建供水点。
木钵镇关营村关营组：埋设DN110PE管长0.6Km；埋设DN50PE供水管线1.2km；修建闸阀井5座。 
环城镇唐塬村：新建1000m3高位蓄水池1座及配套设施。                                                                                                                                                                                         虎洞镇沙井乡拓塬组：新建200m3高位蓄水池1座及配套设施，加压泵站一座，上水管线3.33Km，供水管线12.5Km。(工程总投资395.22万元，已安排318.12万元，本次安排70万元)</t>
        </is>
      </c>
      <c r="F80" s="30" t="n">
        <v>70</v>
      </c>
      <c r="G80" s="46" t="inlineStr">
        <is>
          <t>提质改造4个乡镇7个行政村443户1756人的饮水。</t>
        </is>
      </c>
      <c r="H80" s="30" t="n">
        <v>7</v>
      </c>
      <c r="I80" s="30" t="n">
        <v>0.0443</v>
      </c>
      <c r="J80" s="92" t="n">
        <v>0.1756</v>
      </c>
      <c r="K80" s="30" t="inlineStr">
        <is>
          <t>水务局</t>
        </is>
      </c>
      <c r="L80" s="30" t="inlineStr">
        <is>
          <t>水务局</t>
        </is>
      </c>
      <c r="M80" s="30" t="n"/>
    </row>
    <row r="81" ht="77" customHeight="1" s="7">
      <c r="A81" s="30" t="n">
        <v>15</v>
      </c>
      <c r="B81" s="30" t="inlineStr">
        <is>
          <t>环县环城镇白草原村供水工程</t>
        </is>
      </c>
      <c r="C81" s="30" t="inlineStr">
        <is>
          <t>续建</t>
        </is>
      </c>
      <c r="D81" s="30" t="inlineStr">
        <is>
          <t>环城镇白草塬村</t>
        </is>
      </c>
      <c r="E81" s="74" t="inlineStr">
        <is>
          <t>白草原组：埋设上水管道8700m、新建3000m3高位蓄水池1座、200m3蓄水池1座、配电房1间、闸阀井65座；埋设输水管道22705m、；、安装潜水泵4台、离心泵2台；入户169户。赵沟门组：新建50m3地下调蓄水池1座，闸阀井2座，潜水泵2台，埋设Dn50PE管100m(工程总投资1092.37万元，已安排927万元，本次安排50万元)</t>
        </is>
      </c>
      <c r="F81" s="30" t="n">
        <v>50</v>
      </c>
      <c r="G81" s="46" t="inlineStr">
        <is>
          <t>提升白草原村白草原组、赵沟门组、赵崾岘组370户1332人（贫困户28户103人）的用水质量。</t>
        </is>
      </c>
      <c r="H81" s="48" t="n">
        <v>1</v>
      </c>
      <c r="I81" s="30" t="n">
        <v>0.037</v>
      </c>
      <c r="J81" s="92" t="n">
        <v>0.1332</v>
      </c>
      <c r="K81" s="30" t="inlineStr">
        <is>
          <t>水务局</t>
        </is>
      </c>
      <c r="L81" s="30" t="inlineStr">
        <is>
          <t>水务局</t>
        </is>
      </c>
      <c r="M81" s="30" t="n"/>
    </row>
    <row r="82" ht="59" customHeight="1" s="7">
      <c r="A82" s="30" t="n">
        <v>16</v>
      </c>
      <c r="B82" s="30" t="inlineStr">
        <is>
          <t>环县农村饮水整改维修项目</t>
        </is>
      </c>
      <c r="C82" s="30" t="inlineStr">
        <is>
          <t>续建</t>
        </is>
      </c>
      <c r="D82" s="30" t="inlineStr">
        <is>
          <t>演武等17个供水站</t>
        </is>
      </c>
      <c r="E82" s="74" t="inlineStr">
        <is>
          <t>演武供水站等17个供水站埋设供水管线83223m,新建闸阀井112座，安装C20砼预制井盖55座，潜水泵9台，自吸泵4台。(工程总投资766.53万元，已安排682.74万元，本次安排21.39万元)</t>
        </is>
      </c>
      <c r="F82" s="30" t="n">
        <v>21.39</v>
      </c>
      <c r="G82" s="46" t="inlineStr">
        <is>
          <t>改造提升17个乡镇95个行政村水饮水质量。</t>
        </is>
      </c>
      <c r="H82" s="30" t="n">
        <v>95</v>
      </c>
      <c r="I82" s="30" t="n">
        <v>1.0008</v>
      </c>
      <c r="J82" s="92" t="n">
        <v>4.3911</v>
      </c>
      <c r="K82" s="30" t="inlineStr">
        <is>
          <t>水务局</t>
        </is>
      </c>
      <c r="L82" s="30" t="inlineStr">
        <is>
          <t>自来水公司</t>
        </is>
      </c>
      <c r="M82" s="30" t="n"/>
    </row>
    <row r="83" ht="53" customHeight="1" s="7">
      <c r="A83" s="30" t="n">
        <v>17</v>
      </c>
      <c r="B83" s="30" t="inlineStr">
        <is>
          <t>环县车道镇农村饮水应急水源工程</t>
        </is>
      </c>
      <c r="C83" s="30" t="inlineStr">
        <is>
          <t>续建</t>
        </is>
      </c>
      <c r="D83" s="30" t="inlineStr">
        <is>
          <t>环县车道镇</t>
        </is>
      </c>
      <c r="E83" s="74" t="inlineStr">
        <is>
          <t>新建10000m3蓄水池2座，2000m3蓄水池1座，200m3蓄水池1座,埋设上水管道长度 4.389km,供水管线9.509km;新建闸阀井13座，镇墩8座。(工程总投资747.02万元，已安排636万元，本次安排10.98万元)</t>
        </is>
      </c>
      <c r="F83" s="30" t="n">
        <v>10.98</v>
      </c>
      <c r="G83" s="46" t="inlineStr">
        <is>
          <t>改造提升1个乡镇2个行政村1437户7026人的冬季供水质量，保障产业展用水。</t>
        </is>
      </c>
      <c r="H83" s="30" t="n">
        <v>2</v>
      </c>
      <c r="I83" s="30" t="n">
        <v>0.273</v>
      </c>
      <c r="J83" s="92" t="n">
        <v>0.1239</v>
      </c>
      <c r="K83" s="30" t="inlineStr">
        <is>
          <t>水务局</t>
        </is>
      </c>
      <c r="L83" s="30" t="inlineStr">
        <is>
          <t>自来水公司</t>
        </is>
      </c>
      <c r="M83" s="30" t="n"/>
    </row>
    <row r="84" ht="99" customHeight="1" s="7">
      <c r="A84" s="30" t="n">
        <v>18</v>
      </c>
      <c r="B84" s="30" t="inlineStr">
        <is>
          <t>环县毛井镇高家洼村供水水源工程</t>
        </is>
      </c>
      <c r="C84" s="30" t="inlineStr">
        <is>
          <t>续建</t>
        </is>
      </c>
      <c r="D84" s="30" t="inlineStr">
        <is>
          <t>环县毛井镇高家洼村</t>
        </is>
      </c>
      <c r="E84" s="74" t="inlineStr">
        <is>
          <t>新建50m³进水前池1座，200m³蓄水池1座，5000m³蓄水池1座，泵房62.4m²；铺设100级110PE上水管道4700m，铺设100级32PE上水管道200m，铺设Dg100无缝钢管4900m，新建闸阀井11座；安装80KVA变压器1台，高、低压线路各0.2km；D15-204-6型多级离心泵2台，CDL20-10多级离心泵2台，安装自动化控制系统1套，配电系统1套。(工程总投资428.9万元，已安排260万元，本次安排93万元)</t>
        </is>
      </c>
      <c r="F84" s="30" t="n">
        <v>93</v>
      </c>
      <c r="G84" s="46" t="inlineStr">
        <is>
          <t>改造提升1个乡镇2个行政村1214户4932人农村饮水问题。保障产业发展用水。</t>
        </is>
      </c>
      <c r="H84" s="30" t="n">
        <v>2</v>
      </c>
      <c r="I84" s="30" t="n">
        <v>0.1214</v>
      </c>
      <c r="J84" s="92" t="n">
        <v>0.4932</v>
      </c>
      <c r="K84" s="30" t="inlineStr">
        <is>
          <t>水务局</t>
        </is>
      </c>
      <c r="L84" s="30" t="inlineStr">
        <is>
          <t>自来水公司</t>
        </is>
      </c>
      <c r="M84" s="30" t="inlineStr">
        <is>
          <t>示范村项目</t>
        </is>
      </c>
    </row>
    <row r="85" ht="80" customHeight="1" s="7">
      <c r="A85" s="30" t="n">
        <v>19</v>
      </c>
      <c r="B85" s="30" t="inlineStr">
        <is>
          <t>环县山城乡八里铺村农村饮水提升改造工程</t>
        </is>
      </c>
      <c r="C85" s="30" t="inlineStr">
        <is>
          <t>续建</t>
        </is>
      </c>
      <c r="D85" s="30" t="inlineStr">
        <is>
          <t>环县山城乡八里铺村</t>
        </is>
      </c>
      <c r="E85" s="74" t="inlineStr">
        <is>
          <t>新建500m³调蓄水池1座，配套D25-30-15/238型离心泵2台，自动化控制系统1套，100KVA变压器一台；新建150m³调蓄水池1座，安装DFW50-14/40型离心泵2台，自动化控制系统1套，50KVA变压器1台，新建检查井3座，埋设1.6MpaDN9OPE扬水管线2800m，闸阀井2座，自动化控制系统1套(工程总投资356.99万元，已安排150万元，本次安排153万元)</t>
        </is>
      </c>
      <c r="F85" s="30" t="n">
        <v>153</v>
      </c>
      <c r="G85" s="46" t="inlineStr">
        <is>
          <t>改造提升1个乡镇1个行政村292户1153人农村饮水质量，保障产业发展用水。</t>
        </is>
      </c>
      <c r="H85" s="30" t="n">
        <v>1</v>
      </c>
      <c r="I85" s="30" t="n">
        <v>0.0292</v>
      </c>
      <c r="J85" s="92" t="n">
        <v>0.1153</v>
      </c>
      <c r="K85" s="30" t="inlineStr">
        <is>
          <t>水务局</t>
        </is>
      </c>
      <c r="L85" s="30" t="inlineStr">
        <is>
          <t>自来水公司</t>
        </is>
      </c>
      <c r="M85" s="30" t="n"/>
    </row>
    <row r="86" ht="72" customHeight="1" s="7">
      <c r="A86" s="30" t="n">
        <v>20</v>
      </c>
      <c r="B86" s="30" t="inlineStr">
        <is>
          <t>环县甜水南湫农村饮水安全工程二泵站迁改项目</t>
        </is>
      </c>
      <c r="C86" s="30" t="inlineStr">
        <is>
          <t>续建</t>
        </is>
      </c>
      <c r="D86" s="30" t="inlineStr">
        <is>
          <t>甜水镇甜水街村贾沟泉组</t>
        </is>
      </c>
      <c r="E86" s="74" t="inlineStr">
        <is>
          <t>修建泵站1座，新建500m³进水前池1座，埋设Dg125上水钢管0.6km,Dn90PE供水管0.4km,修建闸阀井5座，安装100KVA变压器1台，架设10KV高压线路1.0km,380V低压线路0.5km,安装变频泵3台，自动化控制设备1套。(工程总投资325.41万元，已安排100万元，本次安排159万元)</t>
        </is>
      </c>
      <c r="F86" s="30" t="n">
        <v>159</v>
      </c>
      <c r="G86" s="46" t="inlineStr">
        <is>
          <t>改造提升2乡镇13个行政村3180户11299人农村饮水质量。保障产业发展用水。</t>
        </is>
      </c>
      <c r="H86" s="30" t="n">
        <v>13</v>
      </c>
      <c r="I86" s="30" t="n">
        <v>0.318</v>
      </c>
      <c r="J86" s="92" t="n">
        <v>1.1299</v>
      </c>
      <c r="K86" s="30" t="inlineStr">
        <is>
          <t>水务局</t>
        </is>
      </c>
      <c r="L86" s="30" t="inlineStr">
        <is>
          <t>自来水公司</t>
        </is>
      </c>
      <c r="M86" s="30" t="n"/>
    </row>
    <row r="87" ht="37" customHeight="1" s="7">
      <c r="A87" s="27" t="inlineStr">
        <is>
          <t>十一</t>
        </is>
      </c>
      <c r="B87" s="27" t="inlineStr">
        <is>
          <t>脱贫户窖水消毒剂发放项目</t>
        </is>
      </c>
      <c r="C87" s="27" t="inlineStr">
        <is>
          <t>新建</t>
        </is>
      </c>
      <c r="D87" s="27" t="inlineStr">
        <is>
          <t>20个乡镇</t>
        </is>
      </c>
      <c r="E87" s="28" t="inlineStr">
        <is>
          <t>为32722户农户发放窖水消毒剂。</t>
        </is>
      </c>
      <c r="F87" s="27" t="n">
        <v>81.8</v>
      </c>
      <c r="G87" s="32" t="inlineStr">
        <is>
          <t>提升饮水质量，保障32722户的饮水安全。</t>
        </is>
      </c>
      <c r="H87" s="27" t="n">
        <v>251</v>
      </c>
      <c r="I87" s="27" t="n">
        <v>3.2722</v>
      </c>
      <c r="J87" s="95" t="n">
        <v>14.7249</v>
      </c>
      <c r="K87" s="27" t="inlineStr">
        <is>
          <t>水务局</t>
        </is>
      </c>
      <c r="L87" s="27" t="inlineStr">
        <is>
          <t>水务局</t>
        </is>
      </c>
      <c r="M87" s="27" t="n"/>
    </row>
    <row r="88" ht="33" customHeight="1" s="7">
      <c r="A88" s="27" t="inlineStr">
        <is>
          <t>十二</t>
        </is>
      </c>
      <c r="B88" s="27" t="inlineStr">
        <is>
          <t>以工代赈项目</t>
        </is>
      </c>
      <c r="C88" s="27" t="inlineStr">
        <is>
          <t>新建</t>
        </is>
      </c>
      <c r="D88" s="27" t="inlineStr">
        <is>
          <t>甜水镇木钵镇</t>
        </is>
      </c>
      <c r="E88" s="28" t="inlineStr">
        <is>
          <t>新修砂砾路18.14公里，配套完成边沟及涵管铺设。修建柏油路10.077公里，配套建设附属设施。</t>
        </is>
      </c>
      <c r="F88" s="27" t="n">
        <v>1099</v>
      </c>
      <c r="G88" s="32" t="inlineStr">
        <is>
          <t>解决群众出行困难，带动群众就近就业。</t>
        </is>
      </c>
      <c r="H88" s="27" t="n">
        <v>3</v>
      </c>
      <c r="I88" s="27" t="n">
        <v>0.056</v>
      </c>
      <c r="J88" s="95" t="n">
        <v>0.2439</v>
      </c>
      <c r="K88" s="27" t="inlineStr">
        <is>
          <t>发改局</t>
        </is>
      </c>
      <c r="L88" s="27" t="inlineStr">
        <is>
          <t>以工代赈办</t>
        </is>
      </c>
      <c r="M88" s="27" t="n"/>
    </row>
    <row r="89" ht="62" customHeight="1" s="7">
      <c r="A89" s="30" t="n">
        <v>1</v>
      </c>
      <c r="B89" s="30" t="inlineStr">
        <is>
          <t>环县甜水镇何塬村部至宁夏石腰沟过境砂砾路</t>
        </is>
      </c>
      <c r="C89" s="30" t="inlineStr">
        <is>
          <t>新建</t>
        </is>
      </c>
      <c r="D89" s="30" t="inlineStr">
        <is>
          <t>甜水镇何塬村</t>
        </is>
      </c>
      <c r="E89" s="74" t="inlineStr">
        <is>
          <t>新修砂砾路18.14公里，配套完成边沟及涵管铺设。</t>
        </is>
      </c>
      <c r="F89" s="30" t="n">
        <v>550</v>
      </c>
      <c r="G89" s="74" t="inlineStr">
        <is>
          <t>解决了何塬村石坑沿组、倪新庄组、赵崾岘组等沿线500多人的出行问题，也带动甜水镇何塬村经济的发展具有积极的促进作用</t>
        </is>
      </c>
      <c r="H89" s="30" t="n">
        <v>1</v>
      </c>
      <c r="I89" s="30" t="n">
        <v>0.01</v>
      </c>
      <c r="J89" s="30" t="n">
        <v>0.05</v>
      </c>
      <c r="K89" s="30" t="inlineStr">
        <is>
          <t>发改局</t>
        </is>
      </c>
      <c r="L89" s="30" t="inlineStr">
        <is>
          <t>以工代赈办</t>
        </is>
      </c>
      <c r="M89" s="30" t="n"/>
    </row>
    <row r="90" ht="66" customHeight="1" s="7">
      <c r="A90" s="30" t="n">
        <v>2</v>
      </c>
      <c r="B90" s="30" t="inlineStr">
        <is>
          <t>环县木钵镇韩洼子村韩洼子组至八珠乡苟塬村张塬组柏油路工程</t>
        </is>
      </c>
      <c r="C90" s="30" t="inlineStr">
        <is>
          <t>新建</t>
        </is>
      </c>
      <c r="D90" s="30" t="inlineStr">
        <is>
          <t>木钵镇韩洼子村至八珠乡苟塬村</t>
        </is>
      </c>
      <c r="E90" s="74" t="inlineStr">
        <is>
          <t>修建柏油路10.077公里及附属设施。</t>
        </is>
      </c>
      <c r="F90" s="30" t="n">
        <v>549</v>
      </c>
      <c r="G90" s="74" t="inlineStr">
        <is>
          <t>改善韩洼子村及周边群众生产生活条件的行路难问题，对加快沿线群众脱贫致富步伐都起到积极带动作用。</t>
        </is>
      </c>
      <c r="H90" s="30" t="n">
        <v>2</v>
      </c>
      <c r="I90" s="30" t="n">
        <v>0.046</v>
      </c>
      <c r="J90" s="30" t="n">
        <v>0.1939</v>
      </c>
      <c r="K90" s="30" t="inlineStr">
        <is>
          <t>发改局</t>
        </is>
      </c>
      <c r="L90" s="30" t="inlineStr">
        <is>
          <t>以工代赈办</t>
        </is>
      </c>
      <c r="M90" s="30" t="n"/>
    </row>
    <row r="91" ht="40" customHeight="1" s="7">
      <c r="A91" s="27" t="inlineStr">
        <is>
          <t>十三</t>
        </is>
      </c>
      <c r="B91" s="27" t="inlineStr">
        <is>
          <t>小额信贷贴息项目合计</t>
        </is>
      </c>
      <c r="C91" s="27" t="inlineStr">
        <is>
          <t>续建</t>
        </is>
      </c>
      <c r="D91" s="27" t="inlineStr">
        <is>
          <t>全县20个乡镇</t>
        </is>
      </c>
      <c r="E91" s="28" t="inlineStr">
        <is>
          <t>对各类小额贷款进行贴息补助。</t>
        </is>
      </c>
      <c r="F91" s="27" t="n">
        <v>2508</v>
      </c>
      <c r="G91" s="32" t="inlineStr">
        <is>
          <t>解决脱贫户发展生产资金短缺问题，促进农民稳定增收。</t>
        </is>
      </c>
      <c r="H91" s="27" t="n">
        <v>251</v>
      </c>
      <c r="I91" s="27">
        <f>SUM(I92:I94)</f>
        <v/>
      </c>
      <c r="J91" s="27">
        <f>SUM(J92:J94)</f>
        <v/>
      </c>
      <c r="K91" s="27" t="inlineStr">
        <is>
          <t>财政综合事务中心</t>
        </is>
      </c>
      <c r="L91" s="27" t="inlineStr">
        <is>
          <t>各乡镇</t>
        </is>
      </c>
      <c r="M91" s="27" t="n"/>
    </row>
    <row r="92" ht="44" customHeight="1" s="7">
      <c r="A92" s="30" t="n">
        <v>1</v>
      </c>
      <c r="B92" s="30" t="inlineStr">
        <is>
          <t>脱贫人口小额信贷贴息</t>
        </is>
      </c>
      <c r="C92" s="30" t="inlineStr">
        <is>
          <t>续建</t>
        </is>
      </c>
      <c r="D92" s="30" t="inlineStr">
        <is>
          <t>全县20个乡镇</t>
        </is>
      </c>
      <c r="E92" s="74" t="inlineStr">
        <is>
          <t>全县20个乡镇8517户农户投放小额扶贫贷款3.95亿，贴息1900万元。</t>
        </is>
      </c>
      <c r="F92" s="30" t="n">
        <v>1900</v>
      </c>
      <c r="G92" s="46" t="inlineStr">
        <is>
          <t>解决脱贫户发展生产资金短缺问题，促进农民稳定增收。</t>
        </is>
      </c>
      <c r="H92" s="30" t="n">
        <v>148</v>
      </c>
      <c r="I92" s="30" t="n">
        <v>0.8517</v>
      </c>
      <c r="J92" s="30" t="n">
        <v>2.5551</v>
      </c>
      <c r="K92" s="30" t="inlineStr">
        <is>
          <t>财政综合事务中心</t>
        </is>
      </c>
      <c r="L92" s="30" t="inlineStr">
        <is>
          <t>各乡镇</t>
        </is>
      </c>
      <c r="M92" s="30" t="n"/>
    </row>
    <row r="93" ht="38" customHeight="1" s="7">
      <c r="A93" s="30" t="n">
        <v>2</v>
      </c>
      <c r="B93" s="30" t="inlineStr">
        <is>
          <t>精准扶贫专项贷款贴息</t>
        </is>
      </c>
      <c r="C93" s="30" t="inlineStr">
        <is>
          <t>续建</t>
        </is>
      </c>
      <c r="D93" s="30" t="inlineStr">
        <is>
          <t>全县20个乡镇</t>
        </is>
      </c>
      <c r="E93" s="74" t="inlineStr">
        <is>
          <t>全县20个乡镇13781户贫困户投放精准扶贫专项贷款2.35亿元，贴息585万元。</t>
        </is>
      </c>
      <c r="F93" s="30" t="n">
        <v>585</v>
      </c>
      <c r="G93" s="46" t="inlineStr">
        <is>
          <t>解决脱贫户发展生产资金短缺问题，促进农民稳定增收。</t>
        </is>
      </c>
      <c r="H93" s="30" t="n">
        <v>236</v>
      </c>
      <c r="I93" s="30" t="n">
        <v>1.3781</v>
      </c>
      <c r="J93" s="30" t="n">
        <v>4.1343</v>
      </c>
      <c r="K93" s="30" t="inlineStr">
        <is>
          <t>财政综合事务中心</t>
        </is>
      </c>
      <c r="L93" s="30" t="inlineStr">
        <is>
          <t>各乡镇</t>
        </is>
      </c>
      <c r="M93" s="30" t="n"/>
    </row>
    <row r="94" ht="39" customHeight="1" s="7">
      <c r="A94" s="30" t="n">
        <v>3</v>
      </c>
      <c r="B94" s="30" t="inlineStr">
        <is>
          <t>其他产业贷款贴息</t>
        </is>
      </c>
      <c r="C94" s="30" t="inlineStr">
        <is>
          <t>续建</t>
        </is>
      </c>
      <c r="D94" s="30" t="inlineStr">
        <is>
          <t>全县20个乡镇</t>
        </is>
      </c>
      <c r="E94" s="74" t="inlineStr">
        <is>
          <t>全县10个乡镇126户农户投放331+湖羊养殖贷款贴息及特色产业贷款504万元，贴息23万元。</t>
        </is>
      </c>
      <c r="F94" s="30" t="n">
        <v>23</v>
      </c>
      <c r="G94" s="46" t="inlineStr">
        <is>
          <t>解决脱贫户发展生产资金短缺问题，促进农民稳定增收。</t>
        </is>
      </c>
      <c r="H94" s="30" t="n">
        <v>44</v>
      </c>
      <c r="I94" s="30" t="n">
        <v>0.0126</v>
      </c>
      <c r="J94" s="30" t="n">
        <v>0.0378</v>
      </c>
      <c r="K94" s="30" t="inlineStr">
        <is>
          <t>财政综合事务中心</t>
        </is>
      </c>
      <c r="L94" s="30" t="inlineStr">
        <is>
          <t>各乡镇</t>
        </is>
      </c>
      <c r="M94" s="30" t="n"/>
    </row>
    <row r="95" ht="40" customHeight="1" s="7">
      <c r="A95" s="27" t="inlineStr">
        <is>
          <t>十四</t>
        </is>
      </c>
      <c r="B95" s="27" t="inlineStr">
        <is>
          <t>产业道路建设合计</t>
        </is>
      </c>
      <c r="C95" s="27" t="inlineStr">
        <is>
          <t>新建</t>
        </is>
      </c>
      <c r="D95" s="27" t="inlineStr">
        <is>
          <t>各乡镇</t>
        </is>
      </c>
      <c r="E95" s="47" t="inlineStr">
        <is>
          <t>新建产业道路12条86.069公里。</t>
        </is>
      </c>
      <c r="F95" s="27">
        <f>SUM(F96:F107)</f>
        <v/>
      </c>
      <c r="G95" s="32" t="inlineStr">
        <is>
          <t>改善产业发展交通条件，促进农民增收。</t>
        </is>
      </c>
      <c r="H95" s="27">
        <f>SUM(H96:H107)</f>
        <v/>
      </c>
      <c r="I95" s="27">
        <f>SUM(I96:I107)</f>
        <v/>
      </c>
      <c r="J95" s="27">
        <f>SUM(J96:J107)</f>
        <v/>
      </c>
      <c r="K95" s="27" t="inlineStr">
        <is>
          <t>交运局</t>
        </is>
      </c>
      <c r="L95" s="27" t="inlineStr">
        <is>
          <t>公路局</t>
        </is>
      </c>
      <c r="M95" s="27" t="n"/>
    </row>
    <row r="96" ht="64" customHeight="1" s="7">
      <c r="A96" s="30" t="n">
        <v>1</v>
      </c>
      <c r="B96" s="30" t="inlineStr">
        <is>
          <t>潘掌村吕河组阴山梁至四合塬村陈塬组（草羊产业发展）油路工程</t>
        </is>
      </c>
      <c r="C96" s="30" t="inlineStr">
        <is>
          <t>新建</t>
        </is>
      </c>
      <c r="D96" s="30" t="inlineStr">
        <is>
          <t>耿湾</t>
        </is>
      </c>
      <c r="E96" s="74" t="inlineStr">
        <is>
          <t>建设油路工程8.192公里。（总投资851.7382万元，本次安排450万元）</t>
        </is>
      </c>
      <c r="F96" s="30" t="n">
        <v>450</v>
      </c>
      <c r="G96" s="74" t="inlineStr">
        <is>
          <t>改善产业发展交通条件，促进农民增收。</t>
        </is>
      </c>
      <c r="H96" s="48" t="n">
        <v>2</v>
      </c>
      <c r="I96" s="30" t="n">
        <v>0.0073</v>
      </c>
      <c r="J96" s="30" t="n">
        <v>0.0368</v>
      </c>
      <c r="K96" s="30" t="inlineStr">
        <is>
          <t>交运局</t>
        </is>
      </c>
      <c r="L96" s="30" t="inlineStr">
        <is>
          <t>公路局</t>
        </is>
      </c>
      <c r="M96" s="30" t="inlineStr">
        <is>
          <t>示范村路</t>
        </is>
      </c>
    </row>
    <row r="97" ht="51" customHeight="1" s="7">
      <c r="A97" s="30" t="n">
        <v>2</v>
      </c>
      <c r="B97" s="50" t="inlineStr">
        <is>
          <t>坪子塬村何家山组至对坡塬组（草羊产业发展）油路</t>
        </is>
      </c>
      <c r="C97" s="30" t="inlineStr">
        <is>
          <t>新建</t>
        </is>
      </c>
      <c r="D97" s="50" t="inlineStr">
        <is>
          <t>木钵</t>
        </is>
      </c>
      <c r="E97" s="55" t="inlineStr">
        <is>
          <t>新建油路7.42公里。（总投资593万元，本次安排320万元）</t>
        </is>
      </c>
      <c r="F97" s="91" t="n">
        <v>320</v>
      </c>
      <c r="G97" s="74" t="inlineStr">
        <is>
          <t>改善产业发展交通条件，促进农民增收。</t>
        </is>
      </c>
      <c r="H97" s="48" t="n">
        <v>1</v>
      </c>
      <c r="I97" s="30" t="n">
        <v>0.003</v>
      </c>
      <c r="J97" s="30" t="n">
        <v>0.0105</v>
      </c>
      <c r="K97" s="30" t="inlineStr">
        <is>
          <t>交运局</t>
        </is>
      </c>
      <c r="L97" s="30" t="inlineStr">
        <is>
          <t>公路局</t>
        </is>
      </c>
      <c r="M97" s="30" t="inlineStr">
        <is>
          <t>示范村路</t>
        </is>
      </c>
    </row>
    <row r="98" ht="67" customHeight="1" s="7">
      <c r="A98" s="30" t="n">
        <v>3</v>
      </c>
      <c r="B98" s="50" t="inlineStr">
        <is>
          <t>赵台村赵台组至大路洼村西庄洼组（草羊产业发展）油路</t>
        </is>
      </c>
      <c r="C98" s="30" t="inlineStr">
        <is>
          <t>新建</t>
        </is>
      </c>
      <c r="D98" s="50" t="inlineStr">
        <is>
          <t>合道</t>
        </is>
      </c>
      <c r="E98" s="55" t="inlineStr">
        <is>
          <t>新建油路16.942公里。（总投资1355万元，本次安排700万元）</t>
        </is>
      </c>
      <c r="F98" s="91" t="n">
        <v>700</v>
      </c>
      <c r="G98" s="74" t="inlineStr">
        <is>
          <t>改善产业发展交通条件，促进农民增收。</t>
        </is>
      </c>
      <c r="H98" s="48" t="n">
        <v>2</v>
      </c>
      <c r="I98" s="30" t="n">
        <v>0.0208</v>
      </c>
      <c r="J98" s="30" t="n">
        <v>0.0914</v>
      </c>
      <c r="K98" s="30" t="inlineStr">
        <is>
          <t>交运局</t>
        </is>
      </c>
      <c r="L98" s="30" t="inlineStr">
        <is>
          <t>公路局</t>
        </is>
      </c>
      <c r="M98" s="30" t="inlineStr">
        <is>
          <t>示范村路</t>
        </is>
      </c>
    </row>
    <row r="99" ht="51" customHeight="1" s="7">
      <c r="A99" s="30" t="n">
        <v>4</v>
      </c>
      <c r="B99" s="50" t="inlineStr">
        <is>
          <t>陈渠子村至高大掌组（草羊产业发展）油路</t>
        </is>
      </c>
      <c r="C99" s="30" t="inlineStr">
        <is>
          <t>新建</t>
        </is>
      </c>
      <c r="D99" s="50" t="inlineStr">
        <is>
          <t>罗山川</t>
        </is>
      </c>
      <c r="E99" s="55" t="inlineStr">
        <is>
          <t>新建油路4.823公里。（总投资385万元，本次安排200万元）</t>
        </is>
      </c>
      <c r="F99" s="91" t="n">
        <v>200</v>
      </c>
      <c r="G99" s="74" t="inlineStr">
        <is>
          <t>改善产业发展交通条件，促进农民增收。</t>
        </is>
      </c>
      <c r="H99" s="48" t="n">
        <v>1</v>
      </c>
      <c r="I99" s="30" t="n">
        <v>0.0024</v>
      </c>
      <c r="J99" s="30" t="n">
        <v>0.0078</v>
      </c>
      <c r="K99" s="30" t="inlineStr">
        <is>
          <t>交运局</t>
        </is>
      </c>
      <c r="L99" s="30" t="inlineStr">
        <is>
          <t>公路局</t>
        </is>
      </c>
      <c r="M99" s="30" t="inlineStr">
        <is>
          <t>示范村路</t>
        </is>
      </c>
    </row>
    <row r="100" ht="51" customHeight="1" s="7">
      <c r="A100" s="30" t="n">
        <v>5</v>
      </c>
      <c r="B100" s="50" t="inlineStr">
        <is>
          <t>张家湾村至桃树峁组（草羊产业发展）油路</t>
        </is>
      </c>
      <c r="C100" s="30" t="inlineStr">
        <is>
          <t>新建</t>
        </is>
      </c>
      <c r="D100" s="50" t="inlineStr">
        <is>
          <t>虎洞</t>
        </is>
      </c>
      <c r="E100" s="55" t="inlineStr">
        <is>
          <t>新建油路7.811公里。（总投资624万元，本次安排320万元）</t>
        </is>
      </c>
      <c r="F100" s="91" t="n">
        <v>320</v>
      </c>
      <c r="G100" s="74" t="inlineStr">
        <is>
          <t>改善产业发展交通条件，促进农民增收。</t>
        </is>
      </c>
      <c r="H100" s="48" t="n">
        <v>1</v>
      </c>
      <c r="I100" s="30" t="n">
        <v>0.0052</v>
      </c>
      <c r="J100" s="30" t="n">
        <v>0.0219</v>
      </c>
      <c r="K100" s="30" t="inlineStr">
        <is>
          <t>交运局</t>
        </is>
      </c>
      <c r="L100" s="30" t="inlineStr">
        <is>
          <t>公路局</t>
        </is>
      </c>
      <c r="M100" s="30" t="inlineStr">
        <is>
          <t>示范村路</t>
        </is>
      </c>
    </row>
    <row r="101" ht="64" customHeight="1" s="7">
      <c r="A101" s="30" t="n">
        <v>6</v>
      </c>
      <c r="B101" s="50" t="inlineStr">
        <is>
          <t>红土咀村尚渠组大路崾岘至砖城子村谷山组（草羊产业发展）油路</t>
        </is>
      </c>
      <c r="C101" s="30" t="inlineStr">
        <is>
          <t>新建</t>
        </is>
      </c>
      <c r="D101" s="50" t="inlineStr">
        <is>
          <t>毛井</t>
        </is>
      </c>
      <c r="E101" s="55" t="inlineStr">
        <is>
          <t>新建油路3.962公里。（总投资316万元，本次安排160万元）</t>
        </is>
      </c>
      <c r="F101" s="91" t="n">
        <v>160</v>
      </c>
      <c r="G101" s="74" t="inlineStr">
        <is>
          <t>改善产业发展交通条件，促进农民增收。</t>
        </is>
      </c>
      <c r="H101" s="48" t="n">
        <v>2</v>
      </c>
      <c r="I101" s="30" t="n">
        <v>0.008999999999999999</v>
      </c>
      <c r="J101" s="30" t="n">
        <v>0.043</v>
      </c>
      <c r="K101" s="30" t="inlineStr">
        <is>
          <t>交运局</t>
        </is>
      </c>
      <c r="L101" s="30" t="inlineStr">
        <is>
          <t>公路局</t>
        </is>
      </c>
      <c r="M101" s="30" t="inlineStr">
        <is>
          <t>示范村路</t>
        </is>
      </c>
    </row>
    <row r="102" ht="51" customHeight="1" s="7">
      <c r="A102" s="30" t="n">
        <v>7</v>
      </c>
      <c r="B102" s="50" t="inlineStr">
        <is>
          <t>沈家岭村部至栒子山组（草羊产业发展）柏油路</t>
        </is>
      </c>
      <c r="C102" s="30" t="inlineStr">
        <is>
          <t>新建</t>
        </is>
      </c>
      <c r="D102" s="50" t="inlineStr">
        <is>
          <t>合道</t>
        </is>
      </c>
      <c r="E102" s="55" t="inlineStr">
        <is>
          <t>新建油路9.295公里。（总投资743万元，本次安排381.748万元）</t>
        </is>
      </c>
      <c r="F102" s="30" t="n">
        <v>381.748</v>
      </c>
      <c r="G102" s="74" t="inlineStr">
        <is>
          <t>改善产业发展交通条件，促进农民增收。</t>
        </is>
      </c>
      <c r="H102" s="48" t="n">
        <v>1</v>
      </c>
      <c r="I102" s="30" t="n">
        <v>0.017</v>
      </c>
      <c r="J102" s="30" t="n">
        <v>0.07489999999999999</v>
      </c>
      <c r="K102" s="30" t="inlineStr">
        <is>
          <t>交运局</t>
        </is>
      </c>
      <c r="L102" s="30" t="inlineStr">
        <is>
          <t>公路局</t>
        </is>
      </c>
      <c r="M102" s="30" t="inlineStr">
        <is>
          <t>示范村路</t>
        </is>
      </c>
    </row>
    <row r="103" ht="51" customHeight="1" s="7">
      <c r="A103" s="30" t="n">
        <v>8</v>
      </c>
      <c r="B103" s="30" t="inlineStr">
        <is>
          <t>西沟村崖腰组至湫沟组（草羊产业发展）油路</t>
        </is>
      </c>
      <c r="C103" s="30" t="inlineStr">
        <is>
          <t>新建</t>
        </is>
      </c>
      <c r="D103" s="50" t="inlineStr">
        <is>
          <t>曲子</t>
        </is>
      </c>
      <c r="E103" s="55" t="inlineStr">
        <is>
          <t>新建油路5.276公里。（总投资387万元，本次安排200万元）</t>
        </is>
      </c>
      <c r="F103" s="30" t="n">
        <v>200</v>
      </c>
      <c r="G103" s="74" t="inlineStr">
        <is>
          <t>改善产业发展交通条件，促进农民增收。</t>
        </is>
      </c>
      <c r="H103" s="50" t="n">
        <v>1</v>
      </c>
      <c r="I103" s="30" t="n">
        <v>0.012</v>
      </c>
      <c r="J103" s="30" t="n">
        <v>0.0444</v>
      </c>
      <c r="K103" s="30" t="inlineStr">
        <is>
          <t>交运局</t>
        </is>
      </c>
      <c r="L103" s="30" t="inlineStr">
        <is>
          <t>公路局</t>
        </is>
      </c>
      <c r="M103" s="30" t="inlineStr">
        <is>
          <t>示范村路</t>
        </is>
      </c>
    </row>
    <row r="104" ht="59" customHeight="1" s="7">
      <c r="A104" s="30" t="n">
        <v>9</v>
      </c>
      <c r="B104" s="30" t="inlineStr">
        <is>
          <t>西沟村阳洼组至崖（草羊产业发展）畔庄油路</t>
        </is>
      </c>
      <c r="C104" s="30" t="inlineStr">
        <is>
          <t>新建</t>
        </is>
      </c>
      <c r="D104" s="50" t="inlineStr">
        <is>
          <t>曲子</t>
        </is>
      </c>
      <c r="E104" s="55" t="inlineStr">
        <is>
          <t>新建油路1.913公里。（总投资153万元，本次安排80万元）</t>
        </is>
      </c>
      <c r="F104" s="30" t="n">
        <v>80</v>
      </c>
      <c r="G104" s="74" t="inlineStr">
        <is>
          <t>改善产业发展交通条件，促进农民增收。</t>
        </is>
      </c>
      <c r="H104" s="50" t="n">
        <v>1</v>
      </c>
      <c r="I104" s="30" t="n">
        <v>0.0068</v>
      </c>
      <c r="J104" s="30" t="n">
        <v>0.0252</v>
      </c>
      <c r="K104" s="30" t="inlineStr">
        <is>
          <t>交运局</t>
        </is>
      </c>
      <c r="L104" s="30" t="inlineStr">
        <is>
          <t>公路局</t>
        </is>
      </c>
      <c r="M104" s="30" t="inlineStr">
        <is>
          <t>示范村路</t>
        </is>
      </c>
    </row>
    <row r="105" ht="59" customHeight="1" s="7">
      <c r="A105" s="30" t="n">
        <v>10</v>
      </c>
      <c r="B105" s="50" t="inlineStr">
        <is>
          <t>新峁村至新峁组苦水淌至南塬（草羊产业发展）油路</t>
        </is>
      </c>
      <c r="C105" s="48" t="inlineStr">
        <is>
          <t>新建</t>
        </is>
      </c>
      <c r="D105" s="50" t="inlineStr">
        <is>
          <t>秦团庄</t>
        </is>
      </c>
      <c r="E105" s="55" t="inlineStr">
        <is>
          <t>新建油路1.888公里。（总投资151万元，本次安排80万元）</t>
        </is>
      </c>
      <c r="F105" s="30" t="n">
        <v>80</v>
      </c>
      <c r="G105" s="74" t="inlineStr">
        <is>
          <t>改善产业发展交通条件，促进农民增收。</t>
        </is>
      </c>
      <c r="H105" s="48" t="n">
        <v>1</v>
      </c>
      <c r="I105" s="30" t="n">
        <v>0.004</v>
      </c>
      <c r="J105" s="30" t="n">
        <v>0.0162</v>
      </c>
      <c r="K105" s="30" t="inlineStr">
        <is>
          <t>交运局</t>
        </is>
      </c>
      <c r="L105" s="30" t="inlineStr">
        <is>
          <t>公路局</t>
        </is>
      </c>
      <c r="M105" s="30" t="inlineStr">
        <is>
          <t>示范村路</t>
        </is>
      </c>
    </row>
    <row r="106" ht="59" customHeight="1" s="7">
      <c r="A106" s="30" t="n">
        <v>11</v>
      </c>
      <c r="B106" s="50" t="inlineStr">
        <is>
          <t>汪天子村至花家湾组至黑刺坡头（草羊产业发展）油路</t>
        </is>
      </c>
      <c r="C106" s="48" t="inlineStr">
        <is>
          <t>新建</t>
        </is>
      </c>
      <c r="D106" s="50" t="inlineStr">
        <is>
          <t>小南沟</t>
        </is>
      </c>
      <c r="E106" s="55" t="inlineStr">
        <is>
          <t>新建油路9.908公里。（总投资792万元，本次安排420万元）</t>
        </is>
      </c>
      <c r="F106" s="30" t="n">
        <v>420</v>
      </c>
      <c r="G106" s="74" t="inlineStr">
        <is>
          <t>改善产业发展交通条件，促进农民增收。</t>
        </is>
      </c>
      <c r="H106" s="48" t="n">
        <v>1</v>
      </c>
      <c r="I106" s="30" t="n">
        <v>0.0019</v>
      </c>
      <c r="J106" s="30" t="n">
        <v>0.008699999999999999</v>
      </c>
      <c r="K106" s="30" t="inlineStr">
        <is>
          <t>交运局</t>
        </is>
      </c>
      <c r="L106" s="30" t="inlineStr">
        <is>
          <t>公路局</t>
        </is>
      </c>
      <c r="M106" s="30" t="inlineStr">
        <is>
          <t>示范村路</t>
        </is>
      </c>
    </row>
    <row r="107" ht="66" customHeight="1" s="7">
      <c r="A107" s="30" t="n">
        <v>12</v>
      </c>
      <c r="B107" s="50" t="inlineStr">
        <is>
          <t>王庄村至川皮掌组至车道镇三角城村苏山庄组（草羊产业发展）油路</t>
        </is>
      </c>
      <c r="C107" s="48" t="inlineStr">
        <is>
          <t>新建</t>
        </is>
      </c>
      <c r="D107" s="50" t="inlineStr">
        <is>
          <t>芦家湾</t>
        </is>
      </c>
      <c r="E107" s="55" t="inlineStr">
        <is>
          <t>新建油路9.07公里。（总投资725万元，本次安排370万元）</t>
        </is>
      </c>
      <c r="F107" s="30" t="n">
        <v>370</v>
      </c>
      <c r="G107" s="74" t="inlineStr">
        <is>
          <t>改善产业发展交通条件，促进农民增收。</t>
        </is>
      </c>
      <c r="H107" s="48" t="n">
        <v>2</v>
      </c>
      <c r="I107" s="30" t="n">
        <v>0.0037</v>
      </c>
      <c r="J107" s="30" t="n">
        <v>0.0131</v>
      </c>
      <c r="K107" s="30" t="inlineStr">
        <is>
          <t>交运局</t>
        </is>
      </c>
      <c r="L107" s="30" t="inlineStr">
        <is>
          <t>公路局</t>
        </is>
      </c>
      <c r="M107" s="30" t="inlineStr">
        <is>
          <t>示范村路</t>
        </is>
      </c>
    </row>
    <row r="108" ht="36" customHeight="1" s="7">
      <c r="A108" s="27" t="inlineStr">
        <is>
          <t>十五</t>
        </is>
      </c>
      <c r="B108" s="27" t="inlineStr">
        <is>
          <t>村组道路建设合计</t>
        </is>
      </c>
      <c r="C108" s="27" t="inlineStr">
        <is>
          <t>新建</t>
        </is>
      </c>
      <c r="D108" s="27" t="inlineStr">
        <is>
          <t>各乡镇</t>
        </is>
      </c>
      <c r="E108" s="28" t="inlineStr">
        <is>
          <t>新建村组道路33条214.499公里。</t>
        </is>
      </c>
      <c r="F108" s="27">
        <f>SUM(F109:F141)</f>
        <v/>
      </c>
      <c r="G108" s="32" t="inlineStr">
        <is>
          <t>解决群众出行及运输困难的问题。</t>
        </is>
      </c>
      <c r="H108" s="27">
        <f>SUM(H109:H141)</f>
        <v/>
      </c>
      <c r="I108" s="27">
        <f>SUM(I109:I141)</f>
        <v/>
      </c>
      <c r="J108" s="27">
        <f>SUM(J109:J141)</f>
        <v/>
      </c>
      <c r="K108" s="27" t="inlineStr">
        <is>
          <t>交运局</t>
        </is>
      </c>
      <c r="L108" s="27" t="inlineStr">
        <is>
          <t>公路局</t>
        </is>
      </c>
      <c r="M108" s="27" t="n"/>
    </row>
    <row r="109" ht="44" customHeight="1" s="7">
      <c r="A109" s="30" t="n">
        <v>1</v>
      </c>
      <c r="B109" s="50" t="inlineStr">
        <is>
          <t>耿家沟村耿塬组至耿家沟组油路</t>
        </is>
      </c>
      <c r="C109" s="30" t="inlineStr">
        <is>
          <t>新建</t>
        </is>
      </c>
      <c r="D109" s="50" t="inlineStr">
        <is>
          <t>环城</t>
        </is>
      </c>
      <c r="E109" s="55" t="inlineStr">
        <is>
          <t>新建油路2.98公里。（总投资238万元，本次安排120万元）</t>
        </is>
      </c>
      <c r="F109" s="91" t="n">
        <v>120</v>
      </c>
      <c r="G109" s="74" t="inlineStr">
        <is>
          <t>解决群众出行及运输困难的问题。</t>
        </is>
      </c>
      <c r="H109" s="48" t="n">
        <v>1</v>
      </c>
      <c r="I109" s="30" t="n">
        <v>0.0229</v>
      </c>
      <c r="J109" s="30" t="n">
        <v>0.09229999999999999</v>
      </c>
      <c r="K109" s="30" t="inlineStr">
        <is>
          <t>交运局</t>
        </is>
      </c>
      <c r="L109" s="30" t="inlineStr">
        <is>
          <t>公路局</t>
        </is>
      </c>
      <c r="M109" s="30" t="inlineStr">
        <is>
          <t>示范村路</t>
        </is>
      </c>
    </row>
    <row r="110" ht="52" customHeight="1" s="7">
      <c r="A110" s="30" t="n">
        <v>2</v>
      </c>
      <c r="B110" s="50" t="inlineStr">
        <is>
          <t>曹李川村至吴家岔组至李家畔组至峁旦组油路</t>
        </is>
      </c>
      <c r="C110" s="48" t="inlineStr">
        <is>
          <t>新建</t>
        </is>
      </c>
      <c r="D110" s="50" t="inlineStr">
        <is>
          <t>天池</t>
        </is>
      </c>
      <c r="E110" s="55" t="inlineStr">
        <is>
          <t>新建油路8.472公里。（总投资677万元，本次安排330万元）</t>
        </is>
      </c>
      <c r="F110" s="91" t="n">
        <v>330</v>
      </c>
      <c r="G110" s="74" t="inlineStr">
        <is>
          <t>解决群众出行及运输困难的问题。</t>
        </is>
      </c>
      <c r="H110" s="48" t="n">
        <v>1</v>
      </c>
      <c r="I110" s="30" t="n">
        <v>0.0164</v>
      </c>
      <c r="J110" s="30" t="n">
        <v>0.0687</v>
      </c>
      <c r="K110" s="30" t="inlineStr">
        <is>
          <t>交运局</t>
        </is>
      </c>
      <c r="L110" s="30" t="inlineStr">
        <is>
          <t>公路局</t>
        </is>
      </c>
      <c r="M110" s="30" t="inlineStr">
        <is>
          <t>示范村路</t>
        </is>
      </c>
    </row>
    <row r="111" ht="40" customHeight="1" s="7">
      <c r="A111" s="30" t="n">
        <v>3</v>
      </c>
      <c r="B111" s="50" t="inlineStr">
        <is>
          <t>曹李川村至林井庄组油路</t>
        </is>
      </c>
      <c r="C111" s="48" t="inlineStr">
        <is>
          <t>新建</t>
        </is>
      </c>
      <c r="D111" s="50" t="inlineStr">
        <is>
          <t>天池</t>
        </is>
      </c>
      <c r="E111" s="55" t="inlineStr">
        <is>
          <t>新建油路3.346公里。（总投资267万元，本次安排140万元）</t>
        </is>
      </c>
      <c r="F111" s="91" t="n">
        <v>140</v>
      </c>
      <c r="G111" s="74" t="inlineStr">
        <is>
          <t>解决群众出行及运输困难的问题。</t>
        </is>
      </c>
      <c r="H111" s="48" t="n">
        <v>1</v>
      </c>
      <c r="I111" s="30" t="n">
        <v>0.0032</v>
      </c>
      <c r="J111" s="30" t="n">
        <v>0.0133</v>
      </c>
      <c r="K111" s="30" t="inlineStr">
        <is>
          <t>交运局</t>
        </is>
      </c>
      <c r="L111" s="30" t="inlineStr">
        <is>
          <t>公路局</t>
        </is>
      </c>
      <c r="M111" s="30" t="inlineStr">
        <is>
          <t>示范村路</t>
        </is>
      </c>
    </row>
    <row r="112" ht="36" customHeight="1" s="7">
      <c r="A112" s="30" t="n">
        <v>4</v>
      </c>
      <c r="B112" s="50" t="inlineStr">
        <is>
          <t>曹李川村至曹坪组油路</t>
        </is>
      </c>
      <c r="C112" s="48" t="inlineStr">
        <is>
          <t>新建</t>
        </is>
      </c>
      <c r="D112" s="50" t="inlineStr">
        <is>
          <t>天池</t>
        </is>
      </c>
      <c r="E112" s="55" t="inlineStr">
        <is>
          <t>新建油路5.584公里。（总投资446万元，本次安排220万元）</t>
        </is>
      </c>
      <c r="F112" s="91" t="n">
        <v>220</v>
      </c>
      <c r="G112" s="74" t="inlineStr">
        <is>
          <t>解决群众出行及运输困难的问题。</t>
        </is>
      </c>
      <c r="H112" s="48" t="n">
        <v>1</v>
      </c>
      <c r="I112" s="30" t="n">
        <v>0.0048</v>
      </c>
      <c r="J112" s="30" t="n">
        <v>0.0259</v>
      </c>
      <c r="K112" s="30" t="inlineStr">
        <is>
          <t>交运局</t>
        </is>
      </c>
      <c r="L112" s="30" t="inlineStr">
        <is>
          <t>公路局</t>
        </is>
      </c>
      <c r="M112" s="30" t="inlineStr">
        <is>
          <t>示范村路</t>
        </is>
      </c>
    </row>
    <row r="113" ht="40" customHeight="1" s="7">
      <c r="A113" s="30" t="n">
        <v>5</v>
      </c>
      <c r="B113" s="50" t="inlineStr">
        <is>
          <t>河连湾村至玄城沟组油路</t>
        </is>
      </c>
      <c r="C113" s="48" t="inlineStr">
        <is>
          <t>新建</t>
        </is>
      </c>
      <c r="D113" s="30" t="inlineStr">
        <is>
          <t>洪德</t>
        </is>
      </c>
      <c r="E113" s="55" t="inlineStr">
        <is>
          <t>新建油路2.175公里。（总投资174万元，本次安排90万元）</t>
        </is>
      </c>
      <c r="F113" s="91" t="n">
        <v>90</v>
      </c>
      <c r="G113" s="74" t="inlineStr">
        <is>
          <t>解决群众出行及运输困难的问题。</t>
        </is>
      </c>
      <c r="H113" s="48" t="n">
        <v>1</v>
      </c>
      <c r="I113" s="30" t="n">
        <v>0.0065</v>
      </c>
      <c r="J113" s="30" t="n">
        <v>0.0289</v>
      </c>
      <c r="K113" s="30" t="inlineStr">
        <is>
          <t>交运局</t>
        </is>
      </c>
      <c r="L113" s="30" t="inlineStr">
        <is>
          <t>公路局</t>
        </is>
      </c>
      <c r="M113" s="30" t="inlineStr">
        <is>
          <t>示范村路</t>
        </is>
      </c>
    </row>
    <row r="114" ht="40" customHeight="1" s="7">
      <c r="A114" s="30" t="n">
        <v>6</v>
      </c>
      <c r="B114" s="50" t="inlineStr">
        <is>
          <t>山城堡冯岔沟至冯家沟李山油路</t>
        </is>
      </c>
      <c r="C114" s="48" t="inlineStr">
        <is>
          <t>新建</t>
        </is>
      </c>
      <c r="D114" s="50" t="inlineStr">
        <is>
          <t>山城</t>
        </is>
      </c>
      <c r="E114" s="55" t="inlineStr">
        <is>
          <t>新建油路20.945公里。（总投资1675万元，本次安排790万元）</t>
        </is>
      </c>
      <c r="F114" s="91" t="n">
        <v>790</v>
      </c>
      <c r="G114" s="74" t="inlineStr">
        <is>
          <t>解决群众出行及运输困难的问题。</t>
        </is>
      </c>
      <c r="H114" s="48" t="n">
        <v>4</v>
      </c>
      <c r="I114" s="30" t="n">
        <v>0.0241</v>
      </c>
      <c r="J114" s="30" t="n">
        <v>0.0888</v>
      </c>
      <c r="K114" s="30" t="inlineStr">
        <is>
          <t>交运局</t>
        </is>
      </c>
      <c r="L114" s="30" t="inlineStr">
        <is>
          <t>公路局</t>
        </is>
      </c>
      <c r="M114" s="30" t="inlineStr">
        <is>
          <t>示范村路</t>
        </is>
      </c>
    </row>
    <row r="115" ht="40" customHeight="1" s="7">
      <c r="A115" s="30" t="n">
        <v>7</v>
      </c>
      <c r="B115" s="50" t="inlineStr">
        <is>
          <t>张铁村至何口子组至刘后山油路</t>
        </is>
      </c>
      <c r="C115" s="30" t="inlineStr">
        <is>
          <t>新建</t>
        </is>
      </c>
      <c r="D115" s="50" t="inlineStr">
        <is>
          <t>甜水</t>
        </is>
      </c>
      <c r="E115" s="55" t="inlineStr">
        <is>
          <t>新建油路5.96公里。（总投资476万元，本次安排240万元）</t>
        </is>
      </c>
      <c r="F115" s="30" t="n">
        <v>240</v>
      </c>
      <c r="G115" s="74" t="inlineStr">
        <is>
          <t>解决群众出行及运输困难的问题。</t>
        </is>
      </c>
      <c r="H115" s="48" t="n">
        <v>1</v>
      </c>
      <c r="I115" s="30" t="n">
        <v>0.0064</v>
      </c>
      <c r="J115" s="30" t="n">
        <v>0.0263</v>
      </c>
      <c r="K115" s="30" t="inlineStr">
        <is>
          <t>交运局</t>
        </is>
      </c>
      <c r="L115" s="30" t="inlineStr">
        <is>
          <t>公路局</t>
        </is>
      </c>
      <c r="M115" s="30" t="inlineStr">
        <is>
          <t>示范村路</t>
        </is>
      </c>
    </row>
    <row r="116" ht="37" customHeight="1" s="7">
      <c r="A116" s="30" t="n">
        <v>8</v>
      </c>
      <c r="B116" s="50" t="inlineStr">
        <is>
          <t>宋家塬村四咀子组至青杨树崾岘油路</t>
        </is>
      </c>
      <c r="C116" s="30" t="inlineStr">
        <is>
          <t>新建</t>
        </is>
      </c>
      <c r="D116" s="50" t="inlineStr">
        <is>
          <t>曲子</t>
        </is>
      </c>
      <c r="E116" s="55" t="inlineStr">
        <is>
          <t>新建油路3.638公里。（总投资291万元，本次安排150万元）</t>
        </is>
      </c>
      <c r="F116" s="30" t="n">
        <v>150</v>
      </c>
      <c r="G116" s="74" t="inlineStr">
        <is>
          <t>解决群众出行及运输困难的问题。</t>
        </is>
      </c>
      <c r="H116" s="48" t="n">
        <v>1</v>
      </c>
      <c r="I116" s="30" t="n">
        <v>0.0072</v>
      </c>
      <c r="J116" s="30" t="n">
        <v>0.0266</v>
      </c>
      <c r="K116" s="30" t="inlineStr">
        <is>
          <t>交运局</t>
        </is>
      </c>
      <c r="L116" s="30" t="inlineStr">
        <is>
          <t>公路局</t>
        </is>
      </c>
      <c r="M116" s="30" t="inlineStr">
        <is>
          <t>示范村路</t>
        </is>
      </c>
    </row>
    <row r="117" ht="40" customHeight="1" s="7">
      <c r="A117" s="30" t="n">
        <v>9</v>
      </c>
      <c r="B117" s="50" t="inlineStr">
        <is>
          <t>新集子村箍窑子路口至魏台组油路</t>
        </is>
      </c>
      <c r="C117" s="48" t="inlineStr">
        <is>
          <t>新建</t>
        </is>
      </c>
      <c r="D117" s="50" t="inlineStr">
        <is>
          <t>秦团庄</t>
        </is>
      </c>
      <c r="E117" s="55" t="inlineStr">
        <is>
          <t>新建油路5.438公里。（总投资435万元，本次安排200万元）</t>
        </is>
      </c>
      <c r="F117" s="30" t="n">
        <v>200</v>
      </c>
      <c r="G117" s="74" t="inlineStr">
        <is>
          <t>解决群众出行及运输困难的问题。</t>
        </is>
      </c>
      <c r="H117" s="48" t="n">
        <v>1</v>
      </c>
      <c r="I117" s="30" t="n">
        <v>0.106</v>
      </c>
      <c r="J117" s="30" t="n">
        <v>0.0394</v>
      </c>
      <c r="K117" s="30" t="inlineStr">
        <is>
          <t>交运局</t>
        </is>
      </c>
      <c r="L117" s="30" t="inlineStr">
        <is>
          <t>公路局</t>
        </is>
      </c>
      <c r="M117" s="30" t="inlineStr">
        <is>
          <t>示范村路</t>
        </is>
      </c>
    </row>
    <row r="118" ht="40" customHeight="1" s="7">
      <c r="A118" s="30" t="n">
        <v>10</v>
      </c>
      <c r="B118" s="30" t="inlineStr">
        <is>
          <t>安掌村至刘吊掌至窦城子组油路</t>
        </is>
      </c>
      <c r="C118" s="48" t="inlineStr">
        <is>
          <t>新建</t>
        </is>
      </c>
      <c r="D118" s="50" t="inlineStr">
        <is>
          <t>车道</t>
        </is>
      </c>
      <c r="E118" s="55" t="inlineStr">
        <is>
          <t>新建油路15.336公里。（总投资1226万元，本次安排550万元）</t>
        </is>
      </c>
      <c r="F118" s="30" t="n">
        <v>550</v>
      </c>
      <c r="G118" s="74" t="inlineStr">
        <is>
          <t>解决群众出行及运输困难的问题。</t>
        </is>
      </c>
      <c r="H118" s="48" t="n">
        <v>1</v>
      </c>
      <c r="I118" s="30" t="n">
        <v>0.0187</v>
      </c>
      <c r="J118" s="30" t="n">
        <v>0.07480000000000001</v>
      </c>
      <c r="K118" s="30" t="inlineStr">
        <is>
          <t>交运局</t>
        </is>
      </c>
      <c r="L118" s="30" t="inlineStr">
        <is>
          <t>公路局</t>
        </is>
      </c>
      <c r="M118" s="30" t="inlineStr">
        <is>
          <t>示范村路</t>
        </is>
      </c>
    </row>
    <row r="119" ht="40" customHeight="1" s="7">
      <c r="A119" s="30" t="n">
        <v>11</v>
      </c>
      <c r="B119" s="30" t="inlineStr">
        <is>
          <t>毛井镇高家洼村至高家洼组油路</t>
        </is>
      </c>
      <c r="C119" s="48" t="inlineStr">
        <is>
          <t>新建</t>
        </is>
      </c>
      <c r="D119" s="50" t="inlineStr">
        <is>
          <t>毛井</t>
        </is>
      </c>
      <c r="E119" s="55" t="inlineStr">
        <is>
          <t>新建油路1.889公里。（总投资151万元，本次安排80万元）</t>
        </is>
      </c>
      <c r="F119" s="30" t="n">
        <v>80</v>
      </c>
      <c r="G119" s="74" t="inlineStr">
        <is>
          <t>解决群众出行及运输困难的问题。</t>
        </is>
      </c>
      <c r="H119" s="48" t="n">
        <v>1</v>
      </c>
      <c r="I119" s="30" t="n">
        <v>0.0046</v>
      </c>
      <c r="J119" s="30" t="n">
        <v>0.014</v>
      </c>
      <c r="K119" s="30" t="inlineStr">
        <is>
          <t>交运局</t>
        </is>
      </c>
      <c r="L119" s="30" t="inlineStr">
        <is>
          <t>公路局</t>
        </is>
      </c>
      <c r="M119" s="30" t="inlineStr">
        <is>
          <t>示范村路</t>
        </is>
      </c>
    </row>
    <row r="120" ht="36" customHeight="1" s="7">
      <c r="A120" s="30" t="n">
        <v>12</v>
      </c>
      <c r="B120" s="50" t="inlineStr">
        <is>
          <t>环城镇耿家沟村至赵掌组油路</t>
        </is>
      </c>
      <c r="C120" s="48" t="inlineStr">
        <is>
          <t>新建</t>
        </is>
      </c>
      <c r="D120" s="50" t="inlineStr">
        <is>
          <t>环城</t>
        </is>
      </c>
      <c r="E120" s="55" t="inlineStr">
        <is>
          <t>新建油路2.46公里。（总投资196万元，本次安排100万元）</t>
        </is>
      </c>
      <c r="F120" s="30" t="n">
        <v>100</v>
      </c>
      <c r="G120" s="74" t="inlineStr">
        <is>
          <t>解决群众出行及运输困难的问题。</t>
        </is>
      </c>
      <c r="H120" s="48" t="n">
        <v>1</v>
      </c>
      <c r="I120" s="30" t="n">
        <v>0.0229</v>
      </c>
      <c r="J120" s="30" t="n">
        <v>0.0173</v>
      </c>
      <c r="K120" s="30" t="inlineStr">
        <is>
          <t>交运局</t>
        </is>
      </c>
      <c r="L120" s="30" t="inlineStr">
        <is>
          <t>公路局</t>
        </is>
      </c>
      <c r="M120" s="30" t="inlineStr">
        <is>
          <t>示范村路</t>
        </is>
      </c>
    </row>
    <row r="121" ht="36" customHeight="1" s="7">
      <c r="A121" s="30" t="n">
        <v>13</v>
      </c>
      <c r="B121" s="50" t="inlineStr">
        <is>
          <t>虎洞镇贾驿村至城儿沟组油路</t>
        </is>
      </c>
      <c r="C121" s="48" t="inlineStr">
        <is>
          <t>新建</t>
        </is>
      </c>
      <c r="D121" s="50" t="inlineStr">
        <is>
          <t>虎洞</t>
        </is>
      </c>
      <c r="E121" s="55" t="inlineStr">
        <is>
          <t>新建油路8.802公里。（总投资704万元，本次安排350万元）</t>
        </is>
      </c>
      <c r="F121" s="30" t="n">
        <v>350</v>
      </c>
      <c r="G121" s="74" t="inlineStr">
        <is>
          <t>解决群众出行及运输困难的问题。</t>
        </is>
      </c>
      <c r="H121" s="50" t="n">
        <v>2</v>
      </c>
      <c r="I121" s="30" t="n">
        <v>0.012</v>
      </c>
      <c r="J121" s="30" t="n">
        <v>0.058</v>
      </c>
      <c r="K121" s="30" t="inlineStr">
        <is>
          <t>交运局</t>
        </is>
      </c>
      <c r="L121" s="30" t="inlineStr">
        <is>
          <t>公路局</t>
        </is>
      </c>
      <c r="M121" s="30" t="inlineStr">
        <is>
          <t>示范村路</t>
        </is>
      </c>
    </row>
    <row r="122" ht="40" customHeight="1" s="7">
      <c r="A122" s="30" t="n">
        <v>14</v>
      </c>
      <c r="B122" s="50" t="inlineStr">
        <is>
          <t>曹李川村至曹掌组油路</t>
        </is>
      </c>
      <c r="C122" s="48" t="inlineStr">
        <is>
          <t>新建</t>
        </is>
      </c>
      <c r="D122" s="50" t="inlineStr">
        <is>
          <t>天池</t>
        </is>
      </c>
      <c r="E122" s="55" t="inlineStr">
        <is>
          <t>新建油路8.934公里。（总投资714万元，本次安排350万元）</t>
        </is>
      </c>
      <c r="F122" s="30" t="n">
        <v>350</v>
      </c>
      <c r="G122" s="74" t="inlineStr">
        <is>
          <t>解决群众出行及运输困难的问题。</t>
        </is>
      </c>
      <c r="H122" s="48" t="n">
        <v>1</v>
      </c>
      <c r="I122" s="30" t="n">
        <v>0.0052</v>
      </c>
      <c r="J122" s="30" t="n">
        <v>0.0149</v>
      </c>
      <c r="K122" s="30" t="inlineStr">
        <is>
          <t>交运局</t>
        </is>
      </c>
      <c r="L122" s="30" t="inlineStr">
        <is>
          <t>公路局</t>
        </is>
      </c>
      <c r="M122" s="30" t="inlineStr">
        <is>
          <t>示范村路</t>
        </is>
      </c>
    </row>
    <row r="123" ht="40" customHeight="1" s="7">
      <c r="A123" s="30" t="n">
        <v>15</v>
      </c>
      <c r="B123" s="30" t="inlineStr">
        <is>
          <t>王团庄村转台组至耿湾乡郜庄组油路工程</t>
        </is>
      </c>
      <c r="C123" s="30" t="inlineStr">
        <is>
          <t>新建</t>
        </is>
      </c>
      <c r="D123" s="30" t="inlineStr">
        <is>
          <t>秦团庄</t>
        </is>
      </c>
      <c r="E123" s="74" t="inlineStr">
        <is>
          <t>建设油路工程6.938公里。（总投资537.8725万元，本次安排168万元）</t>
        </is>
      </c>
      <c r="F123" s="30" t="n">
        <v>168</v>
      </c>
      <c r="G123" s="74" t="inlineStr">
        <is>
          <t>解决群众出行及运输困难的问题。</t>
        </is>
      </c>
      <c r="H123" s="48" t="n">
        <v>2</v>
      </c>
      <c r="I123" s="30" t="n">
        <v>0.0069</v>
      </c>
      <c r="J123" s="30" t="n">
        <v>0.0282</v>
      </c>
      <c r="K123" s="30" t="inlineStr">
        <is>
          <t>交运局</t>
        </is>
      </c>
      <c r="L123" s="30" t="inlineStr">
        <is>
          <t>公路局</t>
        </is>
      </c>
      <c r="M123" s="30" t="n"/>
    </row>
    <row r="124" ht="40" customHeight="1" s="7">
      <c r="A124" s="30" t="n">
        <v>16</v>
      </c>
      <c r="B124" s="30" t="inlineStr">
        <is>
          <t>辛坪村李家山至敬家山油路工程</t>
        </is>
      </c>
      <c r="C124" s="30" t="inlineStr">
        <is>
          <t>新建</t>
        </is>
      </c>
      <c r="D124" s="30" t="inlineStr">
        <is>
          <t>合道</t>
        </is>
      </c>
      <c r="E124" s="74" t="inlineStr">
        <is>
          <t>建设油路工程5.662公里。（总投资607.99万元，本次安排180万元）</t>
        </is>
      </c>
      <c r="F124" s="30" t="n">
        <v>180</v>
      </c>
      <c r="G124" s="74" t="inlineStr">
        <is>
          <t>解决群众出行及运输困难的问题。</t>
        </is>
      </c>
      <c r="H124" s="48" t="n">
        <v>1</v>
      </c>
      <c r="I124" s="30" t="n">
        <v>0.0065</v>
      </c>
      <c r="J124" s="30" t="n">
        <v>0.033</v>
      </c>
      <c r="K124" s="30" t="inlineStr">
        <is>
          <t>交运局</t>
        </is>
      </c>
      <c r="L124" s="30" t="inlineStr">
        <is>
          <t>公路局</t>
        </is>
      </c>
      <c r="M124" s="30" t="n"/>
    </row>
    <row r="125" ht="40" customHeight="1" s="7">
      <c r="A125" s="30" t="n">
        <v>17</v>
      </c>
      <c r="B125" s="30" t="inlineStr">
        <is>
          <t>寨子坪柳洼组至路坪瓦厂油路工程</t>
        </is>
      </c>
      <c r="C125" s="30" t="inlineStr">
        <is>
          <t>新建</t>
        </is>
      </c>
      <c r="D125" s="30" t="inlineStr">
        <is>
          <t>合道</t>
        </is>
      </c>
      <c r="E125" s="74" t="inlineStr">
        <is>
          <t>建设油路工程4.778公里。（总投资183.3633万元，本次安排55万元）</t>
        </is>
      </c>
      <c r="F125" s="30" t="n">
        <v>55</v>
      </c>
      <c r="G125" s="74" t="inlineStr">
        <is>
          <t>解决群众出行及运输困难的问题。</t>
        </is>
      </c>
      <c r="H125" s="48" t="n">
        <v>1</v>
      </c>
      <c r="I125" s="30" t="n">
        <v>0.0064</v>
      </c>
      <c r="J125" s="30" t="n">
        <v>0.0283</v>
      </c>
      <c r="K125" s="30" t="inlineStr">
        <is>
          <t>交运局</t>
        </is>
      </c>
      <c r="L125" s="30" t="inlineStr">
        <is>
          <t>公路局</t>
        </is>
      </c>
      <c r="M125" s="30" t="n"/>
    </row>
    <row r="126" ht="40" customHeight="1" s="7">
      <c r="A126" s="30" t="n">
        <v>18</v>
      </c>
      <c r="B126" s="30" t="inlineStr">
        <is>
          <t>许掌村部至柳沟沿油路工程</t>
        </is>
      </c>
      <c r="C126" s="30" t="inlineStr">
        <is>
          <t>新建</t>
        </is>
      </c>
      <c r="D126" s="50" t="inlineStr">
        <is>
          <t>小南沟</t>
        </is>
      </c>
      <c r="E126" s="74" t="inlineStr">
        <is>
          <t>建设油路工程1.405公里。（总投资491.1838万元，本次安排100万元）</t>
        </is>
      </c>
      <c r="F126" s="30" t="n">
        <v>100</v>
      </c>
      <c r="G126" s="74" t="inlineStr">
        <is>
          <t>解决群众出行及运输困难的问题。</t>
        </is>
      </c>
      <c r="H126" s="48" t="n">
        <v>1</v>
      </c>
      <c r="I126" s="30" t="n">
        <v>0.0032</v>
      </c>
      <c r="J126" s="30" t="n">
        <v>0.0122</v>
      </c>
      <c r="K126" s="30" t="inlineStr">
        <is>
          <t>交运局</t>
        </is>
      </c>
      <c r="L126" s="30" t="inlineStr">
        <is>
          <t>公路局</t>
        </is>
      </c>
      <c r="M126" s="30" t="n"/>
    </row>
    <row r="127" ht="40" customHeight="1" s="7">
      <c r="A127" s="30" t="n">
        <v>19</v>
      </c>
      <c r="B127" s="50" t="inlineStr">
        <is>
          <t>刘旗村至新庄组至刘阳洼油路</t>
        </is>
      </c>
      <c r="C127" s="30" t="inlineStr">
        <is>
          <t>新建</t>
        </is>
      </c>
      <c r="D127" s="50" t="inlineStr">
        <is>
          <t>曲子</t>
        </is>
      </c>
      <c r="E127" s="55" t="inlineStr">
        <is>
          <t>新建油路3.803公里。（总投资304万元，本次安排65万元）</t>
        </is>
      </c>
      <c r="F127" s="91" t="n">
        <v>65</v>
      </c>
      <c r="G127" s="74" t="inlineStr">
        <is>
          <t>解决群众出行及运输困难的问题。</t>
        </is>
      </c>
      <c r="H127" s="48" t="n">
        <v>1</v>
      </c>
      <c r="I127" s="30" t="n">
        <v>0.0143</v>
      </c>
      <c r="J127" s="30" t="n">
        <v>0.0546</v>
      </c>
      <c r="K127" s="30" t="inlineStr">
        <is>
          <t>交运局</t>
        </is>
      </c>
      <c r="L127" s="30" t="inlineStr">
        <is>
          <t>公路局</t>
        </is>
      </c>
      <c r="M127" s="30" t="n"/>
    </row>
    <row r="128" ht="34" customHeight="1" s="7">
      <c r="A128" s="30" t="n">
        <v>20</v>
      </c>
      <c r="B128" s="50" t="inlineStr">
        <is>
          <t>甜水街村至水沟沿组油路</t>
        </is>
      </c>
      <c r="C128" s="30" t="inlineStr">
        <is>
          <t>新建</t>
        </is>
      </c>
      <c r="D128" s="50" t="inlineStr">
        <is>
          <t>甜水</t>
        </is>
      </c>
      <c r="E128" s="55" t="inlineStr">
        <is>
          <t>新建油路6.096公里。（总投资487万元，本次安排100万元）</t>
        </is>
      </c>
      <c r="F128" s="91" t="n">
        <v>100</v>
      </c>
      <c r="G128" s="74" t="inlineStr">
        <is>
          <t>解决群众出行及运输困难的问题。</t>
        </is>
      </c>
      <c r="H128" s="48" t="n">
        <v>1</v>
      </c>
      <c r="I128" s="30" t="n">
        <v>0.0136</v>
      </c>
      <c r="J128" s="30" t="n">
        <v>0.0584</v>
      </c>
      <c r="K128" s="30" t="inlineStr">
        <is>
          <t>交运局</t>
        </is>
      </c>
      <c r="L128" s="30" t="inlineStr">
        <is>
          <t>公路局</t>
        </is>
      </c>
      <c r="M128" s="30" t="n"/>
    </row>
    <row r="129" ht="40" customHeight="1" s="7">
      <c r="A129" s="30" t="n">
        <v>21</v>
      </c>
      <c r="B129" s="50" t="inlineStr">
        <is>
          <t>赵小掌村许钻洞组至许东塬组油路</t>
        </is>
      </c>
      <c r="C129" s="48" t="inlineStr">
        <is>
          <t>新建</t>
        </is>
      </c>
      <c r="D129" s="50" t="inlineStr">
        <is>
          <t>环城</t>
        </is>
      </c>
      <c r="E129" s="55" t="inlineStr">
        <is>
          <t>新建油路10.343公里。（总投资827万元，本次安排170万元）</t>
        </is>
      </c>
      <c r="F129" s="91" t="n">
        <v>170</v>
      </c>
      <c r="G129" s="74" t="inlineStr">
        <is>
          <t>解决群众出行及运输困难的问题。</t>
        </is>
      </c>
      <c r="H129" s="48" t="n">
        <v>1</v>
      </c>
      <c r="I129" s="30" t="n">
        <v>0.005</v>
      </c>
      <c r="J129" s="30" t="n">
        <v>0.0151</v>
      </c>
      <c r="K129" s="30" t="inlineStr">
        <is>
          <t>交运局</t>
        </is>
      </c>
      <c r="L129" s="30" t="inlineStr">
        <is>
          <t>公路局</t>
        </is>
      </c>
      <c r="M129" s="30" t="n"/>
    </row>
    <row r="130" ht="34" customHeight="1" s="7">
      <c r="A130" s="30" t="n">
        <v>22</v>
      </c>
      <c r="B130" s="50" t="inlineStr">
        <is>
          <t>曹旗村至曹塬油路</t>
        </is>
      </c>
      <c r="C130" s="30" t="inlineStr">
        <is>
          <t>新建</t>
        </is>
      </c>
      <c r="D130" s="50" t="inlineStr">
        <is>
          <t>木钵</t>
        </is>
      </c>
      <c r="E130" s="55" t="inlineStr">
        <is>
          <t>新建油路8.705公里。（总投资696万元，本次安排140万元）</t>
        </is>
      </c>
      <c r="F130" s="91" t="n">
        <v>140</v>
      </c>
      <c r="G130" s="74" t="inlineStr">
        <is>
          <t>解决群众出行及运输困难的问题。</t>
        </is>
      </c>
      <c r="H130" s="48" t="n">
        <v>1</v>
      </c>
      <c r="I130" s="30" t="n">
        <v>0.0104</v>
      </c>
      <c r="J130" s="30" t="n">
        <v>0.0425</v>
      </c>
      <c r="K130" s="30" t="inlineStr">
        <is>
          <t>交运局</t>
        </is>
      </c>
      <c r="L130" s="30" t="inlineStr">
        <is>
          <t>公路局</t>
        </is>
      </c>
      <c r="M130" s="30" t="n"/>
    </row>
    <row r="131" ht="40" customHeight="1" s="7">
      <c r="A131" s="30" t="n">
        <v>23</v>
      </c>
      <c r="B131" s="50" t="inlineStr">
        <is>
          <t>佛岔村至梁山组油路</t>
        </is>
      </c>
      <c r="C131" s="48" t="inlineStr">
        <is>
          <t>新建</t>
        </is>
      </c>
      <c r="D131" s="50" t="inlineStr">
        <is>
          <t>演武</t>
        </is>
      </c>
      <c r="E131" s="55" t="inlineStr">
        <is>
          <t>新建油路4.951公里。（总投资396万元，本次安排80万元）</t>
        </is>
      </c>
      <c r="F131" s="91" t="n">
        <v>80</v>
      </c>
      <c r="G131" s="74" t="inlineStr">
        <is>
          <t>解决群众出行及运输困难的问题。</t>
        </is>
      </c>
      <c r="H131" s="48" t="n">
        <v>2</v>
      </c>
      <c r="I131" s="30" t="n">
        <v>0.0118</v>
      </c>
      <c r="J131" s="30" t="n">
        <v>0.0531</v>
      </c>
      <c r="K131" s="30" t="inlineStr">
        <is>
          <t>交运局</t>
        </is>
      </c>
      <c r="L131" s="30" t="inlineStr">
        <is>
          <t>公路局</t>
        </is>
      </c>
      <c r="M131" s="30" t="n"/>
    </row>
    <row r="132" ht="40" customHeight="1" s="7">
      <c r="A132" s="30" t="n">
        <v>24</v>
      </c>
      <c r="B132" s="50" t="inlineStr">
        <is>
          <t>黒泉河村至黄山村谢河组至曳郭咀油路</t>
        </is>
      </c>
      <c r="C132" s="48" t="inlineStr">
        <is>
          <t>新建</t>
        </is>
      </c>
      <c r="D132" s="50" t="inlineStr">
        <is>
          <t>演武</t>
        </is>
      </c>
      <c r="E132" s="55" t="inlineStr">
        <is>
          <t>新建油路11.474公里。（总投资917万元，本次安排190万元）</t>
        </is>
      </c>
      <c r="F132" s="91" t="n">
        <v>190</v>
      </c>
      <c r="G132" s="74" t="inlineStr">
        <is>
          <t>解决群众出行及运输困难的问题。</t>
        </is>
      </c>
      <c r="H132" s="48" t="n">
        <v>4</v>
      </c>
      <c r="I132" s="30" t="n">
        <v>0.1127</v>
      </c>
      <c r="J132" s="30" t="n">
        <v>0.5105</v>
      </c>
      <c r="K132" s="30" t="inlineStr">
        <is>
          <t>交运局</t>
        </is>
      </c>
      <c r="L132" s="30" t="inlineStr">
        <is>
          <t>公路局</t>
        </is>
      </c>
      <c r="M132" s="30" t="n"/>
    </row>
    <row r="133" ht="40" customHeight="1" s="7">
      <c r="A133" s="30" t="n">
        <v>25</v>
      </c>
      <c r="B133" s="50" t="inlineStr">
        <is>
          <t>樊家川村樊西塬组至沈塬油路</t>
        </is>
      </c>
      <c r="C133" s="48" t="inlineStr">
        <is>
          <t>新建</t>
        </is>
      </c>
      <c r="D133" s="50" t="inlineStr">
        <is>
          <t>樊家川</t>
        </is>
      </c>
      <c r="E133" s="55" t="inlineStr">
        <is>
          <t>新建油路4.452公里。（总投资356万元，本次安排80万元）</t>
        </is>
      </c>
      <c r="F133" s="91" t="n">
        <v>80</v>
      </c>
      <c r="G133" s="74" t="inlineStr">
        <is>
          <t>解决群众出行及运输困难的问题。</t>
        </is>
      </c>
      <c r="H133" s="48" t="n">
        <v>1</v>
      </c>
      <c r="I133" s="30" t="n">
        <v>0.0047</v>
      </c>
      <c r="J133" s="30" t="n">
        <v>0.0176</v>
      </c>
      <c r="K133" s="30" t="inlineStr">
        <is>
          <t>交运局</t>
        </is>
      </c>
      <c r="L133" s="30" t="inlineStr">
        <is>
          <t>公路局</t>
        </is>
      </c>
      <c r="M133" s="30" t="n"/>
    </row>
    <row r="134" ht="40" customHeight="1" s="7">
      <c r="A134" s="30" t="n">
        <v>26</v>
      </c>
      <c r="B134" s="50" t="inlineStr">
        <is>
          <t>慕家河村至木钵镇邓寨子油路</t>
        </is>
      </c>
      <c r="C134" s="48" t="inlineStr">
        <is>
          <t>新建</t>
        </is>
      </c>
      <c r="D134" s="50" t="inlineStr">
        <is>
          <t>樊家川</t>
        </is>
      </c>
      <c r="E134" s="55" t="inlineStr">
        <is>
          <t>新建油路7.157公里。（总投资572万元，本次安排120万元）</t>
        </is>
      </c>
      <c r="F134" s="91" t="n">
        <v>120</v>
      </c>
      <c r="G134" s="74" t="inlineStr">
        <is>
          <t>解决群众出行及运输困难的问题。</t>
        </is>
      </c>
      <c r="H134" s="48" t="n">
        <v>1</v>
      </c>
      <c r="I134" s="30" t="n">
        <v>0.0153</v>
      </c>
      <c r="J134" s="30" t="n">
        <v>0.065</v>
      </c>
      <c r="K134" s="30" t="inlineStr">
        <is>
          <t>交运局</t>
        </is>
      </c>
      <c r="L134" s="30" t="inlineStr">
        <is>
          <t>公路局</t>
        </is>
      </c>
      <c r="M134" s="30" t="n"/>
    </row>
    <row r="135" ht="40" customHeight="1" s="7">
      <c r="A135" s="30" t="n">
        <v>27</v>
      </c>
      <c r="B135" s="50" t="inlineStr">
        <is>
          <t>湫坝沟村丁原组油路</t>
        </is>
      </c>
      <c r="C135" s="48" t="inlineStr">
        <is>
          <t>新建</t>
        </is>
      </c>
      <c r="D135" s="50" t="inlineStr">
        <is>
          <t>八珠</t>
        </is>
      </c>
      <c r="E135" s="55" t="inlineStr">
        <is>
          <t>新建油路10.237公里。（总投资818万元，本次安排170万元）</t>
        </is>
      </c>
      <c r="F135" s="91" t="n">
        <v>170</v>
      </c>
      <c r="G135" s="74" t="inlineStr">
        <is>
          <t>解决群众出行及运输困难的问题。</t>
        </is>
      </c>
      <c r="H135" s="48" t="n">
        <v>1</v>
      </c>
      <c r="I135" s="30" t="n">
        <v>0.0113</v>
      </c>
      <c r="J135" s="30" t="n">
        <v>0.0452</v>
      </c>
      <c r="K135" s="30" t="inlineStr">
        <is>
          <t>交运局</t>
        </is>
      </c>
      <c r="L135" s="30" t="inlineStr">
        <is>
          <t>公路局</t>
        </is>
      </c>
      <c r="M135" s="30" t="n"/>
    </row>
    <row r="136" ht="37" customHeight="1" s="7">
      <c r="A136" s="30" t="n">
        <v>28</v>
      </c>
      <c r="B136" s="50" t="inlineStr">
        <is>
          <t>赵洼村赵洼组至罗山光明油路</t>
        </is>
      </c>
      <c r="C136" s="48" t="inlineStr">
        <is>
          <t>新建</t>
        </is>
      </c>
      <c r="D136" s="30" t="inlineStr">
        <is>
          <t>洪德</t>
        </is>
      </c>
      <c r="E136" s="55" t="inlineStr">
        <is>
          <t>新建油路0.785公里。（总投资62万元，本次安排20万元）</t>
        </is>
      </c>
      <c r="F136" s="91" t="n">
        <v>20</v>
      </c>
      <c r="G136" s="74" t="inlineStr">
        <is>
          <t>解决群众出行及运输困难的问题。</t>
        </is>
      </c>
      <c r="H136" s="48" t="n">
        <v>1</v>
      </c>
      <c r="I136" s="30" t="n">
        <v>0.0051</v>
      </c>
      <c r="J136" s="30" t="n">
        <v>0.023</v>
      </c>
      <c r="K136" s="30" t="inlineStr">
        <is>
          <t>交运局</t>
        </is>
      </c>
      <c r="L136" s="30" t="inlineStr">
        <is>
          <t>公路局</t>
        </is>
      </c>
      <c r="M136" s="30" t="n"/>
    </row>
    <row r="137" ht="37" customHeight="1" s="7">
      <c r="A137" s="30" t="n">
        <v>29</v>
      </c>
      <c r="B137" s="50" t="inlineStr">
        <is>
          <t>苇芝城村熊湾子至薛塬油路</t>
        </is>
      </c>
      <c r="C137" s="48" t="inlineStr">
        <is>
          <t>新建</t>
        </is>
      </c>
      <c r="D137" s="50" t="inlineStr">
        <is>
          <t>罗山川</t>
        </is>
      </c>
      <c r="E137" s="55" t="inlineStr">
        <is>
          <t>新建油路7.92公里。（总投资633万元，本次安排130万元）</t>
        </is>
      </c>
      <c r="F137" s="91" t="n">
        <v>130</v>
      </c>
      <c r="G137" s="74" t="inlineStr">
        <is>
          <t>解决群众出行及运输困难的问题。</t>
        </is>
      </c>
      <c r="H137" s="48" t="n">
        <v>1</v>
      </c>
      <c r="I137" s="30" t="n">
        <v>0.0078</v>
      </c>
      <c r="J137" s="30" t="n">
        <v>0.0029</v>
      </c>
      <c r="K137" s="30" t="inlineStr">
        <is>
          <t>交运局</t>
        </is>
      </c>
      <c r="L137" s="30" t="inlineStr">
        <is>
          <t>公路局</t>
        </is>
      </c>
      <c r="M137" s="30" t="n"/>
    </row>
    <row r="138" ht="37" customHeight="1" s="7">
      <c r="A138" s="30" t="n">
        <v>30</v>
      </c>
      <c r="B138" s="50" t="inlineStr">
        <is>
          <t>私盐路村至大台子组油路</t>
        </is>
      </c>
      <c r="C138" s="48" t="inlineStr">
        <is>
          <t>新建</t>
        </is>
      </c>
      <c r="D138" s="30" t="inlineStr">
        <is>
          <t>洪德</t>
        </is>
      </c>
      <c r="E138" s="55" t="inlineStr">
        <is>
          <t>新建油路5.307公里。（总投资424万元，本次安排100万元）</t>
        </is>
      </c>
      <c r="F138" s="91" t="n">
        <v>100</v>
      </c>
      <c r="G138" s="74" t="inlineStr">
        <is>
          <t>解决群众出行及运输困难的问题。</t>
        </is>
      </c>
      <c r="H138" s="48" t="n">
        <v>1</v>
      </c>
      <c r="I138" s="30" t="n">
        <v>0.0044</v>
      </c>
      <c r="J138" s="30" t="n">
        <v>0.0231</v>
      </c>
      <c r="K138" s="30" t="inlineStr">
        <is>
          <t>交运局</t>
        </is>
      </c>
      <c r="L138" s="30" t="inlineStr">
        <is>
          <t>公路局</t>
        </is>
      </c>
      <c r="M138" s="30" t="n"/>
    </row>
    <row r="139" ht="41" customHeight="1" s="7">
      <c r="A139" s="30" t="n">
        <v>31</v>
      </c>
      <c r="B139" s="50" t="inlineStr">
        <is>
          <t>私盐路村大台子组至李塬村刘家湾组油路</t>
        </is>
      </c>
      <c r="C139" s="48" t="inlineStr">
        <is>
          <t>新建</t>
        </is>
      </c>
      <c r="D139" s="50" t="inlineStr">
        <is>
          <t>小南沟</t>
        </is>
      </c>
      <c r="E139" s="55" t="inlineStr">
        <is>
          <t>新建油路4.327公里。（总投资346万元，本次安排70万元）</t>
        </is>
      </c>
      <c r="F139" s="91" t="n">
        <v>70</v>
      </c>
      <c r="G139" s="74" t="inlineStr">
        <is>
          <t>解决群众出行及运输困难的问题。</t>
        </is>
      </c>
      <c r="H139" s="48" t="n">
        <v>2</v>
      </c>
      <c r="I139" s="30" t="n">
        <v>0.0212</v>
      </c>
      <c r="J139" s="30" t="n">
        <v>0.0906</v>
      </c>
      <c r="K139" s="30" t="inlineStr">
        <is>
          <t>交运局</t>
        </is>
      </c>
      <c r="L139" s="30" t="inlineStr">
        <is>
          <t>公路局</t>
        </is>
      </c>
      <c r="M139" s="30" t="n"/>
    </row>
    <row r="140" ht="43" customHeight="1" s="7">
      <c r="A140" s="30" t="n">
        <v>32</v>
      </c>
      <c r="B140" s="50" t="inlineStr">
        <is>
          <t>砖城子村砖城子组至蓆芨滩组油路</t>
        </is>
      </c>
      <c r="C140" s="48" t="inlineStr">
        <is>
          <t>新建</t>
        </is>
      </c>
      <c r="D140" s="50" t="inlineStr">
        <is>
          <t>毛井</t>
        </is>
      </c>
      <c r="E140" s="55" t="inlineStr">
        <is>
          <t>新建油路7.353公里。（总投资588万元，本次安排120万元）</t>
        </is>
      </c>
      <c r="F140" s="50" t="n">
        <v>120</v>
      </c>
      <c r="G140" s="74" t="inlineStr">
        <is>
          <t>解决群众出行及运输困难的问题。</t>
        </is>
      </c>
      <c r="H140" s="48" t="n">
        <v>3</v>
      </c>
      <c r="I140" s="30" t="n">
        <v>0.008399999999999999</v>
      </c>
      <c r="J140" s="30" t="n">
        <v>0.0363</v>
      </c>
      <c r="K140" s="30" t="inlineStr">
        <is>
          <t>交运局</t>
        </is>
      </c>
      <c r="L140" s="30" t="inlineStr">
        <is>
          <t>公路局</t>
        </is>
      </c>
      <c r="M140" s="30" t="n"/>
    </row>
    <row r="141" ht="41" customHeight="1" s="7">
      <c r="A141" s="30" t="n">
        <v>33</v>
      </c>
      <c r="B141" s="50" t="inlineStr">
        <is>
          <t>杨兴庄村杨兴庄组至贺川组油路</t>
        </is>
      </c>
      <c r="C141" s="48" t="inlineStr">
        <is>
          <t>新建</t>
        </is>
      </c>
      <c r="D141" s="50" t="inlineStr">
        <is>
          <t>芦家湾</t>
        </is>
      </c>
      <c r="E141" s="55" t="inlineStr">
        <is>
          <t>新建油路6.848公里。（总投资547万元，本次安排110万元）</t>
        </is>
      </c>
      <c r="F141" s="91" t="n">
        <v>110</v>
      </c>
      <c r="G141" s="74" t="inlineStr">
        <is>
          <t>解决群众出行及运输困难的问题。</t>
        </is>
      </c>
      <c r="H141" s="48" t="n">
        <v>1</v>
      </c>
      <c r="I141" s="30" t="n">
        <v>0.012</v>
      </c>
      <c r="J141" s="30" t="n">
        <v>0.0531</v>
      </c>
      <c r="K141" s="30" t="inlineStr">
        <is>
          <t>交运局</t>
        </is>
      </c>
      <c r="L141" s="30" t="inlineStr">
        <is>
          <t>公路局</t>
        </is>
      </c>
      <c r="M141" s="30" t="n"/>
    </row>
    <row r="142" ht="47" customHeight="1" s="7">
      <c r="A142" s="27" t="inlineStr">
        <is>
          <t>十六</t>
        </is>
      </c>
      <c r="B142" s="27" t="inlineStr">
        <is>
          <t>种畜补贴
（湖羊基础母羊）合计</t>
        </is>
      </c>
      <c r="C142" s="27" t="inlineStr">
        <is>
          <t>新建</t>
        </is>
      </c>
      <c r="D142" s="27" t="inlineStr">
        <is>
          <t>全县20个乡镇</t>
        </is>
      </c>
      <c r="E142" s="28" t="inlineStr">
        <is>
          <t>扶持1100户脱贫户发展湖羊养殖，每户调引基础母羊10只，每只补助1050元。</t>
        </is>
      </c>
      <c r="F142" s="27" t="n">
        <v>1155</v>
      </c>
      <c r="G142" s="28" t="inlineStr">
        <is>
          <t>培育养殖示范户，带领养殖户发展湖羊养殖，增加农户收入。</t>
        </is>
      </c>
      <c r="H142" s="27" t="n">
        <v>170</v>
      </c>
      <c r="I142" s="27" t="n">
        <v>0.11</v>
      </c>
      <c r="J142" s="27" t="n">
        <v>0.4917</v>
      </c>
      <c r="K142" s="27" t="inlineStr">
        <is>
          <t>畜牧局</t>
        </is>
      </c>
      <c r="L142" s="27" t="inlineStr">
        <is>
          <t>各乡镇</t>
        </is>
      </c>
      <c r="M142" s="27" t="n"/>
    </row>
    <row r="143" ht="58" customHeight="1" s="7">
      <c r="A143" s="30" t="n">
        <v>1</v>
      </c>
      <c r="B143" s="30" t="inlineStr">
        <is>
          <t>种畜补贴
（湖羊基础母羊）</t>
        </is>
      </c>
      <c r="C143" s="30" t="inlineStr">
        <is>
          <t>新建</t>
        </is>
      </c>
      <c r="D143" s="30" t="inlineStr">
        <is>
          <t>车道镇</t>
        </is>
      </c>
      <c r="E143" s="74" t="inlineStr">
        <is>
          <t>扶持52户脱贫户发展湖羊养殖，其中：元峁村5户、苦水掌村3户、双庙村3户、王西掌村4户、吊渠村3户、三角城村2户、杨掌村4户、魏洼村5户、红台套村4户、樱桃掌村4户、安掌村6户、刘渠村5户、刘园子村4户。</t>
        </is>
      </c>
      <c r="F143" s="30" t="n">
        <v>54.6</v>
      </c>
      <c r="G143" s="74" t="inlineStr">
        <is>
          <t>培育养殖示范户，带领养殖户发展湖羊养殖，增加农户收入。</t>
        </is>
      </c>
      <c r="H143" s="30" t="n">
        <v>13</v>
      </c>
      <c r="I143" s="30" t="n">
        <v>0.0052</v>
      </c>
      <c r="J143" s="30" t="n">
        <v>0.0252</v>
      </c>
      <c r="K143" s="30" t="inlineStr">
        <is>
          <t>畜牧局</t>
        </is>
      </c>
      <c r="L143" s="30" t="inlineStr">
        <is>
          <t>车道镇</t>
        </is>
      </c>
      <c r="M143" s="30" t="n"/>
    </row>
    <row r="144" ht="46" customHeight="1" s="7">
      <c r="A144" s="30" t="n">
        <v>2</v>
      </c>
      <c r="B144" s="30" t="inlineStr">
        <is>
          <t>种畜补贴
（湖羊基础母羊）</t>
        </is>
      </c>
      <c r="C144" s="30" t="inlineStr">
        <is>
          <t>新建</t>
        </is>
      </c>
      <c r="D144" s="30" t="inlineStr">
        <is>
          <t>毛井镇</t>
        </is>
      </c>
      <c r="E144" s="74" t="inlineStr">
        <is>
          <t>扶持104户脱贫户发展湖羊养殖，每户调引基础母羊10只、其中：施家滩村20户、高家洼村20户、丁连掌村20户、大户掌村23户、山西掌村21户、</t>
        </is>
      </c>
      <c r="F144" s="30" t="n">
        <v>109.2</v>
      </c>
      <c r="G144" s="74" t="inlineStr">
        <is>
          <t>培育养殖示范户，带领养殖户发展湖羊养殖，增加农户收入。</t>
        </is>
      </c>
      <c r="H144" s="30" t="n">
        <v>5</v>
      </c>
      <c r="I144" s="30" t="n">
        <v>0.0104</v>
      </c>
      <c r="J144" s="30" t="n">
        <v>0.0416</v>
      </c>
      <c r="K144" s="30" t="inlineStr">
        <is>
          <t>畜牧局</t>
        </is>
      </c>
      <c r="L144" s="30" t="inlineStr">
        <is>
          <t>毛井镇</t>
        </is>
      </c>
      <c r="M144" s="30" t="n"/>
    </row>
    <row r="145" ht="55" customHeight="1" s="7">
      <c r="A145" s="30" t="n">
        <v>3</v>
      </c>
      <c r="B145" s="30" t="inlineStr">
        <is>
          <t>种畜补贴
（湖羊基础母羊）</t>
        </is>
      </c>
      <c r="C145" s="30" t="inlineStr">
        <is>
          <t>新建</t>
        </is>
      </c>
      <c r="D145" s="30" t="inlineStr">
        <is>
          <t>洪德镇</t>
        </is>
      </c>
      <c r="E145" s="74" t="inlineStr">
        <is>
          <t>扶持48户脱贫户发展湖羊养殖，其中：丁阳渠子4户、洪德街村4户、寇河村5户、李达掌村3户、李塬村2户、梁岔村1户、马塬村4户、苗河村1户、私盐路村2户、苏长沟村10户、肖关村3户、许旗村1户、张崾岘村2户、张塬村4户、赵洼村2户。</t>
        </is>
      </c>
      <c r="F145" s="30" t="n">
        <v>50.4</v>
      </c>
      <c r="G145" s="74" t="inlineStr">
        <is>
          <t>培育养殖示范户，带领养殖户发展湖羊养殖，增加农户收入。</t>
        </is>
      </c>
      <c r="H145" s="30" t="n">
        <v>16</v>
      </c>
      <c r="I145" s="30" t="n">
        <v>0.0048</v>
      </c>
      <c r="J145" s="30" t="n">
        <v>0.024</v>
      </c>
      <c r="K145" s="30" t="inlineStr">
        <is>
          <t>畜牧局</t>
        </is>
      </c>
      <c r="L145" s="30" t="inlineStr">
        <is>
          <t>洪德镇</t>
        </is>
      </c>
      <c r="M145" s="30" t="n"/>
    </row>
    <row r="146" ht="44" customHeight="1" s="7">
      <c r="A146" s="30" t="n">
        <v>4</v>
      </c>
      <c r="B146" s="30" t="inlineStr">
        <is>
          <t>种畜补贴
（湖羊基础母羊）</t>
        </is>
      </c>
      <c r="C146" s="30" t="inlineStr">
        <is>
          <t>新建</t>
        </is>
      </c>
      <c r="D146" s="30" t="inlineStr">
        <is>
          <t>小南沟乡</t>
        </is>
      </c>
      <c r="E146" s="74" t="inlineStr">
        <is>
          <t>扶持67户脱贫户发展湖羊养殖，其中：陈掌村11户、汪天子村9户、粉子山村10户、丁寨柯村16户、天子渠村11户、燕麦掌村10户。</t>
        </is>
      </c>
      <c r="F146" s="30" t="n">
        <v>70.34999999999999</v>
      </c>
      <c r="G146" s="74" t="inlineStr">
        <is>
          <t>培育养殖示范户，带领养殖户发展湖羊养殖，增加农户收入。</t>
        </is>
      </c>
      <c r="H146" s="30" t="n">
        <v>6</v>
      </c>
      <c r="I146" s="30" t="n">
        <v>0.0067</v>
      </c>
      <c r="J146" s="30" t="n">
        <v>0.0268</v>
      </c>
      <c r="K146" s="30" t="inlineStr">
        <is>
          <t>畜牧局</t>
        </is>
      </c>
      <c r="L146" s="30" t="inlineStr">
        <is>
          <t>小南沟乡</t>
        </is>
      </c>
      <c r="M146" s="30" t="n"/>
    </row>
    <row r="147" ht="48" customHeight="1" s="7">
      <c r="A147" s="30" t="n">
        <v>5</v>
      </c>
      <c r="B147" s="30" t="inlineStr">
        <is>
          <t>种畜补贴
（湖羊基础母羊）</t>
        </is>
      </c>
      <c r="C147" s="30" t="inlineStr">
        <is>
          <t>新建</t>
        </is>
      </c>
      <c r="D147" s="30" t="inlineStr">
        <is>
          <t>耿湾乡</t>
        </is>
      </c>
      <c r="E147" s="74" t="inlineStr">
        <is>
          <t>扶持39户脱贫户发展湖羊养殖，其中：耿河村4户、四合原村10户、桃树掌村5户、韩老庄村4户、天桥村3户、许掌村2户、张台套村4户、黑城岔村3户、郜庄村2户、郝东掌村2户。</t>
        </is>
      </c>
      <c r="F147" s="30" t="n">
        <v>40.95</v>
      </c>
      <c r="G147" s="74" t="inlineStr">
        <is>
          <t>培育养殖示范户，带领养殖户发展湖羊养殖，增加农户收入。</t>
        </is>
      </c>
      <c r="H147" s="30" t="n">
        <v>12</v>
      </c>
      <c r="I147" s="30" t="n">
        <v>0.0039</v>
      </c>
      <c r="J147" s="30" t="n">
        <v>0.0207</v>
      </c>
      <c r="K147" s="30" t="inlineStr">
        <is>
          <t>畜牧局</t>
        </is>
      </c>
      <c r="L147" s="30" t="inlineStr">
        <is>
          <t>耿湾乡</t>
        </is>
      </c>
      <c r="M147" s="30" t="n"/>
    </row>
    <row r="148" ht="39" customHeight="1" s="7">
      <c r="A148" s="30" t="n">
        <v>6</v>
      </c>
      <c r="B148" s="30" t="inlineStr">
        <is>
          <t>种畜补贴
（湖羊基础母羊）</t>
        </is>
      </c>
      <c r="C148" s="30" t="inlineStr">
        <is>
          <t>新建</t>
        </is>
      </c>
      <c r="D148" s="30" t="inlineStr">
        <is>
          <t>环城镇</t>
        </is>
      </c>
      <c r="E148" s="74" t="inlineStr">
        <is>
          <t>扶持6户脱贫户发展湖羊养殖，其中：龚淌村2户、陈汤塬村1户、马坊塬1户、高龚塬村1户、耿家沟村1户。</t>
        </is>
      </c>
      <c r="F148" s="30" t="n">
        <v>6.3</v>
      </c>
      <c r="G148" s="74" t="inlineStr">
        <is>
          <t>培育养殖示范户，带领养殖户发展湖羊养殖，增加农户收入。</t>
        </is>
      </c>
      <c r="H148" s="30" t="n">
        <v>1</v>
      </c>
      <c r="I148" s="30" t="n">
        <v>0.0005999999999999999</v>
      </c>
      <c r="J148" s="30" t="n">
        <v>0.0036</v>
      </c>
      <c r="K148" s="30" t="inlineStr">
        <is>
          <t>畜牧局</t>
        </is>
      </c>
      <c r="L148" s="30" t="inlineStr">
        <is>
          <t>环城镇</t>
        </is>
      </c>
      <c r="M148" s="30" t="n"/>
    </row>
    <row r="149" ht="67" customHeight="1" s="7">
      <c r="A149" s="30" t="n">
        <v>7</v>
      </c>
      <c r="B149" s="30" t="inlineStr">
        <is>
          <t>种畜补贴
（湖羊基础母羊）</t>
        </is>
      </c>
      <c r="C149" s="30" t="inlineStr">
        <is>
          <t>新建</t>
        </is>
      </c>
      <c r="D149" s="30" t="inlineStr">
        <is>
          <t>合道镇</t>
        </is>
      </c>
      <c r="E149" s="74" t="inlineStr">
        <is>
          <t>扶持188户脱贫户发展湖羊养殖，其中：朱家塬村8户、赵家塬村12户、沈家岭村11户、瓦天沟村11户、何家坪村10户、唐台套子村12户、梁坪村15户、陶洼子村10户、陈旗塬村11户、辛坪村9户、赵台套村14户、杨坪沟村9户、常崾岘村10户、寨子坪村14户、红崖洼村12户、大路洼村10户、尚西坪村10户。</t>
        </is>
      </c>
      <c r="F149" s="30" t="n">
        <v>197.4</v>
      </c>
      <c r="G149" s="74" t="inlineStr">
        <is>
          <t>培育养殖示范户，带领养殖户发展湖羊养殖，增加农户收入。</t>
        </is>
      </c>
      <c r="H149" s="30" t="n">
        <v>17</v>
      </c>
      <c r="I149" s="30" t="n">
        <v>0.0188</v>
      </c>
      <c r="J149" s="30" t="n">
        <v>0.0752</v>
      </c>
      <c r="K149" s="30" t="inlineStr">
        <is>
          <t>畜牧局</t>
        </is>
      </c>
      <c r="L149" s="30" t="inlineStr">
        <is>
          <t>合道镇</t>
        </is>
      </c>
      <c r="M149" s="30" t="n"/>
    </row>
    <row r="150" ht="45" customHeight="1" s="7">
      <c r="A150" s="30" t="n">
        <v>8</v>
      </c>
      <c r="B150" s="30" t="inlineStr">
        <is>
          <t>种畜补贴
（湖羊基础母羊）</t>
        </is>
      </c>
      <c r="C150" s="30" t="inlineStr">
        <is>
          <t>新建</t>
        </is>
      </c>
      <c r="D150" s="30" t="inlineStr">
        <is>
          <t>曲子镇</t>
        </is>
      </c>
      <c r="E150" s="74" t="inlineStr">
        <is>
          <t>扶持63户脱贫户发展湖羊养殖，其中：刘旗村9户、楼房子村12户、金村寺村11户、油坊塬村9户、金盆掌村10户、小庄子村12户。</t>
        </is>
      </c>
      <c r="F150" s="30" t="n">
        <v>66.15000000000001</v>
      </c>
      <c r="G150" s="74" t="inlineStr">
        <is>
          <t>培育养殖示范户，带领养殖户发展湖羊养殖，增加农户收入。</t>
        </is>
      </c>
      <c r="H150" s="30" t="n">
        <v>1</v>
      </c>
      <c r="I150" s="30" t="n">
        <v>0.0063</v>
      </c>
      <c r="J150" s="30" t="n">
        <v>0.0252</v>
      </c>
      <c r="K150" s="30" t="inlineStr">
        <is>
          <t>畜牧局</t>
        </is>
      </c>
      <c r="L150" s="30" t="inlineStr">
        <is>
          <t>曲子镇</t>
        </is>
      </c>
      <c r="M150" s="30" t="n"/>
    </row>
    <row r="151" ht="48" customHeight="1" s="7">
      <c r="A151" s="30" t="n">
        <v>9</v>
      </c>
      <c r="B151" s="30" t="inlineStr">
        <is>
          <t>种畜补贴
（湖羊基础母羊）</t>
        </is>
      </c>
      <c r="C151" s="30" t="inlineStr">
        <is>
          <t>新建</t>
        </is>
      </c>
      <c r="D151" s="30" t="inlineStr">
        <is>
          <t>罗山川乡</t>
        </is>
      </c>
      <c r="E151" s="74" t="inlineStr">
        <is>
          <t>扶持27户脱贫户发展湖羊养殖，其中：西阳洼村4户、龙柏山村6户、兰家掌村6户、大树塬村7户、光明村4户。</t>
        </is>
      </c>
      <c r="F151" s="30" t="n">
        <v>28.35</v>
      </c>
      <c r="G151" s="74" t="inlineStr">
        <is>
          <t>扶持贫困户发展草畜产业，增加农户收入，巩固脱贫攻坚成果，实现乡村振兴。</t>
        </is>
      </c>
      <c r="H151" s="30" t="n">
        <v>4</v>
      </c>
      <c r="I151" s="30" t="n">
        <v>0.0027</v>
      </c>
      <c r="J151" s="30" t="n">
        <v>0.0137</v>
      </c>
      <c r="K151" s="30" t="inlineStr">
        <is>
          <t>畜牧局</t>
        </is>
      </c>
      <c r="L151" s="30" t="inlineStr">
        <is>
          <t>罗山川乡</t>
        </is>
      </c>
      <c r="M151" s="30" t="n"/>
    </row>
    <row r="152" ht="45" customHeight="1" s="7">
      <c r="A152" s="30" t="n">
        <v>10</v>
      </c>
      <c r="B152" s="30" t="inlineStr">
        <is>
          <t>种畜补贴
（湖羊基础母羊）</t>
        </is>
      </c>
      <c r="C152" s="30" t="inlineStr">
        <is>
          <t>新建</t>
        </is>
      </c>
      <c r="D152" s="30" t="inlineStr">
        <is>
          <t>南湫乡</t>
        </is>
      </c>
      <c r="E152" s="74" t="inlineStr">
        <is>
          <t>扶持53户脱贫户发展湖羊养殖，其中：代家洼村11户、洪涝池村11户、岳后渠村13户、花儿山村9户、双井子村9户。</t>
        </is>
      </c>
      <c r="F152" s="30" t="n">
        <v>55.65</v>
      </c>
      <c r="G152" s="74" t="inlineStr">
        <is>
          <t>培育养殖示范户，带领养殖户发展湖羊养殖，增加农户收入。</t>
        </is>
      </c>
      <c r="H152" s="30" t="n">
        <v>7</v>
      </c>
      <c r="I152" s="30" t="n">
        <v>0.0053</v>
      </c>
      <c r="J152" s="30" t="n">
        <v>0.0212</v>
      </c>
      <c r="K152" s="30" t="inlineStr">
        <is>
          <t>畜牧局</t>
        </is>
      </c>
      <c r="L152" s="30" t="inlineStr">
        <is>
          <t>南湫乡</t>
        </is>
      </c>
      <c r="M152" s="30" t="n"/>
    </row>
    <row r="153" ht="63" customHeight="1" s="7">
      <c r="A153" s="30" t="n">
        <v>11</v>
      </c>
      <c r="B153" s="30" t="inlineStr">
        <is>
          <t>种畜补贴
（湖羊基础母羊）</t>
        </is>
      </c>
      <c r="C153" s="30" t="inlineStr">
        <is>
          <t>新建</t>
        </is>
      </c>
      <c r="D153" s="30" t="inlineStr">
        <is>
          <t>天池乡</t>
        </is>
      </c>
      <c r="E153" s="74" t="inlineStr">
        <is>
          <t>扶持35户脱贫户发展湖羊养殖，其中：鲜岔村3户、喜家坪村1户、井渠淌村2户、老庄湾村1户、曹李川村3户、殷屈河村3户、潘老庄村2户、碾盘岭村2户、吴城子村3户、大方山村3户、苏北岔村3户、四合掌村3户、大庄台套村2户、张邓塬村2户、梁家河村2户。</t>
        </is>
      </c>
      <c r="F153" s="30" t="n">
        <v>36.75</v>
      </c>
      <c r="G153" s="74" t="inlineStr">
        <is>
          <t>培育养殖示范户，带领养殖户发展湖羊养殖，增加农户收入。</t>
        </is>
      </c>
      <c r="H153" s="30" t="n">
        <v>15</v>
      </c>
      <c r="I153" s="30" t="n">
        <v>0.0035</v>
      </c>
      <c r="J153" s="30" t="n">
        <v>0.0168</v>
      </c>
      <c r="K153" s="30" t="inlineStr">
        <is>
          <t>畜牧局</t>
        </is>
      </c>
      <c r="L153" s="30" t="inlineStr">
        <is>
          <t>天池乡</t>
        </is>
      </c>
      <c r="M153" s="30" t="n"/>
    </row>
    <row r="154" ht="42" customHeight="1" s="7">
      <c r="A154" s="30" t="n">
        <v>12</v>
      </c>
      <c r="B154" s="30" t="inlineStr">
        <is>
          <t>种畜补贴
（湖羊基础母羊）</t>
        </is>
      </c>
      <c r="C154" s="30" t="inlineStr">
        <is>
          <t>新建</t>
        </is>
      </c>
      <c r="D154" s="30" t="inlineStr">
        <is>
          <t>甜水镇</t>
        </is>
      </c>
      <c r="E154" s="74" t="inlineStr">
        <is>
          <t>扶持13户脱贫户发展湖羊养殖，其中：鲁掌村4户、邱滩村3户、赵掌村4户、大良洼村2户。</t>
        </is>
      </c>
      <c r="F154" s="30" t="n">
        <v>13.65</v>
      </c>
      <c r="G154" s="74" t="inlineStr">
        <is>
          <t>培育养殖示范户，带领养殖户发展湖羊养殖，增加农户收入。</t>
        </is>
      </c>
      <c r="H154" s="30" t="n">
        <v>5</v>
      </c>
      <c r="I154" s="30" t="n">
        <v>0.0013</v>
      </c>
      <c r="J154" s="30" t="n">
        <v>0.0068</v>
      </c>
      <c r="K154" s="30" t="inlineStr">
        <is>
          <t>畜牧局</t>
        </is>
      </c>
      <c r="L154" s="30" t="inlineStr">
        <is>
          <t>甜水镇</t>
        </is>
      </c>
      <c r="M154" s="30" t="n"/>
    </row>
    <row r="155" ht="44" customHeight="1" s="7">
      <c r="A155" s="30" t="n">
        <v>13</v>
      </c>
      <c r="B155" s="30" t="inlineStr">
        <is>
          <t>种畜补贴
（湖羊基础母羊）</t>
        </is>
      </c>
      <c r="C155" s="30" t="inlineStr">
        <is>
          <t>新建</t>
        </is>
      </c>
      <c r="D155" s="30" t="inlineStr">
        <is>
          <t>山城乡</t>
        </is>
      </c>
      <c r="E155" s="74" t="inlineStr">
        <is>
          <t>扶持27户脱贫户发展湖羊养殖，其中：山城堡村2户、八里铺村3户、薛塬村5户、王山口子村5户、郝掌村6户、赵庄村4户、谢庄村2户。</t>
        </is>
      </c>
      <c r="F155" s="30" t="n">
        <v>28.35</v>
      </c>
      <c r="G155" s="74" t="inlineStr">
        <is>
          <t>培育养殖示范户，带领养殖户发展湖羊养殖，增加农户收入。</t>
        </is>
      </c>
      <c r="H155" s="30" t="n">
        <v>7</v>
      </c>
      <c r="I155" s="30" t="n">
        <v>0.0027</v>
      </c>
      <c r="J155" s="30" t="n">
        <v>0.0144</v>
      </c>
      <c r="K155" s="30" t="inlineStr">
        <is>
          <t>畜牧局</t>
        </is>
      </c>
      <c r="L155" s="30" t="inlineStr">
        <is>
          <t>山城乡</t>
        </is>
      </c>
      <c r="M155" s="30" t="n"/>
    </row>
    <row r="156" ht="42" customHeight="1" s="7">
      <c r="A156" s="30" t="n">
        <v>14</v>
      </c>
      <c r="B156" s="30" t="inlineStr">
        <is>
          <t>种畜补贴
（湖羊基础母羊）</t>
        </is>
      </c>
      <c r="C156" s="30" t="inlineStr">
        <is>
          <t>新建</t>
        </is>
      </c>
      <c r="D156" s="30" t="inlineStr">
        <is>
          <t>秦团庄乡</t>
        </is>
      </c>
      <c r="E156" s="74" t="inlineStr">
        <is>
          <t>扶持43户脱贫户发展湖羊养殖，其中：贾塬村5户、秦团庄村4户、新集子村6户、新峁村3户、白塬畔5户、大天子村10户、王团庄村5户、南掌堡子村5户。</t>
        </is>
      </c>
      <c r="F156" s="30" t="n">
        <v>45.15</v>
      </c>
      <c r="G156" s="74" t="inlineStr">
        <is>
          <t>培育养殖示范户，带领养殖户发展湖羊养殖，增加农户收入。</t>
        </is>
      </c>
      <c r="H156" s="30" t="n">
        <v>8</v>
      </c>
      <c r="I156" s="30" t="n">
        <v>0.0043</v>
      </c>
      <c r="J156" s="30" t="n">
        <v>0.0256</v>
      </c>
      <c r="K156" s="30" t="inlineStr">
        <is>
          <t>畜牧局</t>
        </is>
      </c>
      <c r="L156" s="30" t="inlineStr">
        <is>
          <t>秦团庄乡</t>
        </is>
      </c>
      <c r="M156" s="30" t="n"/>
    </row>
    <row r="157" ht="63" customHeight="1" s="7">
      <c r="A157" s="30" t="n">
        <v>15</v>
      </c>
      <c r="B157" s="30" t="inlineStr">
        <is>
          <t>种畜补贴
（湖羊基础母羊）</t>
        </is>
      </c>
      <c r="C157" s="30" t="inlineStr">
        <is>
          <t>新建</t>
        </is>
      </c>
      <c r="D157" s="30" t="inlineStr">
        <is>
          <t>木钵镇</t>
        </is>
      </c>
      <c r="E157" s="74" t="inlineStr">
        <is>
          <t xml:space="preserve">扶持46户脱贫户发展湖羊养殖，其中：曹旗村4户、二合塬村4户、高楼塬村4户、高寨村4户、郭西掌村4户、井儿岔村4户、罗家沟村4户、木钵街村1户、殷家桥村2户、韩洼子2户、周湾2户、刘家塬2户、白家掌4户、邓寨子2户、水坝滩2户、坪子塬1户。  </t>
        </is>
      </c>
      <c r="F157" s="30" t="n">
        <v>48.3</v>
      </c>
      <c r="G157" s="74" t="inlineStr">
        <is>
          <t>培育养殖示范户，带领养殖户发展湖羊养殖，增加农户收入。</t>
        </is>
      </c>
      <c r="H157" s="30" t="n">
        <v>16</v>
      </c>
      <c r="I157" s="30" t="n">
        <v>0.0046</v>
      </c>
      <c r="J157" s="30" t="n">
        <v>0.0248</v>
      </c>
      <c r="K157" s="30" t="inlineStr">
        <is>
          <t>畜牧局</t>
        </is>
      </c>
      <c r="L157" s="30" t="inlineStr">
        <is>
          <t>木钵镇</t>
        </is>
      </c>
      <c r="M157" s="30" t="n"/>
    </row>
    <row r="158" ht="53" customHeight="1" s="7">
      <c r="A158" s="30" t="n">
        <v>16</v>
      </c>
      <c r="B158" s="30" t="inlineStr">
        <is>
          <t>种畜补贴
（湖羊基础母羊）</t>
        </is>
      </c>
      <c r="C158" s="30" t="inlineStr">
        <is>
          <t>新建</t>
        </is>
      </c>
      <c r="D158" s="30" t="inlineStr">
        <is>
          <t>虎洞镇</t>
        </is>
      </c>
      <c r="E158" s="74" t="inlineStr">
        <is>
          <t>扶持93户脱贫户发展湖羊养殖，其中：半个城村10户、贾驿村15户、砂井子村12户、张大掌村7户、刘解掌村13户、金庄塬10户、张家湾村1户、常兆台套村10户、高庙湾村15户。</t>
        </is>
      </c>
      <c r="F158" s="30" t="n">
        <v>97.65000000000001</v>
      </c>
      <c r="G158" s="74" t="inlineStr">
        <is>
          <t>培育养殖示范户，带领养殖户发展湖羊养殖，增加农户收入。</t>
        </is>
      </c>
      <c r="H158" s="30" t="n">
        <v>10</v>
      </c>
      <c r="I158" s="30" t="n">
        <v>0.009299999999999999</v>
      </c>
      <c r="J158" s="30" t="n">
        <v>0.0372</v>
      </c>
      <c r="K158" s="30" t="inlineStr">
        <is>
          <t>畜牧局</t>
        </is>
      </c>
      <c r="L158" s="30" t="inlineStr">
        <is>
          <t>虎洞镇</t>
        </is>
      </c>
      <c r="M158" s="30" t="n"/>
    </row>
    <row r="159" ht="46" customHeight="1" s="7">
      <c r="A159" s="30" t="n">
        <v>17</v>
      </c>
      <c r="B159" s="30" t="inlineStr">
        <is>
          <t>种畜补贴
（湖羊基础母羊）</t>
        </is>
      </c>
      <c r="C159" s="30" t="inlineStr">
        <is>
          <t>新建</t>
        </is>
      </c>
      <c r="D159" s="30" t="inlineStr">
        <is>
          <t>演武乡</t>
        </is>
      </c>
      <c r="E159" s="74" t="inlineStr">
        <is>
          <t>扶持36户脱贫户发展湖羊养殖，其中：曳郭咀村6户、杨家洼村2户、佛岔村5户、路家塬村5户、吴家塬村3户、走马硷村15户。</t>
        </is>
      </c>
      <c r="F159" s="30" t="n">
        <v>37.8</v>
      </c>
      <c r="G159" s="74" t="inlineStr">
        <is>
          <t>培育养殖示范户，带领养殖户发展湖羊养殖，增加农户收入。</t>
        </is>
      </c>
      <c r="H159" s="30" t="n">
        <v>6</v>
      </c>
      <c r="I159" s="30" t="n">
        <v>0.0036</v>
      </c>
      <c r="J159" s="30" t="n">
        <v>0.0172</v>
      </c>
      <c r="K159" s="30" t="inlineStr">
        <is>
          <t>畜牧局</t>
        </is>
      </c>
      <c r="L159" s="30" t="inlineStr">
        <is>
          <t>演武乡</t>
        </is>
      </c>
      <c r="M159" s="30" t="n"/>
    </row>
    <row r="160" ht="42" customHeight="1" s="7">
      <c r="A160" s="30" t="n">
        <v>18</v>
      </c>
      <c r="B160" s="30" t="inlineStr">
        <is>
          <t>种畜补贴
（湖羊基础母羊）</t>
        </is>
      </c>
      <c r="C160" s="30" t="inlineStr">
        <is>
          <t>新建</t>
        </is>
      </c>
      <c r="D160" s="30" t="inlineStr">
        <is>
          <t>八珠乡</t>
        </is>
      </c>
      <c r="E160" s="74" t="inlineStr">
        <is>
          <t>扶持11户脱贫户发展湖羊养殖、其中：八珠塬村4户、湫坝沟村2户、马连掌村5户。</t>
        </is>
      </c>
      <c r="F160" s="30" t="n">
        <v>11.55</v>
      </c>
      <c r="G160" s="74" t="inlineStr">
        <is>
          <t>培育养殖示范户，带领养殖户发展湖羊养殖，增加农户收入。</t>
        </is>
      </c>
      <c r="H160" s="30" t="n">
        <v>4</v>
      </c>
      <c r="I160" s="30" t="n">
        <v>0.0011</v>
      </c>
      <c r="J160" s="30" t="n">
        <v>0.0033</v>
      </c>
      <c r="K160" s="30" t="inlineStr">
        <is>
          <t>畜牧局</t>
        </is>
      </c>
      <c r="L160" s="30" t="inlineStr">
        <is>
          <t>八珠乡</t>
        </is>
      </c>
      <c r="M160" s="30" t="n"/>
    </row>
    <row r="161" ht="48" customHeight="1" s="7">
      <c r="A161" s="30" t="n">
        <v>19</v>
      </c>
      <c r="B161" s="30" t="inlineStr">
        <is>
          <t>种畜补贴
（湖羊基础母羊）</t>
        </is>
      </c>
      <c r="C161" s="30" t="inlineStr">
        <is>
          <t>新建</t>
        </is>
      </c>
      <c r="D161" s="30" t="inlineStr">
        <is>
          <t>芦家湾乡</t>
        </is>
      </c>
      <c r="E161" s="74" t="inlineStr">
        <is>
          <t>扶持117户脱贫户发展湖羊养殖，其中：杨兴庄村10户、花儿掌村10户、庙儿掌村10户、井川村12户、宋家掌村12户、桃李湾村10户、王庄村15户、大堡条村14户、盘龙村13户、小堡条村11户。</t>
        </is>
      </c>
      <c r="F161" s="30" t="n">
        <v>122.85</v>
      </c>
      <c r="G161" s="74" t="inlineStr">
        <is>
          <t>培育养殖示范户，带领养殖户发展湖羊养殖，增加农户收入。</t>
        </is>
      </c>
      <c r="H161" s="30" t="n">
        <v>10</v>
      </c>
      <c r="I161" s="30" t="n">
        <v>0.0117</v>
      </c>
      <c r="J161" s="30" t="n">
        <v>0.0468</v>
      </c>
      <c r="K161" s="30" t="inlineStr">
        <is>
          <t>畜牧局</t>
        </is>
      </c>
      <c r="L161" s="30" t="inlineStr">
        <is>
          <t>芦家湾乡</t>
        </is>
      </c>
      <c r="M161" s="30" t="n"/>
    </row>
    <row r="162" ht="45" customHeight="1" s="7">
      <c r="A162" s="30" t="n">
        <v>20</v>
      </c>
      <c r="B162" s="30" t="inlineStr">
        <is>
          <t>种畜补贴
（湖羊基础母羊）</t>
        </is>
      </c>
      <c r="C162" s="30" t="inlineStr">
        <is>
          <t>新建</t>
        </is>
      </c>
      <c r="D162" s="30" t="inlineStr">
        <is>
          <t>樊家川镇</t>
        </is>
      </c>
      <c r="E162" s="74" t="inlineStr">
        <is>
          <t>扶持32户脱贫户发展湖羊养殖，其中：慕家河村2户、樊家川村10户、郝集村2户、长城村1户、闫塬村5户、李崾岘村7户、马骏滩村5户。</t>
        </is>
      </c>
      <c r="F162" s="30" t="n">
        <v>33.6</v>
      </c>
      <c r="G162" s="74" t="inlineStr">
        <is>
          <t>培育养殖示范户，带领养殖户发展湖羊养殖，增加农户收入。</t>
        </is>
      </c>
      <c r="H162" s="30" t="n">
        <v>7</v>
      </c>
      <c r="I162" s="30" t="n">
        <v>0.0032</v>
      </c>
      <c r="J162" s="30" t="n">
        <v>0.0216</v>
      </c>
      <c r="K162" s="30" t="inlineStr">
        <is>
          <t>畜牧局</t>
        </is>
      </c>
      <c r="L162" s="30" t="inlineStr">
        <is>
          <t>樊家川镇</t>
        </is>
      </c>
      <c r="M162" s="30" t="n"/>
    </row>
    <row r="163" ht="39" customHeight="1" s="7">
      <c r="A163" s="56" t="inlineStr">
        <is>
          <t>十七</t>
        </is>
      </c>
      <c r="B163" s="27" t="inlineStr">
        <is>
          <t>种畜补贴
（种公羊）合计</t>
        </is>
      </c>
      <c r="C163" s="27" t="inlineStr">
        <is>
          <t>新建</t>
        </is>
      </c>
      <c r="D163" s="27" t="inlineStr">
        <is>
          <t>全县20个乡镇</t>
        </is>
      </c>
      <c r="E163" s="47" t="inlineStr">
        <is>
          <t>计划为全县600户脱贫户和4000户“社带户养”户每户投放种公羊1只，种公羊每只补助3000元。</t>
        </is>
      </c>
      <c r="F163" s="70">
        <f>SUM(F164:F184)</f>
        <v/>
      </c>
      <c r="G163" s="32" t="inlineStr">
        <is>
          <t>培育养殖示范户，带领养殖户发展湖羊养殖，增加农户收入。</t>
        </is>
      </c>
      <c r="H163" s="27" t="n">
        <v>215</v>
      </c>
      <c r="I163" s="27">
        <f>SUM(I164:I184)</f>
        <v/>
      </c>
      <c r="J163" s="27">
        <f>SUM(J164:J184)</f>
        <v/>
      </c>
      <c r="K163" s="27" t="inlineStr">
        <is>
          <t>畜牧局</t>
        </is>
      </c>
      <c r="L163" s="27" t="inlineStr">
        <is>
          <t>各乡镇</t>
        </is>
      </c>
      <c r="M163" s="30" t="n"/>
    </row>
    <row r="164" ht="53" customHeight="1" s="7">
      <c r="A164" s="72" t="n">
        <v>1</v>
      </c>
      <c r="B164" s="30" t="inlineStr">
        <is>
          <t>种畜补贴
（专业户种公羊）</t>
        </is>
      </c>
      <c r="C164" s="30" t="inlineStr">
        <is>
          <t>新建</t>
        </is>
      </c>
      <c r="D164" s="30" t="inlineStr">
        <is>
          <t>车道镇</t>
        </is>
      </c>
      <c r="E164" s="20" t="inlineStr">
        <is>
          <t>扶持43户脱贫户每户调引种公羊1只，其中：元峁村4户、苦水掌村2户、双庙村2户、王西掌村3户、吊渠村2户、三角城村2户、杨掌村3户、魏洼村5户、红台套村3户、樱桃掌村3户、安掌村6户、刘渠村4户、刘园子村4户。</t>
        </is>
      </c>
      <c r="F164" s="72">
        <f>43*0.3</f>
        <v/>
      </c>
      <c r="G164" s="46" t="inlineStr">
        <is>
          <t>培育养殖示范户，带领养殖户发展湖羊养殖，增加农户收入。</t>
        </is>
      </c>
      <c r="H164" s="96" t="n">
        <v>13</v>
      </c>
      <c r="I164" s="97" t="n">
        <v>0.00433486238631534</v>
      </c>
      <c r="J164" s="97" t="n">
        <v>0.0182064220225244</v>
      </c>
      <c r="K164" s="30" t="inlineStr">
        <is>
          <t>畜牧局</t>
        </is>
      </c>
      <c r="L164" s="30" t="inlineStr">
        <is>
          <t>车道镇</t>
        </is>
      </c>
      <c r="M164" s="30" t="n"/>
    </row>
    <row r="165" ht="40" customHeight="1" s="7">
      <c r="A165" s="72" t="n">
        <v>2</v>
      </c>
      <c r="B165" s="30" t="inlineStr">
        <is>
          <t>种畜补贴
（专业户种公羊）</t>
        </is>
      </c>
      <c r="C165" s="30" t="inlineStr">
        <is>
          <t>新建</t>
        </is>
      </c>
      <c r="D165" s="30" t="inlineStr">
        <is>
          <t>毛井镇</t>
        </is>
      </c>
      <c r="E165" s="20" t="inlineStr">
        <is>
          <t>扶持50户脱贫户每户调引种公羊1只，其中：施家滩村4户、高家洼村13户、丁连掌村4户、大户掌村7户、马淌村22户。</t>
        </is>
      </c>
      <c r="F165" s="72">
        <f>50*0.3</f>
        <v/>
      </c>
      <c r="G165" s="46" t="inlineStr">
        <is>
          <t>培育养殖示范户，带领养殖户发展湖羊养殖，增加农户收入。</t>
        </is>
      </c>
      <c r="H165" s="96" t="n">
        <v>5</v>
      </c>
      <c r="I165" s="97" t="n">
        <v>0.00502293578096856</v>
      </c>
      <c r="J165" s="97" t="n">
        <v>0.021096330280068</v>
      </c>
      <c r="K165" s="30" t="inlineStr">
        <is>
          <t>畜牧局</t>
        </is>
      </c>
      <c r="L165" s="30" t="inlineStr">
        <is>
          <t>毛井镇</t>
        </is>
      </c>
      <c r="M165" s="30" t="n"/>
    </row>
    <row r="166" ht="51" customHeight="1" s="7">
      <c r="A166" s="72" t="n">
        <v>3</v>
      </c>
      <c r="B166" s="30" t="inlineStr">
        <is>
          <t>种畜补贴
（专业户种公羊）</t>
        </is>
      </c>
      <c r="C166" s="30" t="inlineStr">
        <is>
          <t>新建</t>
        </is>
      </c>
      <c r="D166" s="30" t="inlineStr">
        <is>
          <t>洪德镇</t>
        </is>
      </c>
      <c r="E166" s="20" t="inlineStr">
        <is>
          <t>扶持39户脱贫户每户调引种公羊1只，其中：丁阳渠子4户、洪德街村3户、寇河村4户、李达掌村2户、李塬村1户、梁岔村1户、马塬村3户、苗河村1户、私盐路村1户、苏长沟村7户、肖关村3户、许旗村1户、张崾岘村2户、张塬村4户、赵洼村2户。</t>
        </is>
      </c>
      <c r="F166" s="72">
        <f>39*0.3</f>
        <v/>
      </c>
      <c r="G166" s="46" t="inlineStr">
        <is>
          <t>培育养殖示范户，带领养殖户发展湖羊养殖，增加农户收入。</t>
        </is>
      </c>
      <c r="H166" s="98" t="n">
        <v>15</v>
      </c>
      <c r="I166" s="99" t="n">
        <v>0.0039220183495234</v>
      </c>
      <c r="J166" s="97" t="n">
        <v>0.0164724770679983</v>
      </c>
      <c r="K166" s="30" t="inlineStr">
        <is>
          <t>畜牧局</t>
        </is>
      </c>
      <c r="L166" s="30" t="inlineStr">
        <is>
          <t>洪德镇</t>
        </is>
      </c>
      <c r="M166" s="30" t="n"/>
    </row>
    <row r="167" ht="42" customHeight="1" s="7">
      <c r="A167" s="72" t="n">
        <v>4</v>
      </c>
      <c r="B167" s="30" t="inlineStr">
        <is>
          <t>种畜补贴
（专业户种公羊）</t>
        </is>
      </c>
      <c r="C167" s="61" t="inlineStr">
        <is>
          <t>新建</t>
        </is>
      </c>
      <c r="D167" s="61" t="inlineStr">
        <is>
          <t>小南沟乡</t>
        </is>
      </c>
      <c r="E167" s="74" t="inlineStr">
        <is>
          <t>扶持14户脱贫户每户调引种公羊1只，其中：陈掌村2户、汪天子村1户、粉子山村2户、丁寨柯村4户、天子渠村3户、燕麦掌村2户。</t>
        </is>
      </c>
      <c r="F167" s="72">
        <f>14*0.3</f>
        <v/>
      </c>
      <c r="G167" s="46" t="inlineStr">
        <is>
          <t>培育养殖示范户，带领养殖户发展湖羊养殖，增加农户收入。</t>
        </is>
      </c>
      <c r="H167" s="98" t="n">
        <v>6</v>
      </c>
      <c r="I167" s="97" t="n">
        <v>0.00137614678930646</v>
      </c>
      <c r="J167" s="97" t="n">
        <v>0.00577981651508711</v>
      </c>
      <c r="K167" s="30" t="inlineStr">
        <is>
          <t>畜牧局</t>
        </is>
      </c>
      <c r="L167" s="61" t="inlineStr">
        <is>
          <t>小南沟乡</t>
        </is>
      </c>
      <c r="M167" s="30" t="n"/>
    </row>
    <row r="168" ht="39" customHeight="1" s="7">
      <c r="A168" s="72" t="n">
        <v>5</v>
      </c>
      <c r="B168" s="30" t="inlineStr">
        <is>
          <t>种畜补贴
（专业户种公羊）</t>
        </is>
      </c>
      <c r="C168" s="30" t="inlineStr">
        <is>
          <t>新建</t>
        </is>
      </c>
      <c r="D168" s="30" t="inlineStr">
        <is>
          <t>耿湾乡</t>
        </is>
      </c>
      <c r="E168" s="20" t="inlineStr">
        <is>
          <t>扶持32户脱贫户每户调引种公羊1只，其中：耿河村3户、四合原村8户、桃树掌村3户、韩老庄村2户、天桥村3户、许掌村2户、张台套村4户、黑城岔村3户、郜庄村2户、郝东掌村2户。</t>
        </is>
      </c>
      <c r="F168" s="72">
        <f>32*0.3</f>
        <v/>
      </c>
      <c r="G168" s="46" t="inlineStr">
        <is>
          <t>培育养殖示范户，带领养殖户发展湖羊养殖，增加农户收入。</t>
        </is>
      </c>
      <c r="H168" s="96" t="n">
        <v>10</v>
      </c>
      <c r="I168" s="97" t="n">
        <v>0.00323394495487017</v>
      </c>
      <c r="J168" s="97" t="n">
        <v>0.0135825688104547</v>
      </c>
      <c r="K168" s="30" t="inlineStr">
        <is>
          <t>畜牧局</t>
        </is>
      </c>
      <c r="L168" s="30" t="inlineStr">
        <is>
          <t>耿湾乡</t>
        </is>
      </c>
      <c r="M168" s="30" t="n"/>
    </row>
    <row r="169" ht="33" customHeight="1" s="7">
      <c r="A169" s="72" t="n">
        <v>6</v>
      </c>
      <c r="B169" s="30" t="inlineStr">
        <is>
          <t>种畜补贴
（专业户种公羊）</t>
        </is>
      </c>
      <c r="C169" s="30" t="inlineStr">
        <is>
          <t>新建</t>
        </is>
      </c>
      <c r="D169" s="30" t="inlineStr">
        <is>
          <t>环城镇</t>
        </is>
      </c>
      <c r="E169" s="62" t="inlineStr">
        <is>
          <t>扶持5户脱贫户每户调引种公羊1只，其中：龚淌村3户、陈汤塬村1户、马坊塬1户。</t>
        </is>
      </c>
      <c r="F169" s="72">
        <f>5*0.3</f>
        <v/>
      </c>
      <c r="G169" s="63" t="inlineStr">
        <is>
          <t>培育养殖示范户，带领养殖户发展湖羊养殖，增加农户收入。</t>
        </is>
      </c>
      <c r="H169" s="73" t="n">
        <v>3</v>
      </c>
      <c r="I169" s="97" t="n">
        <v>0.000481651376257259</v>
      </c>
      <c r="J169" s="97" t="n">
        <v>0.00202293578028049</v>
      </c>
      <c r="K169" s="30" t="inlineStr">
        <is>
          <t>畜牧局</t>
        </is>
      </c>
      <c r="L169" s="30" t="inlineStr">
        <is>
          <t>环城镇</t>
        </is>
      </c>
      <c r="M169" s="30" t="n"/>
    </row>
    <row r="170" ht="73" customHeight="1" s="7">
      <c r="A170" s="72" t="n">
        <v>7</v>
      </c>
      <c r="B170" s="30" t="inlineStr">
        <is>
          <t>种畜补贴
（专业户种公羊）</t>
        </is>
      </c>
      <c r="C170" s="30" t="inlineStr">
        <is>
          <t>新建</t>
        </is>
      </c>
      <c r="D170" s="30" t="inlineStr">
        <is>
          <t>合道镇</t>
        </is>
      </c>
      <c r="E170" s="74" t="inlineStr">
        <is>
          <t>扶持46户脱贫户每户调引种公羊1只，其中：朱家塬村3户、赵家塬村2户、沈家岭村3户、瓦天沟村3户、何家坪村2户、唐台套子村4户、梁坪村4户、陶洼子村2户、陈旗塬村3户、辛坪村1户、赵台套村4户、杨坪沟村1户、常崾岘村2户、寨子坪村4户、红崖洼村2户、大路洼村4户、尚西坪村2户。</t>
        </is>
      </c>
      <c r="F170" s="72">
        <f>46*0.3</f>
        <v/>
      </c>
      <c r="G170" s="46" t="inlineStr">
        <is>
          <t>培育养殖示范户，带领养殖户发展湖羊养殖，增加农户收入。</t>
        </is>
      </c>
      <c r="H170" s="96" t="n">
        <v>17</v>
      </c>
      <c r="I170" s="99" t="n">
        <v>0.00461009174417663</v>
      </c>
      <c r="J170" s="97" t="n">
        <v>0.0193623853255418</v>
      </c>
      <c r="K170" s="30" t="inlineStr">
        <is>
          <t>畜牧局</t>
        </is>
      </c>
      <c r="L170" s="30" t="inlineStr">
        <is>
          <t>合道镇</t>
        </is>
      </c>
      <c r="M170" s="30" t="n"/>
    </row>
    <row r="171" ht="53" customHeight="1" s="7">
      <c r="A171" s="72" t="n">
        <v>8</v>
      </c>
      <c r="B171" s="30" t="inlineStr">
        <is>
          <t>种畜补贴
（专业户种公羊）</t>
        </is>
      </c>
      <c r="C171" s="30" t="inlineStr">
        <is>
          <t>新建</t>
        </is>
      </c>
      <c r="D171" s="30" t="inlineStr">
        <is>
          <t>曲子镇</t>
        </is>
      </c>
      <c r="E171" s="20" t="inlineStr">
        <is>
          <t>扶持10户脱贫户每户调引种公羊1只，其中：刘旗村1户、楼房子村2户、金村寺村2户、油坊塬村1户、金盆掌村2户、小庄子村2户。</t>
        </is>
      </c>
      <c r="F171" s="72">
        <f>10*0.3</f>
        <v/>
      </c>
      <c r="G171" s="46" t="inlineStr">
        <is>
          <t>培育养殖示范户，带领养殖户发展湖羊养殖，增加农户收入。</t>
        </is>
      </c>
      <c r="H171" s="72" t="n">
        <v>6</v>
      </c>
      <c r="I171" s="97" t="n">
        <v>0.00103211009197984</v>
      </c>
      <c r="J171" s="97" t="n">
        <v>0.00433486238631534</v>
      </c>
      <c r="K171" s="30" t="inlineStr">
        <is>
          <t>畜牧局</t>
        </is>
      </c>
      <c r="L171" s="30" t="inlineStr">
        <is>
          <t>曲子镇</t>
        </is>
      </c>
      <c r="M171" s="30" t="n"/>
    </row>
    <row r="172" ht="53" customHeight="1" s="7">
      <c r="A172" s="72" t="n">
        <v>9</v>
      </c>
      <c r="B172" s="30" t="inlineStr">
        <is>
          <t>种畜补贴
（专业户种公羊）</t>
        </is>
      </c>
      <c r="C172" s="30" t="inlineStr">
        <is>
          <t>新建</t>
        </is>
      </c>
      <c r="D172" s="30" t="inlineStr">
        <is>
          <t>罗山川乡</t>
        </is>
      </c>
      <c r="E172" s="20" t="inlineStr">
        <is>
          <t>扶持36户脱贫户每户调引种公羊1只，其中：西阳洼村4户、苇芝城村5户、龙柏山村6户、兰家掌村6户、大树塬村10户、光明村5户。</t>
        </is>
      </c>
      <c r="F172" s="72">
        <f>36*0.3</f>
        <v/>
      </c>
      <c r="G172" s="46" t="inlineStr">
        <is>
          <t>扶持贫困户发展草畜产业，增加农户收入，巩固脱贫攻坚成果，实现乡村振兴。</t>
        </is>
      </c>
      <c r="H172" s="72" t="n">
        <v>6</v>
      </c>
      <c r="I172" s="97" t="n">
        <v>0.00364678899166211</v>
      </c>
      <c r="J172" s="97" t="n">
        <v>0.0153165137649809</v>
      </c>
      <c r="K172" s="30" t="inlineStr">
        <is>
          <t>畜牧局</t>
        </is>
      </c>
      <c r="L172" s="30" t="inlineStr">
        <is>
          <t>罗山川乡</t>
        </is>
      </c>
      <c r="M172" s="30" t="n"/>
    </row>
    <row r="173" ht="53" customHeight="1" s="7">
      <c r="A173" s="72" t="n">
        <v>10</v>
      </c>
      <c r="B173" s="30" t="inlineStr">
        <is>
          <t>种畜补贴
（专业户种公羊）</t>
        </is>
      </c>
      <c r="C173" s="30" t="inlineStr">
        <is>
          <t>新建</t>
        </is>
      </c>
      <c r="D173" s="30" t="inlineStr">
        <is>
          <t>南湫乡</t>
        </is>
      </c>
      <c r="E173" s="20" t="inlineStr">
        <is>
          <t>扶持12户脱贫户每户调引种公羊1只，其中：代家洼村3户、洪涝池村3户、岳后渠村2户、花儿山村2户、双井子村2户。</t>
        </is>
      </c>
      <c r="F173" s="72">
        <f>12*0.3</f>
        <v/>
      </c>
      <c r="G173" s="46" t="inlineStr">
        <is>
          <t>培育养殖示范户，带领养殖户发展湖羊养殖，增加农户收入。</t>
        </is>
      </c>
      <c r="H173" s="96" t="n">
        <v>5</v>
      </c>
      <c r="I173" s="97" t="n">
        <v>0.000963302752514519</v>
      </c>
      <c r="J173" s="97" t="n">
        <v>0.00404587156056098</v>
      </c>
      <c r="K173" s="30" t="inlineStr">
        <is>
          <t>畜牧局</t>
        </is>
      </c>
      <c r="L173" s="30" t="inlineStr">
        <is>
          <t>南湫乡</t>
        </is>
      </c>
      <c r="M173" s="30" t="n"/>
    </row>
    <row r="174" ht="60" customHeight="1" s="7">
      <c r="A174" s="72" t="n">
        <v>11</v>
      </c>
      <c r="B174" s="30" t="inlineStr">
        <is>
          <t>种畜补贴
（专业户种公羊）</t>
        </is>
      </c>
      <c r="C174" s="30" t="inlineStr">
        <is>
          <t>新建</t>
        </is>
      </c>
      <c r="D174" s="30" t="inlineStr">
        <is>
          <t>天池乡</t>
        </is>
      </c>
      <c r="E174" s="20" t="inlineStr">
        <is>
          <t>扶持30户脱贫户每户调引种公羊1只，其中：鲜岔村2户、喜家坪村1户、井渠淌村2户、老庄湾村1户、曹李川村3户、殷屈河村4户、潘老庄村3户、碾盘岭村3户、吴城子村3户、苏北岔村3户、四合掌村2户、大庄台套村2户、张邓塬村1户。</t>
        </is>
      </c>
      <c r="F174" s="72">
        <f>30*0.3</f>
        <v/>
      </c>
      <c r="G174" s="46" t="inlineStr">
        <is>
          <t>培育养殖示范户，带领养殖户发展湖羊养殖，增加农户收入。</t>
        </is>
      </c>
      <c r="H174" s="96" t="n">
        <v>13</v>
      </c>
      <c r="I174" s="97" t="n">
        <v>0.0030275229364742</v>
      </c>
      <c r="J174" s="97" t="n">
        <v>0.0127155963331917</v>
      </c>
      <c r="K174" s="30" t="inlineStr">
        <is>
          <t>畜牧局</t>
        </is>
      </c>
      <c r="L174" s="30" t="inlineStr">
        <is>
          <t>天池乡</t>
        </is>
      </c>
      <c r="M174" s="30" t="n"/>
    </row>
    <row r="175" ht="49" customHeight="1" s="7">
      <c r="A175" s="72" t="n">
        <v>12</v>
      </c>
      <c r="B175" s="30" t="inlineStr">
        <is>
          <t>种畜补贴
（专业户种公羊）</t>
        </is>
      </c>
      <c r="C175" s="30" t="inlineStr">
        <is>
          <t>新建</t>
        </is>
      </c>
      <c r="D175" s="30" t="inlineStr">
        <is>
          <t>甜水镇</t>
        </is>
      </c>
      <c r="E175" s="20" t="inlineStr">
        <is>
          <t>扶持11户脱贫户发展湖羊养殖、调引种公羊11只、其中：鲁掌村3户、邱滩村3户、赵掌村3户、大良洼村2户。</t>
        </is>
      </c>
      <c r="F175" s="72">
        <f>11*0.3</f>
        <v/>
      </c>
      <c r="G175" s="46" t="inlineStr">
        <is>
          <t>培育养殖示范户，带领养殖户发展湖羊养殖，增加农户收入。</t>
        </is>
      </c>
      <c r="H175" s="96" t="n">
        <v>4</v>
      </c>
      <c r="I175" s="97" t="n">
        <v>0.00110091743144516</v>
      </c>
      <c r="J175" s="97" t="n">
        <v>0.00462385321206969</v>
      </c>
      <c r="K175" s="30" t="inlineStr">
        <is>
          <t>畜牧局</t>
        </is>
      </c>
      <c r="L175" s="30" t="inlineStr">
        <is>
          <t>甜水镇</t>
        </is>
      </c>
      <c r="M175" s="30" t="n"/>
    </row>
    <row r="176" ht="53" customHeight="1" s="7">
      <c r="A176" s="72" t="n">
        <v>13</v>
      </c>
      <c r="B176" s="30" t="inlineStr">
        <is>
          <t>种畜补贴
（专业户种公羊）</t>
        </is>
      </c>
      <c r="C176" s="30" t="inlineStr">
        <is>
          <t>新建</t>
        </is>
      </c>
      <c r="D176" s="30" t="inlineStr">
        <is>
          <t>山城乡</t>
        </is>
      </c>
      <c r="E176" s="20" t="inlineStr">
        <is>
          <t>扶持22户脱贫户每户调引种公羊1只，其中：山城堡村2户、八里铺村3户、薛塬村5户、王山口子村3户、郝掌村4户、赵庄村3户、谢庄村2户。</t>
        </is>
      </c>
      <c r="F176" s="72">
        <f>22*0.3</f>
        <v/>
      </c>
      <c r="G176" s="46" t="inlineStr">
        <is>
          <t>培育养殖示范户，带领养殖户发展湖羊养殖，增加农户收入。</t>
        </is>
      </c>
      <c r="H176" s="96" t="n">
        <v>7</v>
      </c>
      <c r="I176" s="97" t="n">
        <v>0.00220183486289033</v>
      </c>
      <c r="J176" s="97" t="n">
        <v>0.00924770642413938</v>
      </c>
      <c r="K176" s="30" t="inlineStr">
        <is>
          <t>畜牧局</t>
        </is>
      </c>
      <c r="L176" s="30" t="inlineStr">
        <is>
          <t>山城乡</t>
        </is>
      </c>
      <c r="M176" s="30" t="n"/>
    </row>
    <row r="177" ht="53" customHeight="1" s="7">
      <c r="A177" s="72" t="n">
        <v>14</v>
      </c>
      <c r="B177" s="30" t="inlineStr">
        <is>
          <t>种畜补贴
（专业户种公羊）</t>
        </is>
      </c>
      <c r="C177" s="30" t="inlineStr">
        <is>
          <t>新建</t>
        </is>
      </c>
      <c r="D177" s="30" t="inlineStr">
        <is>
          <t>秦团庄乡</t>
        </is>
      </c>
      <c r="E177" s="20" t="inlineStr">
        <is>
          <t>扶持35户脱贫户每户调引种公羊1只，其中、贾塬村3户、秦团庄村4户、新集子村4户、新峁村3户、白塬畔3户、大天子村9户、王团庄村4户、南掌堡子村5户。</t>
        </is>
      </c>
      <c r="F177" s="72">
        <f>35*0.3</f>
        <v/>
      </c>
      <c r="G177" s="46" t="inlineStr">
        <is>
          <t>培育养殖示范户，带领养殖户发展湖羊养殖，增加农户收入。</t>
        </is>
      </c>
      <c r="H177" s="96" t="n">
        <v>8</v>
      </c>
      <c r="I177" s="97" t="n">
        <v>0.00350917431273146</v>
      </c>
      <c r="J177" s="97" t="n">
        <v>0.0147385321134721</v>
      </c>
      <c r="K177" s="30" t="inlineStr">
        <is>
          <t>畜牧局</t>
        </is>
      </c>
      <c r="L177" s="30" t="inlineStr">
        <is>
          <t>秦团庄乡</t>
        </is>
      </c>
      <c r="M177" s="30" t="n"/>
    </row>
    <row r="178" ht="68" customHeight="1" s="7">
      <c r="A178" s="72" t="n">
        <v>15</v>
      </c>
      <c r="B178" s="30" t="inlineStr">
        <is>
          <t>种畜补贴
（专业户种公羊）</t>
        </is>
      </c>
      <c r="C178" s="30" t="inlineStr">
        <is>
          <t>新建</t>
        </is>
      </c>
      <c r="D178" s="30" t="inlineStr">
        <is>
          <t>木钵镇</t>
        </is>
      </c>
      <c r="E178" s="20" t="inlineStr">
        <is>
          <t>扶持38户脱贫户每户调引种公羊1只，其中：曹旗村3户、二合塬村4户、高楼塬村4户、高寨村4户、郭西掌村3户、井儿岔村3户、罗家沟村3户、木钵街村1户、殷家桥村2户、韩洼子2户、周湾2户、刘家塬2户、白家掌1户、邓寨子1户、水坝滩2户、坪子塬1户。</t>
        </is>
      </c>
      <c r="F178" s="72">
        <f>38*0.3</f>
        <v/>
      </c>
      <c r="G178" s="46" t="inlineStr">
        <is>
          <t>培育养殖示范户，带领养殖户发展湖羊养殖，增加农户收入。</t>
        </is>
      </c>
      <c r="H178" s="96" t="n">
        <v>16</v>
      </c>
      <c r="I178" s="97" t="n">
        <v>0.00378440367059275</v>
      </c>
      <c r="J178" s="97" t="n">
        <v>0.0158944954164896</v>
      </c>
      <c r="K178" s="30" t="inlineStr">
        <is>
          <t>畜牧局</t>
        </is>
      </c>
      <c r="L178" s="30" t="inlineStr">
        <is>
          <t>木钵镇</t>
        </is>
      </c>
      <c r="M178" s="30" t="n"/>
    </row>
    <row r="179" ht="53" customHeight="1" s="7">
      <c r="A179" s="72" t="n">
        <v>16</v>
      </c>
      <c r="B179" s="30" t="inlineStr">
        <is>
          <t>种畜补贴
（专业户种公羊）</t>
        </is>
      </c>
      <c r="C179" s="30" t="inlineStr">
        <is>
          <t>新建</t>
        </is>
      </c>
      <c r="D179" s="30" t="inlineStr">
        <is>
          <t>虎洞镇</t>
        </is>
      </c>
      <c r="E179" s="20" t="inlineStr">
        <is>
          <t>扶持63户脱贫户每户调引种公羊1只，其中：半个城村4户、贾驿村10户、砂井子村10户、张大掌村6户、刘解掌村5户、金庄塬8户、张家湾村1户、常兆台套10户、高庙湾9户。</t>
        </is>
      </c>
      <c r="F179" s="72">
        <f>63*0.3</f>
        <v/>
      </c>
      <c r="G179" s="46" t="inlineStr">
        <is>
          <t>培育养殖示范户，带领养殖户发展湖羊养殖，增加农户收入。</t>
        </is>
      </c>
      <c r="H179" s="96" t="n">
        <v>9</v>
      </c>
      <c r="I179" s="97" t="n">
        <v>0.0063302752308097</v>
      </c>
      <c r="J179" s="97" t="n">
        <v>0.0265871559694007</v>
      </c>
      <c r="K179" s="30" t="inlineStr">
        <is>
          <t>畜牧局</t>
        </is>
      </c>
      <c r="L179" s="30" t="inlineStr">
        <is>
          <t>虎洞镇</t>
        </is>
      </c>
      <c r="M179" s="30" t="n"/>
    </row>
    <row r="180" ht="58" customHeight="1" s="7">
      <c r="A180" s="72" t="n">
        <v>17</v>
      </c>
      <c r="B180" s="30" t="inlineStr">
        <is>
          <t>种畜补贴
（专业户种公羊）</t>
        </is>
      </c>
      <c r="C180" s="30" t="inlineStr">
        <is>
          <t>新建</t>
        </is>
      </c>
      <c r="D180" s="30" t="inlineStr">
        <is>
          <t>演武乡</t>
        </is>
      </c>
      <c r="E180" s="20" t="inlineStr">
        <is>
          <t>扶持31户脱贫户每户调引种公羊1只，其中：曳郭咀村6户、杨家洼村2户、佛岔村10户、黄山村2户、路家塬村7户、吴家塬村3户、走马硷村1户。</t>
        </is>
      </c>
      <c r="F180" s="72">
        <f>31*0.3</f>
        <v/>
      </c>
      <c r="G180" s="46" t="inlineStr">
        <is>
          <t>培育养殖示范户，带领养殖户发展湖羊养殖，增加农户收入。</t>
        </is>
      </c>
      <c r="H180" s="96" t="n">
        <v>7</v>
      </c>
      <c r="I180" s="97" t="n">
        <v>0.00309633027593953</v>
      </c>
      <c r="J180" s="97" t="n">
        <v>0.013004587158946</v>
      </c>
      <c r="K180" s="30" t="inlineStr">
        <is>
          <t>畜牧局</t>
        </is>
      </c>
      <c r="L180" s="30" t="inlineStr">
        <is>
          <t>演武乡</t>
        </is>
      </c>
      <c r="M180" s="30" t="n"/>
    </row>
    <row r="181" ht="53" customHeight="1" s="7">
      <c r="A181" s="72" t="n">
        <v>18</v>
      </c>
      <c r="B181" s="30" t="inlineStr">
        <is>
          <t>种畜补贴
（专业户种公羊）</t>
        </is>
      </c>
      <c r="C181" s="30" t="inlineStr">
        <is>
          <t>新建</t>
        </is>
      </c>
      <c r="D181" s="30" t="inlineStr">
        <is>
          <t>八珠乡</t>
        </is>
      </c>
      <c r="E181" s="20" t="inlineStr">
        <is>
          <t>扶持9户脱贫户每户调引种公羊1只，其中：八珠塬村3户、湫坝沟村2户、马连掌村4户。</t>
        </is>
      </c>
      <c r="F181" s="72">
        <f>9*0.3</f>
        <v/>
      </c>
      <c r="G181" s="46" t="inlineStr">
        <is>
          <t>培育养殖示范户，带领养殖户发展湖羊养殖，增加农户收入。</t>
        </is>
      </c>
      <c r="H181" s="96" t="n">
        <v>3</v>
      </c>
      <c r="I181" s="97" t="n">
        <v>0.000894495413049196</v>
      </c>
      <c r="J181" s="97" t="n">
        <v>0.00375688073480662</v>
      </c>
      <c r="K181" s="30" t="inlineStr">
        <is>
          <t>畜牧局</t>
        </is>
      </c>
      <c r="L181" s="30" t="inlineStr">
        <is>
          <t>八珠乡</t>
        </is>
      </c>
      <c r="M181" s="30" t="n"/>
    </row>
    <row r="182" ht="53" customHeight="1" s="7">
      <c r="A182" s="72" t="n">
        <v>19</v>
      </c>
      <c r="B182" s="30" t="inlineStr">
        <is>
          <t>种畜补贴
（专业户种公羊）</t>
        </is>
      </c>
      <c r="C182" s="30" t="inlineStr">
        <is>
          <t>新建</t>
        </is>
      </c>
      <c r="D182" s="30" t="inlineStr">
        <is>
          <t>芦家湾乡</t>
        </is>
      </c>
      <c r="E182" s="20" t="inlineStr">
        <is>
          <t>扶持48户脱贫户每户调引种公羊1只，其中：杨兴庄村3户、花儿掌村5户、庙儿掌村5户、井川村2户、宋家掌村2户、桃李湾村5户、王庄村10户、大堡条村4户、盘龙村6户、小堡条村6户。</t>
        </is>
      </c>
      <c r="F182" s="72">
        <f>48*0.3</f>
        <v/>
      </c>
      <c r="G182" s="46" t="inlineStr">
        <is>
          <t>培育养殖示范户，带领养殖户发展湖羊养殖，增加农户收入。</t>
        </is>
      </c>
      <c r="H182" s="96" t="n">
        <v>10</v>
      </c>
      <c r="I182" s="97" t="n">
        <v>0.0048165137625726</v>
      </c>
      <c r="J182" s="97" t="n">
        <v>0.0202293578028049</v>
      </c>
      <c r="K182" s="30" t="inlineStr">
        <is>
          <t>畜牧局</t>
        </is>
      </c>
      <c r="L182" s="30" t="inlineStr">
        <is>
          <t>芦家湾乡</t>
        </is>
      </c>
      <c r="M182" s="30" t="n"/>
    </row>
    <row r="183" ht="53" customHeight="1" s="7">
      <c r="A183" s="72" t="n">
        <v>20</v>
      </c>
      <c r="B183" s="30" t="inlineStr">
        <is>
          <t>种畜补贴
（专业户种公羊）</t>
        </is>
      </c>
      <c r="C183" s="30" t="inlineStr">
        <is>
          <t>新建</t>
        </is>
      </c>
      <c r="D183" s="30" t="inlineStr">
        <is>
          <t>樊家川镇</t>
        </is>
      </c>
      <c r="E183" s="20" t="inlineStr">
        <is>
          <t>扶持26户脱贫户每户调引种公羊1只，其中：慕家河村2户、樊家川村10户、郝集村2户、长城村1户、闫塬村4户、李崾岘村4户、马骏滩村3户。</t>
        </is>
      </c>
      <c r="F183" s="72">
        <f>26*0.3</f>
        <v/>
      </c>
      <c r="G183" s="46" t="inlineStr">
        <is>
          <t>培育养殖示范户，带领养殖户发展湖羊养殖，增加农户收入。</t>
        </is>
      </c>
      <c r="H183" s="72" t="n">
        <v>7</v>
      </c>
      <c r="I183" s="97" t="n">
        <v>0.00261467889968227</v>
      </c>
      <c r="J183" s="97" t="n">
        <v>0.0109816513786655</v>
      </c>
      <c r="K183" s="30" t="inlineStr">
        <is>
          <t>畜牧局</t>
        </is>
      </c>
      <c r="L183" s="30" t="inlineStr">
        <is>
          <t>樊家川镇</t>
        </is>
      </c>
      <c r="M183" s="30" t="n"/>
    </row>
    <row r="184" ht="42" customHeight="1" s="7">
      <c r="A184" s="65" t="inlineStr">
        <is>
          <t>21</t>
        </is>
      </c>
      <c r="B184" s="30" t="inlineStr">
        <is>
          <t>种畜补贴
（“社带户养”户种公羊）</t>
        </is>
      </c>
      <c r="C184" s="48" t="inlineStr">
        <is>
          <t>新建</t>
        </is>
      </c>
      <c r="D184" s="30" t="inlineStr">
        <is>
          <t>车道镇等20个乡镇</t>
        </is>
      </c>
      <c r="E184" s="74" t="inlineStr">
        <is>
          <t>扶持入股龙头企业的4000户“社带户养”户每户投放种公羊1只，种公羊每只补助3000元。</t>
        </is>
      </c>
      <c r="F184" s="72" t="n">
        <v>1200</v>
      </c>
      <c r="G184" s="100" t="inlineStr">
        <is>
          <t>培育养殖示范户，带领养殖户发展湖羊养殖，增加农户收入。</t>
        </is>
      </c>
      <c r="H184" s="96" t="n">
        <v>215</v>
      </c>
      <c r="I184" s="99" t="n">
        <v>0.4</v>
      </c>
      <c r="J184" s="99" t="n">
        <v>1.68</v>
      </c>
      <c r="K184" s="30" t="inlineStr">
        <is>
          <t>畜牧局</t>
        </is>
      </c>
      <c r="L184" s="30" t="inlineStr">
        <is>
          <t>车道镇等20个乡镇</t>
        </is>
      </c>
      <c r="M184" s="30" t="n"/>
    </row>
    <row r="185" ht="48" customHeight="1" s="7">
      <c r="A185" s="56" t="inlineStr">
        <is>
          <t>十八</t>
        </is>
      </c>
      <c r="B185" s="27" t="inlineStr">
        <is>
          <t>种畜补贴
（黑山羊专业户）</t>
        </is>
      </c>
      <c r="C185" s="27" t="inlineStr">
        <is>
          <t>新建</t>
        </is>
      </c>
      <c r="D185" s="27" t="inlineStr">
        <is>
          <t>车道镇等15个乡镇</t>
        </is>
      </c>
      <c r="E185" s="47" t="inlineStr">
        <is>
          <t>扶持车道镇等16个乡镇165户脱贫户发展黑山羊养殖，黑山羊养殖专业户按照“20+1”组合调引陇东黑山羊；基础母羊每只补助1000元；种公羊每只补助2000元；每户补助资金不超过22000元。</t>
        </is>
      </c>
      <c r="F185" s="70">
        <f>SUM(F186:F200)</f>
        <v/>
      </c>
      <c r="G185" s="67" t="inlineStr">
        <is>
          <t>支持养殖户发展黑山羊养殖，提纯复壮黑山羊，提高黑山羊养殖户养殖效益。</t>
        </is>
      </c>
      <c r="H185" s="27">
        <f>SUM(H186:H200)</f>
        <v/>
      </c>
      <c r="I185" s="27">
        <f>SUM(I186:I200)</f>
        <v/>
      </c>
      <c r="J185" s="27">
        <f>SUM(J186:J200)</f>
        <v/>
      </c>
      <c r="K185" s="27" t="inlineStr">
        <is>
          <t>畜牧局</t>
        </is>
      </c>
      <c r="L185" s="27" t="inlineStr">
        <is>
          <t>有关系乡镇</t>
        </is>
      </c>
      <c r="M185" s="27" t="n"/>
    </row>
    <row r="186" ht="39" customHeight="1" s="7">
      <c r="A186" s="72" t="n">
        <v>1</v>
      </c>
      <c r="B186" s="30" t="inlineStr">
        <is>
          <t>种畜补贴
（黑山羊专业户）</t>
        </is>
      </c>
      <c r="C186" s="30" t="inlineStr">
        <is>
          <t>新建</t>
        </is>
      </c>
      <c r="D186" s="30" t="inlineStr">
        <is>
          <t>车道镇</t>
        </is>
      </c>
      <c r="E186" s="62" t="inlineStr">
        <is>
          <t>扶持23户发展黑山羊养殖，其中：苦水掌村1户、双庙村3户、王西掌村6户、吊渠村3户、杨掌村2户、红台套村2户、安掌村6户。</t>
        </is>
      </c>
      <c r="F186" s="72" t="n">
        <v>50.6</v>
      </c>
      <c r="G186" s="63" t="inlineStr">
        <is>
          <t>支持养殖户发展黑山羊养殖，提纯复壮黑山羊，提高黑山羊养殖户养殖效益。</t>
        </is>
      </c>
      <c r="H186" s="30" t="n">
        <v>7</v>
      </c>
      <c r="I186" s="99" t="n">
        <v>0.0023</v>
      </c>
      <c r="J186" s="99" t="n">
        <v>0.024</v>
      </c>
      <c r="K186" s="30" t="inlineStr">
        <is>
          <t>畜牧局</t>
        </is>
      </c>
      <c r="L186" s="30" t="inlineStr">
        <is>
          <t>车道镇</t>
        </is>
      </c>
      <c r="M186" s="30" t="n"/>
    </row>
    <row r="187" ht="45" customHeight="1" s="7">
      <c r="A187" s="72" t="n">
        <v>2</v>
      </c>
      <c r="B187" s="30" t="inlineStr">
        <is>
          <t>种畜补贴
（黑山羊专业户）</t>
        </is>
      </c>
      <c r="C187" s="30" t="inlineStr">
        <is>
          <t>新建</t>
        </is>
      </c>
      <c r="D187" s="30" t="inlineStr">
        <is>
          <t>毛井镇</t>
        </is>
      </c>
      <c r="E187" s="74" t="inlineStr">
        <is>
          <t>扶持10户发展黑山羊养殖，其中：二条俭村1户、砖城子村1户、山西掌村1户、杨东掌村1户、红糜湾村1户、施家滩村1户、乔崾岘村1户、高家洼村1户、丁连掌村1户、大户掌村1户、</t>
        </is>
      </c>
      <c r="F187" s="72" t="n">
        <v>22</v>
      </c>
      <c r="G187" s="63" t="inlineStr">
        <is>
          <t>支持养殖户发展黑山羊养殖，提纯复壮黑山羊，提高黑山羊养殖户养殖效益。</t>
        </is>
      </c>
      <c r="H187" s="30" t="n">
        <v>10</v>
      </c>
      <c r="I187" s="99" t="n">
        <v>0.001</v>
      </c>
      <c r="J187" s="99" t="n">
        <v>0.0051</v>
      </c>
      <c r="K187" s="30" t="inlineStr">
        <is>
          <t>畜牧局</t>
        </is>
      </c>
      <c r="L187" s="30" t="inlineStr">
        <is>
          <t>毛井镇</t>
        </is>
      </c>
      <c r="M187" s="30" t="n"/>
    </row>
    <row r="188" ht="47" customHeight="1" s="7">
      <c r="A188" s="72" t="n">
        <v>3</v>
      </c>
      <c r="B188" s="30" t="inlineStr">
        <is>
          <t>种畜补贴
（黑山羊专业户）</t>
        </is>
      </c>
      <c r="C188" s="30" t="inlineStr">
        <is>
          <t>新建</t>
        </is>
      </c>
      <c r="D188" s="30" t="inlineStr">
        <is>
          <t>洪德镇</t>
        </is>
      </c>
      <c r="E188" s="62" t="inlineStr">
        <is>
          <t>扶持8户发展黑山羊养殖，其中：耿塬畔村1户、李达掌村1户、马塬村1户、私盐路3户、许旗1户、赵洼1户。</t>
        </is>
      </c>
      <c r="F188" s="72" t="n">
        <v>17.6</v>
      </c>
      <c r="G188" s="63" t="inlineStr">
        <is>
          <t>支持养殖户发展黑山羊养殖，提纯复壮黑山羊，提高黑山羊养殖户养殖效益。</t>
        </is>
      </c>
      <c r="H188" s="30" t="n">
        <v>6</v>
      </c>
      <c r="I188" s="99" t="n">
        <v>0.0008</v>
      </c>
      <c r="J188" s="99" t="n">
        <v>0.0033</v>
      </c>
      <c r="K188" s="30" t="inlineStr">
        <is>
          <t>畜牧局</t>
        </is>
      </c>
      <c r="L188" s="30" t="inlineStr">
        <is>
          <t>洪德镇</t>
        </is>
      </c>
      <c r="M188" s="30" t="n"/>
    </row>
    <row r="189" ht="47" customHeight="1" s="7">
      <c r="A189" s="72" t="n">
        <v>4</v>
      </c>
      <c r="B189" s="30" t="inlineStr">
        <is>
          <t>种畜补贴
（黑山羊专业户）</t>
        </is>
      </c>
      <c r="C189" s="61" t="inlineStr">
        <is>
          <t>新建</t>
        </is>
      </c>
      <c r="D189" s="61" t="inlineStr">
        <is>
          <t>小南沟乡</t>
        </is>
      </c>
      <c r="E189" s="62" t="inlineStr">
        <is>
          <t>扶持10户发展黑山羊养殖，其中：小南沟村2户、陈掌村1户、汪天子村2户、杨胡套子村2户、粉子山村1户、连川村1户、燕麦掌村1户。</t>
        </is>
      </c>
      <c r="F189" s="72" t="n">
        <v>22</v>
      </c>
      <c r="G189" s="63" t="inlineStr">
        <is>
          <t>支持养殖户发展黑山羊养殖，提纯复壮黑山羊，提高黑山羊养殖户养殖效益。</t>
        </is>
      </c>
      <c r="H189" s="30" t="n">
        <v>7</v>
      </c>
      <c r="I189" s="97" t="n">
        <v>0.001</v>
      </c>
      <c r="J189" s="97" t="n">
        <v>0.0092</v>
      </c>
      <c r="K189" s="30" t="inlineStr">
        <is>
          <t>畜牧局</t>
        </is>
      </c>
      <c r="L189" s="61" t="inlineStr">
        <is>
          <t>小南沟乡</t>
        </is>
      </c>
      <c r="M189" s="30" t="n"/>
    </row>
    <row r="190" ht="43" customHeight="1" s="7">
      <c r="A190" s="72" t="n">
        <v>5</v>
      </c>
      <c r="B190" s="30" t="inlineStr">
        <is>
          <t>种畜补贴
（黑山羊专业户）</t>
        </is>
      </c>
      <c r="C190" s="30" t="inlineStr">
        <is>
          <t>新建</t>
        </is>
      </c>
      <c r="D190" s="30" t="inlineStr">
        <is>
          <t>耿湾乡</t>
        </is>
      </c>
      <c r="E190" s="62" t="inlineStr">
        <is>
          <t>扶持10户发展黑山羊养殖，其中：早流渠村2户、韩老庄村2户、天桥村1户、许掌村1户、张台套村2户、郜庄村1户、郝东掌村1户。</t>
        </is>
      </c>
      <c r="F190" s="72" t="n">
        <v>22</v>
      </c>
      <c r="G190" s="63" t="inlineStr">
        <is>
          <t>支持养殖户发展黑山羊养殖，提纯复壮黑山羊，提高黑山羊养殖户养殖效益。</t>
        </is>
      </c>
      <c r="H190" s="30" t="n">
        <v>7</v>
      </c>
      <c r="I190" s="99" t="n">
        <v>0.001</v>
      </c>
      <c r="J190" s="99" t="n">
        <v>0.008800000000000001</v>
      </c>
      <c r="K190" s="30" t="inlineStr">
        <is>
          <t>畜牧局</t>
        </is>
      </c>
      <c r="L190" s="30" t="inlineStr">
        <is>
          <t>耿湾乡</t>
        </is>
      </c>
      <c r="M190" s="30" t="n"/>
    </row>
    <row r="191" ht="42" customHeight="1" s="7">
      <c r="A191" s="72" t="n">
        <v>6</v>
      </c>
      <c r="B191" s="30" t="inlineStr">
        <is>
          <t>种畜补贴
（黑山羊专业户）</t>
        </is>
      </c>
      <c r="C191" s="30" t="inlineStr">
        <is>
          <t>新建</t>
        </is>
      </c>
      <c r="D191" s="30" t="inlineStr">
        <is>
          <t>环城镇</t>
        </is>
      </c>
      <c r="E191" s="62" t="inlineStr">
        <is>
          <t>扶持10户发展黑山羊养殖，其中：红星村1户；唐塬村1户；西川村1户、杨庙掌村1户、张淌村1户、赵小掌1户、耿家沟3户、冉旗寨1户；</t>
        </is>
      </c>
      <c r="F191" s="72" t="n">
        <v>22</v>
      </c>
      <c r="G191" s="63" t="inlineStr">
        <is>
          <t>支持养殖户发展黑山羊养殖，提纯复壮黑山羊，提高黑山羊养殖户养殖效益。</t>
        </is>
      </c>
      <c r="H191" s="30" t="inlineStr">
        <is>
          <t>8</t>
        </is>
      </c>
      <c r="I191" s="99" t="n">
        <v>0.001</v>
      </c>
      <c r="J191" s="99" t="n">
        <v>0.0098</v>
      </c>
      <c r="K191" s="30" t="inlineStr">
        <is>
          <t>畜牧局</t>
        </is>
      </c>
      <c r="L191" s="30" t="inlineStr">
        <is>
          <t>环城镇</t>
        </is>
      </c>
      <c r="M191" s="30" t="n"/>
    </row>
    <row r="192" ht="39" customHeight="1" s="7">
      <c r="A192" s="72" t="n">
        <v>7</v>
      </c>
      <c r="B192" s="30" t="inlineStr">
        <is>
          <t>种畜补贴
（黑山羊专业户）</t>
        </is>
      </c>
      <c r="C192" s="30" t="inlineStr">
        <is>
          <t>新建</t>
        </is>
      </c>
      <c r="D192" s="30" t="inlineStr">
        <is>
          <t>曲子镇</t>
        </is>
      </c>
      <c r="E192" s="62" t="inlineStr">
        <is>
          <t>扶持10户发展黑山羊养殖，其中：孟家寨村1户、许家塬村1户、金村寺村2户、油坊塬村2户、金盆掌村2户、小庄子村1户、董家塬村1户。</t>
        </is>
      </c>
      <c r="F192" s="72" t="n">
        <v>22</v>
      </c>
      <c r="G192" s="63" t="inlineStr">
        <is>
          <t>支持养殖户发展黑山羊养殖，提纯复壮黑山羊，提高黑山羊养殖户养殖效益。</t>
        </is>
      </c>
      <c r="H192" s="30" t="n">
        <v>7</v>
      </c>
      <c r="I192" s="99" t="n">
        <v>0.001</v>
      </c>
      <c r="J192" s="99" t="n">
        <v>0.0068</v>
      </c>
      <c r="K192" s="30" t="inlineStr">
        <is>
          <t>畜牧局</t>
        </is>
      </c>
      <c r="L192" s="30" t="inlineStr">
        <is>
          <t>曲子镇</t>
        </is>
      </c>
      <c r="M192" s="30" t="n"/>
    </row>
    <row r="193" ht="45" customHeight="1" s="7">
      <c r="A193" s="72" t="n">
        <v>8</v>
      </c>
      <c r="B193" s="30" t="inlineStr">
        <is>
          <t>种畜补贴
（黑山羊专业户）</t>
        </is>
      </c>
      <c r="C193" s="30" t="inlineStr">
        <is>
          <t>新建</t>
        </is>
      </c>
      <c r="D193" s="30" t="inlineStr">
        <is>
          <t>南湫乡</t>
        </is>
      </c>
      <c r="E193" s="62" t="inlineStr">
        <is>
          <t>扶持15户发展黑山羊养殖，其中：其中代家洼村2户、洪涝池村2户、岳后渠村2户、花儿山村2户、双井子村2户、杨兴堡村3户、党家洼村2户。</t>
        </is>
      </c>
      <c r="F193" s="72" t="n">
        <v>33</v>
      </c>
      <c r="G193" s="63" t="inlineStr">
        <is>
          <t>支持养殖户发展黑山羊养殖，提纯复壮黑山羊，提高黑山羊养殖户养殖效益。</t>
        </is>
      </c>
      <c r="H193" s="30" t="n">
        <v>7</v>
      </c>
      <c r="I193" s="99" t="n">
        <v>0.0015</v>
      </c>
      <c r="J193" s="99" t="n">
        <v>0.0385</v>
      </c>
      <c r="K193" s="30" t="inlineStr">
        <is>
          <t>畜牧局</t>
        </is>
      </c>
      <c r="L193" s="30" t="inlineStr">
        <is>
          <t>南湫乡</t>
        </is>
      </c>
      <c r="M193" s="30" t="n"/>
    </row>
    <row r="194" ht="41" customHeight="1" s="7">
      <c r="A194" s="72" t="n">
        <v>9</v>
      </c>
      <c r="B194" s="30" t="inlineStr">
        <is>
          <t>种畜补贴
（黑山羊专业户）</t>
        </is>
      </c>
      <c r="C194" s="30" t="inlineStr">
        <is>
          <t>新建</t>
        </is>
      </c>
      <c r="D194" s="30" t="inlineStr">
        <is>
          <t>天池乡</t>
        </is>
      </c>
      <c r="E194" s="62" t="inlineStr">
        <is>
          <t>扶持10户发展黑山羊养殖，其中：鲜岔村1户、井渠淌村1户、曹李川村1户、潘老庄村2户、碾盘岭村2户、苏北岔村1户、四合掌村1户、张邓塬村1户；</t>
        </is>
      </c>
      <c r="F194" s="72" t="n">
        <v>22</v>
      </c>
      <c r="G194" s="63" t="inlineStr">
        <is>
          <t>支持养殖户发展黑山羊养殖，提纯复壮黑山羊，提高黑山羊养殖户养殖效益。</t>
        </is>
      </c>
      <c r="H194" s="30" t="n">
        <v>8</v>
      </c>
      <c r="I194" s="99" t="n">
        <v>0.001</v>
      </c>
      <c r="J194" s="99" t="n">
        <v>0.008</v>
      </c>
      <c r="K194" s="30" t="inlineStr">
        <is>
          <t>畜牧局</t>
        </is>
      </c>
      <c r="L194" s="30" t="inlineStr">
        <is>
          <t>天池乡</t>
        </is>
      </c>
      <c r="M194" s="30" t="n"/>
    </row>
    <row r="195" ht="46" customHeight="1" s="7">
      <c r="A195" s="72" t="n">
        <v>10</v>
      </c>
      <c r="B195" s="30" t="inlineStr">
        <is>
          <t>种畜补贴
（黑山羊专业户）</t>
        </is>
      </c>
      <c r="C195" s="30" t="inlineStr">
        <is>
          <t>新建</t>
        </is>
      </c>
      <c r="D195" s="30" t="inlineStr">
        <is>
          <t>甜水镇</t>
        </is>
      </c>
      <c r="E195" s="62" t="inlineStr">
        <is>
          <t>扶持15户发展黑山羊养殖，其中甜水街村2户、张铁村1户、鲁掌村2户、何塬村1户、邱滩村2户、赵掌村2户、高崾岘村1户、狼儿滩村2户、大良洼村1户、七里墩村1户。</t>
        </is>
      </c>
      <c r="F195" s="72" t="n">
        <v>33</v>
      </c>
      <c r="G195" s="63" t="inlineStr">
        <is>
          <t>支持养殖户发展黑山羊养殖，提纯复壮黑山羊，提高黑山羊养殖户养殖效益。</t>
        </is>
      </c>
      <c r="H195" s="30" t="n">
        <v>10</v>
      </c>
      <c r="I195" s="99" t="n">
        <v>0.0015</v>
      </c>
      <c r="J195" s="99" t="n">
        <v>0.0374</v>
      </c>
      <c r="K195" s="30" t="inlineStr">
        <is>
          <t>畜牧局</t>
        </is>
      </c>
      <c r="L195" s="30" t="inlineStr">
        <is>
          <t>甜水镇</t>
        </is>
      </c>
      <c r="M195" s="30" t="n"/>
    </row>
    <row r="196" ht="42" customHeight="1" s="7">
      <c r="A196" s="72" t="n">
        <v>11</v>
      </c>
      <c r="B196" s="30" t="inlineStr">
        <is>
          <t>种畜补贴
（黑山羊专业户）</t>
        </is>
      </c>
      <c r="C196" s="30" t="inlineStr">
        <is>
          <t>新建</t>
        </is>
      </c>
      <c r="D196" s="30" t="inlineStr">
        <is>
          <t>山城乡</t>
        </is>
      </c>
      <c r="E196" s="62" t="inlineStr">
        <is>
          <t>扶持10户发展黑山羊养殖，其中：八里铺村2户、王山口子村2户、郝掌村2户、赵庄村3户、谢庄村1户。</t>
        </is>
      </c>
      <c r="F196" s="72" t="n">
        <v>22</v>
      </c>
      <c r="G196" s="63" t="inlineStr">
        <is>
          <t>支持养殖户发展黑山羊养殖，提纯复壮黑山羊，提高黑山羊养殖户养殖效益。</t>
        </is>
      </c>
      <c r="H196" s="30" t="n">
        <v>5</v>
      </c>
      <c r="I196" s="99" t="n">
        <v>0.001</v>
      </c>
      <c r="J196" s="99" t="n">
        <v>0.006</v>
      </c>
      <c r="K196" s="30" t="inlineStr">
        <is>
          <t>畜牧局</t>
        </is>
      </c>
      <c r="L196" s="30" t="inlineStr">
        <is>
          <t>山城乡</t>
        </is>
      </c>
      <c r="M196" s="30" t="n"/>
    </row>
    <row r="197" ht="39" customHeight="1" s="7">
      <c r="A197" s="72" t="n">
        <v>12</v>
      </c>
      <c r="B197" s="30" t="inlineStr">
        <is>
          <t>种畜补贴
（黑山羊专业户）</t>
        </is>
      </c>
      <c r="C197" s="30" t="inlineStr">
        <is>
          <t>新建</t>
        </is>
      </c>
      <c r="D197" s="30" t="inlineStr">
        <is>
          <t>秦团庄乡</t>
        </is>
      </c>
      <c r="E197" s="74" t="inlineStr">
        <is>
          <t>扶持10户发展黑山羊养殖，其中：贾塬村1户、秦团庄村1户、新集子村1户、新峁村1户、白塬畔1户、大天子村1户、王团庄村2户、南掌堡子村2户。</t>
        </is>
      </c>
      <c r="F197" s="72" t="n">
        <v>22</v>
      </c>
      <c r="G197" s="63" t="inlineStr">
        <is>
          <t>支持养殖户发展黑山羊养殖，提纯复壮黑山羊，提高黑山羊养殖户养殖效益。</t>
        </is>
      </c>
      <c r="H197" s="30" t="n">
        <v>8</v>
      </c>
      <c r="I197" s="99" t="n">
        <v>0.001</v>
      </c>
      <c r="J197" s="99" t="n">
        <v>0.01</v>
      </c>
      <c r="K197" s="30" t="inlineStr">
        <is>
          <t>畜牧局</t>
        </is>
      </c>
      <c r="L197" s="30" t="inlineStr">
        <is>
          <t>秦团庄乡</t>
        </is>
      </c>
      <c r="M197" s="30" t="n"/>
    </row>
    <row r="198" ht="44" customHeight="1" s="7">
      <c r="A198" s="72" t="n">
        <v>13</v>
      </c>
      <c r="B198" s="30" t="inlineStr">
        <is>
          <t>种畜补贴
（黑山羊专业户）</t>
        </is>
      </c>
      <c r="C198" s="30" t="inlineStr">
        <is>
          <t>新建</t>
        </is>
      </c>
      <c r="D198" s="30" t="inlineStr">
        <is>
          <t>虎洞镇</t>
        </is>
      </c>
      <c r="E198" s="62" t="inlineStr">
        <is>
          <t>扶持10户发展黑山羊养殖，其中：半个城村3户、金庄塬村3户、刘解掌村4户。</t>
        </is>
      </c>
      <c r="F198" s="72" t="n">
        <v>22</v>
      </c>
      <c r="G198" s="63" t="inlineStr">
        <is>
          <t>支持养殖户发展黑山羊养殖，提纯复壮黑山羊，提高黑山羊养殖户养殖效益。</t>
        </is>
      </c>
      <c r="H198" s="30" t="n">
        <v>3</v>
      </c>
      <c r="I198" s="99" t="n">
        <v>0.001</v>
      </c>
      <c r="J198" s="99" t="n">
        <v>0.018</v>
      </c>
      <c r="K198" s="30" t="inlineStr">
        <is>
          <t>畜牧局</t>
        </is>
      </c>
      <c r="L198" s="30" t="inlineStr">
        <is>
          <t>虎洞镇</t>
        </is>
      </c>
      <c r="M198" s="30" t="n"/>
    </row>
    <row r="199" ht="41" customHeight="1" s="7">
      <c r="A199" s="72" t="n">
        <v>14</v>
      </c>
      <c r="B199" s="30" t="inlineStr">
        <is>
          <t>种畜补贴
（黑山羊专业户）</t>
        </is>
      </c>
      <c r="C199" s="30" t="inlineStr">
        <is>
          <t>新建</t>
        </is>
      </c>
      <c r="D199" s="30" t="inlineStr">
        <is>
          <t>演武乡</t>
        </is>
      </c>
      <c r="E199" s="62" t="inlineStr">
        <is>
          <t>扶持4户发展黑山羊养殖，其中：杨家洼村2户、走马硷村2户。</t>
        </is>
      </c>
      <c r="F199" s="72" t="n">
        <v>8.800000000000001</v>
      </c>
      <c r="G199" s="63" t="inlineStr">
        <is>
          <t>支持养殖户发展黑山羊养殖，提纯复壮黑山羊，提高黑山羊养殖户养殖效益。</t>
        </is>
      </c>
      <c r="H199" s="30" t="n">
        <v>4</v>
      </c>
      <c r="I199" s="99" t="n">
        <v>0.0004</v>
      </c>
      <c r="J199" s="99" t="n">
        <v>0.0016</v>
      </c>
      <c r="K199" s="30" t="inlineStr">
        <is>
          <t>畜牧局</t>
        </is>
      </c>
      <c r="L199" s="30" t="inlineStr">
        <is>
          <t>演武乡</t>
        </is>
      </c>
      <c r="M199" s="30" t="n"/>
    </row>
    <row r="200" ht="48" customHeight="1" s="7">
      <c r="A200" s="72" t="n">
        <v>15</v>
      </c>
      <c r="B200" s="30" t="inlineStr">
        <is>
          <t>种畜补贴
（黑山羊专业户）</t>
        </is>
      </c>
      <c r="C200" s="30" t="inlineStr">
        <is>
          <t>新建</t>
        </is>
      </c>
      <c r="D200" s="30" t="inlineStr">
        <is>
          <t>樊家川镇</t>
        </is>
      </c>
      <c r="E200" s="62" t="inlineStr">
        <is>
          <t>扶持10户发展黑山羊养殖，其中：慕家河村1户、樊家川村1户、马驿沟村2户、郝集村2户、长城村1户、李崾岘村1户、马骏滩村2户。</t>
        </is>
      </c>
      <c r="F200" s="72" t="n">
        <v>22</v>
      </c>
      <c r="G200" s="63" t="inlineStr">
        <is>
          <t>支持养殖户发展黑山羊养殖，提纯复壮黑山羊，提高黑山羊养殖户养殖效益。</t>
        </is>
      </c>
      <c r="H200" s="30" t="n">
        <v>7</v>
      </c>
      <c r="I200" s="99" t="n">
        <v>0.001</v>
      </c>
      <c r="J200" s="99" t="n">
        <v>0.034</v>
      </c>
      <c r="K200" s="30" t="inlineStr">
        <is>
          <t>畜牧局</t>
        </is>
      </c>
      <c r="L200" s="30" t="inlineStr">
        <is>
          <t>樊家川镇</t>
        </is>
      </c>
      <c r="M200" s="30" t="n"/>
    </row>
    <row r="201" ht="48" customHeight="1" s="7">
      <c r="A201" s="27" t="inlineStr">
        <is>
          <t>十九</t>
        </is>
      </c>
      <c r="B201" s="70" t="inlineStr">
        <is>
          <t>“营养舔砖”购置</t>
        </is>
      </c>
      <c r="C201" s="27" t="inlineStr">
        <is>
          <t>新建</t>
        </is>
      </c>
      <c r="D201" s="27" t="inlineStr">
        <is>
          <t>车道镇等20个乡镇</t>
        </is>
      </c>
      <c r="E201" s="28" t="inlineStr">
        <is>
          <t>为1.9万户脱贫户（含监测对象）每户发放营养舔砖2块，指导养殖户做好微量元素和矿物质补给，引导养殖户科学养殖。县上统一采购，供应到乡，乡镇负责发放到户，每块营养舔砖30元。</t>
        </is>
      </c>
      <c r="F201" s="70">
        <f>SUM(F202:F221)</f>
        <v/>
      </c>
      <c r="G201" s="71" t="inlineStr">
        <is>
          <t>指导养殖户科学养殖，提高养殖效益。</t>
        </is>
      </c>
      <c r="H201" s="70">
        <f>SUM(H202:H221)</f>
        <v/>
      </c>
      <c r="I201" s="70">
        <f>SUM(I202:I221)</f>
        <v/>
      </c>
      <c r="J201" s="70">
        <f>SUM(J202:J221)</f>
        <v/>
      </c>
      <c r="K201" s="27" t="inlineStr">
        <is>
          <t>畜牧局</t>
        </is>
      </c>
      <c r="L201" s="81" t="inlineStr">
        <is>
          <t>各乡镇</t>
        </is>
      </c>
      <c r="M201" s="27" t="n"/>
    </row>
    <row r="202" ht="74" customHeight="1" s="7">
      <c r="A202" s="72" t="n">
        <v>1</v>
      </c>
      <c r="B202" s="73" t="inlineStr">
        <is>
          <t>“营养舔砖”购置</t>
        </is>
      </c>
      <c r="C202" s="30" t="inlineStr">
        <is>
          <t>新建</t>
        </is>
      </c>
      <c r="D202" s="30" t="inlineStr">
        <is>
          <t>车道镇</t>
        </is>
      </c>
      <c r="E202" s="74" t="inlineStr">
        <is>
          <t>为1802户每户发放营养舔砖2个，其中：元峁村110户220个、苦水掌村95户190个、双庙村167户334个、王西掌村152户304个、吊渠村93户186个、三角城村104户208个、杨掌村127户254个、万安村178户356个、魏洼村153户306个、陈掌村66户132个、红台套村68户136个、樱桃掌村125户250个、安掌村125户250个、代掌村121户242个、刘渠村68户136个、刘园子村50户100个。</t>
        </is>
      </c>
      <c r="F202" s="73" t="n">
        <v>10.812</v>
      </c>
      <c r="G202" s="46" t="inlineStr">
        <is>
          <t>指导养殖户科学养殖，提高养殖效益。</t>
        </is>
      </c>
      <c r="H202" s="96" t="n">
        <v>16</v>
      </c>
      <c r="I202" s="30" t="n">
        <v>0.1802</v>
      </c>
      <c r="J202" s="30" t="n">
        <v>0.7208</v>
      </c>
      <c r="K202" s="30" t="inlineStr">
        <is>
          <t>畜牧局</t>
        </is>
      </c>
      <c r="L202" s="30" t="inlineStr">
        <is>
          <t>车道镇</t>
        </is>
      </c>
      <c r="M202" s="30" t="n"/>
    </row>
    <row r="203" ht="57" customHeight="1" s="7">
      <c r="A203" s="72" t="n">
        <v>2</v>
      </c>
      <c r="B203" s="73" t="inlineStr">
        <is>
          <t>“营养舔砖”购置</t>
        </is>
      </c>
      <c r="C203" s="30" t="inlineStr">
        <is>
          <t>新建</t>
        </is>
      </c>
      <c r="D203" s="30" t="inlineStr">
        <is>
          <t>小南沟乡</t>
        </is>
      </c>
      <c r="E203" s="74" t="inlineStr">
        <is>
          <t>为1129户每户发放营养舔砖2个，其中：小南沟村214个、陈掌村196个、许掌村102个、汪天子村126个、李上山村150个、李塬村162个、天子渠村128个、粉子山村226个、丁寨柯村336个、连家川村266个、杨胡套子村174个、燕麦掌村178个。</t>
        </is>
      </c>
      <c r="F203" s="73" t="n">
        <v>6.774</v>
      </c>
      <c r="G203" s="46" t="inlineStr">
        <is>
          <t>指导养殖户科学养殖，提高养殖效益。</t>
        </is>
      </c>
      <c r="H203" s="96" t="n">
        <v>12</v>
      </c>
      <c r="I203" s="30" t="n">
        <v>0.1129</v>
      </c>
      <c r="J203" s="30" t="n">
        <v>0.4518</v>
      </c>
      <c r="K203" s="30" t="inlineStr">
        <is>
          <t>畜牧局</t>
        </is>
      </c>
      <c r="L203" s="30" t="inlineStr">
        <is>
          <t>小南沟乡</t>
        </is>
      </c>
      <c r="M203" s="30" t="n"/>
    </row>
    <row r="204" ht="67" customHeight="1" s="7">
      <c r="A204" s="72" t="n">
        <v>3</v>
      </c>
      <c r="B204" s="73" t="inlineStr">
        <is>
          <t>“营养舔砖”购置</t>
        </is>
      </c>
      <c r="C204" s="30" t="inlineStr">
        <is>
          <t>新建</t>
        </is>
      </c>
      <c r="D204" s="30" t="inlineStr">
        <is>
          <t>木钵镇</t>
        </is>
      </c>
      <c r="E204" s="74" t="inlineStr">
        <is>
          <t>为936户每户发放营养舔砖2个，其中：殷家桥村80个、木钵街村54个、周湾村72个、韩洼子村186个、曹旗村168个、关营村42个、高寨村118个、高楼塬村186个、刘家塬村104个、白家掌村112个、邓寨子村94个、郭西掌村172个、二合塬村92个、坪子塬村156个、井儿岔村68个、水坝滩村58个、罗家沟村110个</t>
        </is>
      </c>
      <c r="F204" s="73" t="n">
        <v>5.616</v>
      </c>
      <c r="G204" s="46" t="inlineStr">
        <is>
          <t>指导养殖户科学养殖，提高养殖效益。</t>
        </is>
      </c>
      <c r="H204" s="96" t="n">
        <v>17</v>
      </c>
      <c r="I204" s="30" t="n">
        <v>0.0936</v>
      </c>
      <c r="J204" s="30" t="n">
        <v>0.4212</v>
      </c>
      <c r="K204" s="30" t="inlineStr">
        <is>
          <t>畜牧局</t>
        </is>
      </c>
      <c r="L204" s="30" t="inlineStr">
        <is>
          <t>木钵镇</t>
        </is>
      </c>
      <c r="M204" s="30" t="n"/>
    </row>
    <row r="205" ht="45" customHeight="1" s="7">
      <c r="A205" s="72" t="n">
        <v>4</v>
      </c>
      <c r="B205" s="73" t="inlineStr">
        <is>
          <t>“营养舔砖”购置</t>
        </is>
      </c>
      <c r="C205" s="30" t="inlineStr">
        <is>
          <t>新建</t>
        </is>
      </c>
      <c r="D205" s="30" t="inlineStr">
        <is>
          <t>樊家川镇</t>
        </is>
      </c>
      <c r="E205" s="74" t="inlineStr">
        <is>
          <t>为750户每户发放营养舔砖2个，其中：慕家河村194个、樊家川村252个、马驿沟村166个、郝集村202个、长城村120个、闫塬村226个、李崾岘村192个、马骏滩村148个。</t>
        </is>
      </c>
      <c r="F205" s="73" t="n">
        <v>4.5</v>
      </c>
      <c r="G205" s="46" t="inlineStr">
        <is>
          <t>指导养殖户科学养殖，提高养殖效益。</t>
        </is>
      </c>
      <c r="H205" s="96" t="n">
        <v>8</v>
      </c>
      <c r="I205" s="30" t="n">
        <v>0.075</v>
      </c>
      <c r="J205" s="30" t="n">
        <v>0.3499</v>
      </c>
      <c r="K205" s="30" t="inlineStr">
        <is>
          <t>畜牧局</t>
        </is>
      </c>
      <c r="L205" s="30" t="inlineStr">
        <is>
          <t>樊家川镇</t>
        </is>
      </c>
      <c r="M205" s="30" t="n"/>
    </row>
    <row r="206" ht="44" customHeight="1" s="7">
      <c r="A206" s="72" t="n">
        <v>5</v>
      </c>
      <c r="B206" s="73" t="inlineStr">
        <is>
          <t>“营养舔砖”购置</t>
        </is>
      </c>
      <c r="C206" s="30" t="inlineStr">
        <is>
          <t>新建</t>
        </is>
      </c>
      <c r="D206" s="30" t="inlineStr">
        <is>
          <t>演武乡</t>
        </is>
      </c>
      <c r="E206" s="74" t="inlineStr">
        <is>
          <t>为807户每户发放营养舔砖2个，其中佛岔村226个、黑泉河村250个、黄山村138个、刘坪村110个、路家塬村254个、吴家塬村168个、杨家洼村122个、曳郭咀村162个、走马硷村184个。</t>
        </is>
      </c>
      <c r="F206" s="73" t="n">
        <v>4.842</v>
      </c>
      <c r="G206" s="46" t="inlineStr">
        <is>
          <t>指导养殖户科学养殖，提高养殖效益。</t>
        </is>
      </c>
      <c r="H206" s="96" t="n">
        <v>9</v>
      </c>
      <c r="I206" s="30" t="n">
        <v>0.08069999999999999</v>
      </c>
      <c r="J206" s="30" t="n">
        <v>0</v>
      </c>
      <c r="K206" s="30" t="inlineStr">
        <is>
          <t>畜牧局</t>
        </is>
      </c>
      <c r="L206" s="30" t="inlineStr">
        <is>
          <t>演武乡</t>
        </is>
      </c>
      <c r="M206" s="30" t="n"/>
    </row>
    <row r="207" ht="51" customHeight="1" s="7">
      <c r="A207" s="72" t="n">
        <v>6</v>
      </c>
      <c r="B207" s="73" t="inlineStr">
        <is>
          <t>“营养舔砖”购置</t>
        </is>
      </c>
      <c r="C207" s="30" t="inlineStr">
        <is>
          <t>新建</t>
        </is>
      </c>
      <c r="D207" s="30" t="inlineStr">
        <is>
          <t>甜水镇</t>
        </is>
      </c>
      <c r="E207" s="62" t="inlineStr">
        <is>
          <t>为538户每户发放营养舔砖2个，其中：甜水街村72个、张铁村村156个、鲁掌村130个、何塬村142个、邱滩村64个、赵掌村90个、高崾岘村142个、狼儿滩村124个、大良洼村132个、七里墩村24个。</t>
        </is>
      </c>
      <c r="F207" s="73" t="n">
        <v>3.228</v>
      </c>
      <c r="G207" s="46" t="inlineStr">
        <is>
          <t>指导养殖户科学养殖，提高养殖效益。</t>
        </is>
      </c>
      <c r="H207" s="101" t="n">
        <v>10</v>
      </c>
      <c r="I207" s="30" t="n">
        <v>0.0538</v>
      </c>
      <c r="J207" s="30" t="n">
        <v>0.2152</v>
      </c>
      <c r="K207" s="30" t="inlineStr">
        <is>
          <t>畜牧局</t>
        </is>
      </c>
      <c r="L207" s="30" t="inlineStr">
        <is>
          <t>甜水镇</t>
        </is>
      </c>
      <c r="M207" s="30" t="n"/>
    </row>
    <row r="208" ht="57" customHeight="1" s="7">
      <c r="A208" s="72" t="n">
        <v>7</v>
      </c>
      <c r="B208" s="73" t="inlineStr">
        <is>
          <t>“营养舔砖”购置</t>
        </is>
      </c>
      <c r="C208" s="30" t="inlineStr">
        <is>
          <t>新建</t>
        </is>
      </c>
      <c r="D208" s="30" t="inlineStr">
        <is>
          <t>八珠乡</t>
        </is>
      </c>
      <c r="E208" s="74" t="inlineStr">
        <is>
          <t>为929户每户发放营养舔砖2个，其中：八珠塬81户162个、曹塬村101户202个、瓦崾岘村151户302个、杏树沟村64户128个、塔儿咀村88户176个、马连掌村100户200个、冯家湾村73户146个、苟塬村108户216个、湫坝沟村78户156个、白塬村85户170个</t>
        </is>
      </c>
      <c r="F208" s="73" t="n">
        <v>5.574</v>
      </c>
      <c r="G208" s="46" t="inlineStr">
        <is>
          <t>指导养殖户科学养殖，提高养殖效益。</t>
        </is>
      </c>
      <c r="H208" s="96" t="n">
        <v>10</v>
      </c>
      <c r="I208" s="30" t="n">
        <v>0.0929</v>
      </c>
      <c r="J208" s="30" t="n">
        <v>0.4195</v>
      </c>
      <c r="K208" s="30" t="inlineStr">
        <is>
          <t>畜牧局</t>
        </is>
      </c>
      <c r="L208" s="30" t="inlineStr">
        <is>
          <t>八珠乡</t>
        </is>
      </c>
      <c r="M208" s="30" t="n"/>
    </row>
    <row r="209" ht="75" customHeight="1" s="7">
      <c r="A209" s="72" t="n">
        <v>8</v>
      </c>
      <c r="B209" s="73" t="inlineStr">
        <is>
          <t>“营养舔砖”购置</t>
        </is>
      </c>
      <c r="C209" s="30" t="inlineStr">
        <is>
          <t>新建</t>
        </is>
      </c>
      <c r="D209" s="30" t="inlineStr">
        <is>
          <t>洪德镇</t>
        </is>
      </c>
      <c r="E209" s="74" t="inlineStr">
        <is>
          <t>为1490户每户发放营养舔砖2个，其中：大户塬村68个、丁阳渠子村116个、耿塬畔村190个、河连湾村214个、洪德街村164个、寇河村192个、李达掌村126个、李塬村164个、梁岔村146个、马塬村134个、苗河村142个、私盐路村168个、苏长沟村184个、肖关村110个、新集子村194个、许旗村152个、张崾岘村144个、张塬村228个、赵洼村144个。</t>
        </is>
      </c>
      <c r="F209" s="73" t="n">
        <v>8.94</v>
      </c>
      <c r="G209" s="46" t="inlineStr">
        <is>
          <t>指导养殖户科学养殖，提高养殖效益。</t>
        </is>
      </c>
      <c r="H209" s="96" t="n">
        <v>19</v>
      </c>
      <c r="I209" s="30" t="n">
        <v>0.149</v>
      </c>
      <c r="J209" s="30" t="n">
        <v>0.7126</v>
      </c>
      <c r="K209" s="30" t="inlineStr">
        <is>
          <t>畜牧局</t>
        </is>
      </c>
      <c r="L209" s="30" t="inlineStr">
        <is>
          <t>洪德镇</t>
        </is>
      </c>
      <c r="M209" s="30" t="n"/>
    </row>
    <row r="210" ht="65" customHeight="1" s="7">
      <c r="A210" s="72" t="n">
        <v>9</v>
      </c>
      <c r="B210" s="73" t="inlineStr">
        <is>
          <t>“营养舔砖”购置</t>
        </is>
      </c>
      <c r="C210" s="30" t="inlineStr">
        <is>
          <t>新建</t>
        </is>
      </c>
      <c r="D210" s="30" t="inlineStr">
        <is>
          <t>曲子镇</t>
        </is>
      </c>
      <c r="E210" s="74" t="inlineStr">
        <is>
          <t>为448户每户发放营养舔砖2个，其中：五里桥村18个、双城村18个、刘旗村74个、孟家寨村48个、高李湾村64个、楼房子村100个、西沟村110个、宋家塬村52个、许家塬村68个、金村寺54个；油坊塬村58个、金盆掌村52个、小庄子村68个、马家河村70个、董家塬村42个。</t>
        </is>
      </c>
      <c r="F210" s="73" t="n">
        <v>2.688</v>
      </c>
      <c r="G210" s="46" t="inlineStr">
        <is>
          <t>指导养殖户科学养殖，提高养殖效益。</t>
        </is>
      </c>
      <c r="H210" s="96" t="n">
        <v>15</v>
      </c>
      <c r="I210" s="30" t="n">
        <v>0.0448</v>
      </c>
      <c r="J210" s="30" t="n">
        <v>0</v>
      </c>
      <c r="K210" s="30" t="inlineStr">
        <is>
          <t>畜牧局</t>
        </is>
      </c>
      <c r="L210" s="30" t="inlineStr">
        <is>
          <t>曲子镇</t>
        </is>
      </c>
      <c r="M210" s="30" t="n"/>
    </row>
    <row r="211" ht="47" customHeight="1" s="7">
      <c r="A211" s="72" t="n">
        <v>10</v>
      </c>
      <c r="B211" s="73" t="inlineStr">
        <is>
          <t>“营养舔砖”购置</t>
        </is>
      </c>
      <c r="C211" s="30" t="inlineStr">
        <is>
          <t>新建</t>
        </is>
      </c>
      <c r="D211" s="30" t="inlineStr">
        <is>
          <t>罗山川乡</t>
        </is>
      </c>
      <c r="E211" s="74" t="inlineStr">
        <is>
          <t>为727户每户发放营养舔砖2个，其中：西阳洼村104个、苇芝城村124个、龙柏山村228个、兰家掌村214个、大树塬村266个、陈渠子村220个、山水湾村120个、光明村178个。</t>
        </is>
      </c>
      <c r="F211" s="73" t="n">
        <v>4.362</v>
      </c>
      <c r="G211" s="46" t="inlineStr">
        <is>
          <t>指导养殖户科学养殖，提高养殖效益。</t>
        </is>
      </c>
      <c r="H211" s="96" t="n">
        <v>8</v>
      </c>
      <c r="I211" s="30" t="n">
        <v>0.0727</v>
      </c>
      <c r="J211" s="30" t="n">
        <v>0</v>
      </c>
      <c r="K211" s="30" t="inlineStr">
        <is>
          <t>畜牧局</t>
        </is>
      </c>
      <c r="L211" s="30" t="inlineStr">
        <is>
          <t>罗山川乡</t>
        </is>
      </c>
      <c r="M211" s="30" t="n"/>
    </row>
    <row r="212" ht="57" customHeight="1" s="7">
      <c r="A212" s="72" t="n">
        <v>11</v>
      </c>
      <c r="B212" s="73" t="inlineStr">
        <is>
          <t>“营养舔砖”购置</t>
        </is>
      </c>
      <c r="C212" s="30" t="inlineStr">
        <is>
          <t>新建</t>
        </is>
      </c>
      <c r="D212" s="30" t="inlineStr">
        <is>
          <t>南湫乡</t>
        </is>
      </c>
      <c r="E212" s="74" t="inlineStr">
        <is>
          <t>为426户每户发放营养舔砖2个，其中：代家洼村118个、党家洼村116个、双井子村106个、岳后渠村186个、杨兴堡村82个、洪涝池村174个、花儿山村70个。</t>
        </is>
      </c>
      <c r="F212" s="73" t="n">
        <v>2.556</v>
      </c>
      <c r="G212" s="46" t="inlineStr">
        <is>
          <t>指导养殖户科学养殖，提高养殖效益。</t>
        </is>
      </c>
      <c r="H212" s="96" t="n">
        <v>7</v>
      </c>
      <c r="I212" s="30" t="n">
        <v>0.0426</v>
      </c>
      <c r="J212" s="30" t="n">
        <v>0.1815</v>
      </c>
      <c r="K212" s="30" t="inlineStr">
        <is>
          <t>畜牧局</t>
        </is>
      </c>
      <c r="L212" s="30" t="inlineStr">
        <is>
          <t>南湫乡</t>
        </is>
      </c>
      <c r="M212" s="30" t="n"/>
    </row>
    <row r="213" ht="74" customHeight="1" s="7">
      <c r="A213" s="72" t="n">
        <v>12</v>
      </c>
      <c r="B213" s="73" t="inlineStr">
        <is>
          <t>“营养舔砖”购置</t>
        </is>
      </c>
      <c r="C213" s="30" t="inlineStr">
        <is>
          <t>新建</t>
        </is>
      </c>
      <c r="D213" s="30" t="inlineStr">
        <is>
          <t>虎洞镇</t>
        </is>
      </c>
      <c r="E213" s="74" t="inlineStr">
        <is>
          <t>为955户每户发放营养舔砖2个，其中、高庙湾村154户308个、张大掌村55户110个、贾驿村100户200个、魏家河村68户136个、半个城村66户132个、刘解掌村105户210个、常兆台村89户178个、张湾村113户226个、金庄塬村90户180个、砂井子村115户230个。</t>
        </is>
      </c>
      <c r="F213" s="73" t="n">
        <v>5.73</v>
      </c>
      <c r="G213" s="46" t="inlineStr">
        <is>
          <t>指导养殖户科学养殖，提高养殖效益。</t>
        </is>
      </c>
      <c r="H213" s="72" t="n">
        <v>10</v>
      </c>
      <c r="I213" s="30" t="n">
        <v>0.0955</v>
      </c>
      <c r="J213" s="30" t="n">
        <v>0.573</v>
      </c>
      <c r="K213" s="30" t="inlineStr">
        <is>
          <t>畜牧局</t>
        </is>
      </c>
      <c r="L213" s="30" t="inlineStr">
        <is>
          <t>虎洞镇</t>
        </is>
      </c>
      <c r="M213" s="30" t="n"/>
    </row>
    <row r="214" ht="72" customHeight="1" s="7">
      <c r="A214" s="72" t="n">
        <v>13</v>
      </c>
      <c r="B214" s="73" t="inlineStr">
        <is>
          <t>“营养舔砖”购置</t>
        </is>
      </c>
      <c r="C214" s="30" t="inlineStr">
        <is>
          <t>新建</t>
        </is>
      </c>
      <c r="D214" s="30" t="inlineStr">
        <is>
          <t>天池乡</t>
        </is>
      </c>
      <c r="E214" s="76" t="inlineStr">
        <is>
          <t>为1267户每户发放营养舔砖2个，其中：潘老庄村242个、苏北岔村208个、大方山村94个；梁家河村220个、井渠淌村22个、曹李川村248个、鲜岔村196个、喜家坪村118个、张邓塬村118个、殷屈河130个、老庄湾村220个、四合掌村172个、吴城子村208个、天池村110个、碾盘岭村8个、大庄台村220个。</t>
        </is>
      </c>
      <c r="F214" s="73" t="n">
        <v>7.602</v>
      </c>
      <c r="G214" s="46" t="inlineStr">
        <is>
          <t>指导养殖户科学养殖，提高养殖效益。</t>
        </is>
      </c>
      <c r="H214" s="96" t="n">
        <v>16</v>
      </c>
      <c r="I214" s="30" t="n">
        <v>0.1267</v>
      </c>
      <c r="J214" s="30" t="n">
        <v>0.5762</v>
      </c>
      <c r="K214" s="30" t="inlineStr">
        <is>
          <t>畜牧局</t>
        </is>
      </c>
      <c r="L214" s="30" t="inlineStr">
        <is>
          <t>天池乡</t>
        </is>
      </c>
      <c r="M214" s="30" t="n"/>
    </row>
    <row r="215" ht="82" customHeight="1" s="7">
      <c r="A215" s="72" t="n">
        <v>14</v>
      </c>
      <c r="B215" s="73" t="inlineStr">
        <is>
          <t>“营养舔砖”购置</t>
        </is>
      </c>
      <c r="C215" s="30" t="inlineStr">
        <is>
          <t>新建</t>
        </is>
      </c>
      <c r="D215" s="30" t="inlineStr">
        <is>
          <t>环城镇</t>
        </is>
      </c>
      <c r="E215" s="74" t="inlineStr">
        <is>
          <t>为622户每户发放营养舔砖2个，其中：龚淌村76个、十八里村12个、周塬村30个、鸳鸯沟村32个、陈汤塬村28个、城东塬36个、红星村10个、耿家沟168个、五里屯10个、漫塬村40个、白草塬10个、高龚塬58个、肖川48个、杨庙掌52个、赵小掌176个、马坊塬76个、冉旗寨46个、张淌32个、北郭塬34个、西川62个、唐塬68个、十五里沟16个、宁老庄86个、张滩滩村38个。</t>
        </is>
      </c>
      <c r="F215" s="73" t="n">
        <v>3.732</v>
      </c>
      <c r="G215" s="46" t="inlineStr">
        <is>
          <t>指导养殖户科学养殖，提高养殖效益。</t>
        </is>
      </c>
      <c r="H215" s="96" t="n">
        <v>24</v>
      </c>
      <c r="I215" s="30" t="n">
        <v>0.0622</v>
      </c>
      <c r="J215" s="30" t="n">
        <v>0.2799</v>
      </c>
      <c r="K215" s="30" t="inlineStr">
        <is>
          <t>畜牧局</t>
        </is>
      </c>
      <c r="L215" s="30" t="inlineStr">
        <is>
          <t>环城镇</t>
        </is>
      </c>
      <c r="M215" s="30" t="n"/>
    </row>
    <row r="216" ht="74" customHeight="1" s="7">
      <c r="A216" s="72" t="n">
        <v>15</v>
      </c>
      <c r="B216" s="73" t="inlineStr">
        <is>
          <t>“营养舔砖”购置</t>
        </is>
      </c>
      <c r="C216" s="30" t="inlineStr">
        <is>
          <t>新建</t>
        </is>
      </c>
      <c r="D216" s="30" t="inlineStr">
        <is>
          <t>毛井镇</t>
        </is>
      </c>
      <c r="E216" s="74" t="inlineStr">
        <is>
          <t>为1351户每户发放营养舔砖2个，其中：山西掌村208个、红糜湾村64个、乔崾岘村242个、马趟村204个、杨东掌村240个、施家滩村156个、高家洼村140个、红土咀村292个、砖城子村244个、大户掌村184个、二条俭村350个、丁连掌村114个、黄寨柯村264个。</t>
        </is>
      </c>
      <c r="F216" s="73" t="n">
        <v>8.106</v>
      </c>
      <c r="G216" s="46" t="inlineStr">
        <is>
          <t>指导养殖户科学养殖，提高养殖效益。</t>
        </is>
      </c>
      <c r="H216" s="96" t="n">
        <v>13</v>
      </c>
      <c r="I216" s="30" t="n">
        <v>0.1351</v>
      </c>
      <c r="J216" s="30" t="n">
        <v>0.5845</v>
      </c>
      <c r="K216" s="30" t="inlineStr">
        <is>
          <t>畜牧局</t>
        </is>
      </c>
      <c r="L216" s="30" t="inlineStr">
        <is>
          <t>毛井镇</t>
        </is>
      </c>
      <c r="M216" s="30" t="n"/>
    </row>
    <row r="217" ht="51" customHeight="1" s="7">
      <c r="A217" s="72" t="n">
        <v>16</v>
      </c>
      <c r="B217" s="73" t="inlineStr">
        <is>
          <t>“营养舔砖”购置</t>
        </is>
      </c>
      <c r="C217" s="30" t="inlineStr">
        <is>
          <t>新建</t>
        </is>
      </c>
      <c r="D217" s="30" t="inlineStr">
        <is>
          <t>秦团庄乡</t>
        </is>
      </c>
      <c r="E217" s="74" t="inlineStr">
        <is>
          <t>为658户每户发放营养舔砖2个，其中：贾塬村190个、秦团庄村150个、新集子村196个、新峁村188个、白塬畔村172个、大天子村146个、王团庄村144个、南掌堡子村130个。</t>
        </is>
      </c>
      <c r="F217" s="73" t="n">
        <v>3.948</v>
      </c>
      <c r="G217" s="46" t="inlineStr">
        <is>
          <t>指导养殖户科学养殖，提高养殖效益。</t>
        </is>
      </c>
      <c r="H217" s="96" t="n">
        <v>8</v>
      </c>
      <c r="I217" s="30" t="n">
        <v>0.0658</v>
      </c>
      <c r="J217" s="30" t="n">
        <v>0.1865</v>
      </c>
      <c r="K217" s="30" t="inlineStr">
        <is>
          <t>畜牧局</t>
        </is>
      </c>
      <c r="L217" s="30" t="inlineStr">
        <is>
          <t>秦团庄乡</t>
        </is>
      </c>
      <c r="M217" s="30" t="n"/>
    </row>
    <row r="218" ht="79" customHeight="1" s="7">
      <c r="A218" s="72" t="n">
        <v>17</v>
      </c>
      <c r="B218" s="73" t="inlineStr">
        <is>
          <t>“营养舔砖”购置</t>
        </is>
      </c>
      <c r="C218" s="30" t="inlineStr">
        <is>
          <t>新建</t>
        </is>
      </c>
      <c r="D218" s="30" t="inlineStr">
        <is>
          <t>耿湾乡</t>
        </is>
      </c>
      <c r="E218" s="74" t="inlineStr">
        <is>
          <t>为1061每户发放营养舔砖2个，其中：早流渠村38户76个、郜庄村80户160个、潘掌村145户290个、耿河村90户180个、万湾村112户224个、四合原村45户90个、许掌村116户232个、郝东掌村146户292个、天桥村55户110个、黑城岔村50户100个、张台村69户138个、桃树掌村70户140个、韩老庄村45户90个。</t>
        </is>
      </c>
      <c r="F218" s="73" t="n">
        <v>6.366</v>
      </c>
      <c r="G218" s="46" t="inlineStr">
        <is>
          <t>指导养殖户科学养殖，提高养殖效益。</t>
        </is>
      </c>
      <c r="H218" s="96" t="n">
        <v>13</v>
      </c>
      <c r="I218" s="30" t="n">
        <v>0.1061</v>
      </c>
      <c r="J218" s="30" t="n">
        <v>0</v>
      </c>
      <c r="K218" s="30" t="inlineStr">
        <is>
          <t>畜牧局</t>
        </is>
      </c>
      <c r="L218" s="30" t="inlineStr">
        <is>
          <t>耿湾乡</t>
        </is>
      </c>
      <c r="M218" s="30" t="n"/>
    </row>
    <row r="219" ht="55" customHeight="1" s="7">
      <c r="A219" s="72" t="n">
        <v>18</v>
      </c>
      <c r="B219" s="73" t="inlineStr">
        <is>
          <t>“营养舔砖”购置</t>
        </is>
      </c>
      <c r="C219" s="30" t="inlineStr">
        <is>
          <t>新建</t>
        </is>
      </c>
      <c r="D219" s="30" t="inlineStr">
        <is>
          <t>芦家湾乡</t>
        </is>
      </c>
      <c r="E219" s="74" t="inlineStr">
        <is>
          <t>为882户每户发放营养舔砖2个，其中：杨新庄村196个、大堡条202个、井川村122个、小堡条村152个、花儿掌村162个、盘龙村210个、庙儿掌村208个、桃李湾村146个、王庄村260个、宋家掌村106个。</t>
        </is>
      </c>
      <c r="F219" s="73" t="n">
        <v>5.292</v>
      </c>
      <c r="G219" s="46" t="inlineStr">
        <is>
          <t>指导养殖户科学养殖，提高养殖效益。</t>
        </is>
      </c>
      <c r="H219" s="96" t="n">
        <v>10</v>
      </c>
      <c r="I219" s="30" t="n">
        <v>0.0882</v>
      </c>
      <c r="J219" s="30" t="n">
        <v>0.3528</v>
      </c>
      <c r="K219" s="30" t="inlineStr">
        <is>
          <t>畜牧局</t>
        </is>
      </c>
      <c r="L219" s="30" t="inlineStr">
        <is>
          <t>芦家湾乡</t>
        </is>
      </c>
      <c r="M219" s="30" t="n"/>
    </row>
    <row r="220" ht="50" customHeight="1" s="7">
      <c r="A220" s="72" t="n">
        <v>19</v>
      </c>
      <c r="B220" s="73" t="inlineStr">
        <is>
          <t>“营养舔砖”购置</t>
        </is>
      </c>
      <c r="C220" s="30" t="inlineStr">
        <is>
          <t>新建</t>
        </is>
      </c>
      <c r="D220" s="30" t="inlineStr">
        <is>
          <t>山城乡</t>
        </is>
      </c>
      <c r="E220" s="74" t="inlineStr">
        <is>
          <t>为686户每户发放营养舔砖2个，其中：山城堡村158个、八里铺村184个、薛塬村188个、王山口子村198个、寨柯村166个、冯家沟村116个、郝掌村102个、赵庄村94个、谢庄村166个。</t>
        </is>
      </c>
      <c r="F220" s="73" t="n">
        <v>4.116</v>
      </c>
      <c r="G220" s="46" t="inlineStr">
        <is>
          <t>指导养殖户科学养殖，提高养殖效益。</t>
        </is>
      </c>
      <c r="H220" s="96" t="n">
        <v>9</v>
      </c>
      <c r="I220" s="30" t="n">
        <v>0.06859999999999999</v>
      </c>
      <c r="J220" s="30" t="n">
        <v>0.3027</v>
      </c>
      <c r="K220" s="30" t="inlineStr">
        <is>
          <t>畜牧局</t>
        </is>
      </c>
      <c r="L220" s="30" t="inlineStr">
        <is>
          <t>山城乡</t>
        </is>
      </c>
      <c r="M220" s="30" t="n"/>
    </row>
    <row r="221" ht="62" customHeight="1" s="7">
      <c r="A221" s="72" t="n">
        <v>20</v>
      </c>
      <c r="B221" s="73" t="inlineStr">
        <is>
          <t>“营养舔砖”购置</t>
        </is>
      </c>
      <c r="C221" s="78" t="inlineStr">
        <is>
          <t>新建</t>
        </is>
      </c>
      <c r="D221" s="78" t="inlineStr">
        <is>
          <t>合道镇</t>
        </is>
      </c>
      <c r="E221" s="79" t="inlineStr">
        <is>
          <t>为1536户每户发放营养舔砖2个，其中：陈旗塬146个、尚西坪214个、陶洼子96个、梁坪160个、唐台子202个、红崖洼148个、朱家塬184个、赵家塬174个、辛坪210个、杨坪沟244个、大路洼132个、常崾岘150个、寨子坪162个、沈家岭250个、赵台310个、瓦天沟158个、何家坪132个。</t>
        </is>
      </c>
      <c r="F221" s="73" t="n">
        <v>9.215999999999999</v>
      </c>
      <c r="G221" s="46" t="inlineStr">
        <is>
          <t>指导养殖户科学养殖，提高养殖效益。</t>
        </is>
      </c>
      <c r="H221" s="102" t="n">
        <v>17</v>
      </c>
      <c r="I221" s="30" t="n">
        <v>0.1536</v>
      </c>
      <c r="J221" s="30" t="n">
        <v>0.6328</v>
      </c>
      <c r="K221" s="30" t="inlineStr">
        <is>
          <t>畜牧局</t>
        </is>
      </c>
      <c r="L221" s="78" t="inlineStr">
        <is>
          <t>合道镇</t>
        </is>
      </c>
      <c r="M221" s="30" t="n"/>
    </row>
    <row r="222" ht="37" customHeight="1" s="7">
      <c r="A222" s="27" t="inlineStr">
        <is>
          <t>二十</t>
        </is>
      </c>
      <c r="B222" s="27" t="inlineStr">
        <is>
          <t>羊棚建设</t>
        </is>
      </c>
      <c r="C222" s="27" t="inlineStr">
        <is>
          <t>新建</t>
        </is>
      </c>
      <c r="D222" s="27" t="inlineStr">
        <is>
          <t>车道镇等20个乡镇</t>
        </is>
      </c>
      <c r="E222" s="28" t="inlineStr">
        <is>
          <t>扶持923户脱贫户（含监测对象）每户新建羊棚1座。“50+50”㎡每座补助1.2万元，“63+45”㎡每座补助1.8万元，“75+75”㎡每座补助1.8万元。产权归农户所有。</t>
        </is>
      </c>
      <c r="F222" s="27">
        <f>SUM(F223:F242)</f>
        <v/>
      </c>
      <c r="G222" s="27" t="inlineStr">
        <is>
          <t>改善养殖配套设施，指导养殖户分圈饲喂，提升养殖效益，增加养殖收入。</t>
        </is>
      </c>
      <c r="H222" s="27">
        <f>SUM(H223:H242)</f>
        <v/>
      </c>
      <c r="I222" s="27">
        <f>SUM(I223:I242)</f>
        <v/>
      </c>
      <c r="J222" s="27">
        <f>SUM(J223:J242)</f>
        <v/>
      </c>
      <c r="K222" s="27" t="inlineStr">
        <is>
          <t>畜牧局</t>
        </is>
      </c>
      <c r="L222" s="27" t="inlineStr">
        <is>
          <t>各乡镇</t>
        </is>
      </c>
      <c r="M222" s="27" t="n"/>
    </row>
    <row r="223" ht="66" customHeight="1" s="7">
      <c r="A223" s="30" t="n">
        <v>1</v>
      </c>
      <c r="B223" s="30" t="inlineStr">
        <is>
          <t>羊棚建设</t>
        </is>
      </c>
      <c r="C223" s="30" t="inlineStr">
        <is>
          <t>新建</t>
        </is>
      </c>
      <c r="D223" s="30" t="inlineStr">
        <is>
          <t>车道镇</t>
        </is>
      </c>
      <c r="E223" s="74" t="inlineStr">
        <is>
          <t>扶持16个村76户脱贫户每户新建羊畜暖棚1座，其中：元峁村3户、苦水掌村2户、双庙村4户、王西掌村3户、吊渠村3户、三角城村2户、杨掌村3户、万安村10户、魏洼村14户、陈掌村2户、红台村3户、樱桃掌村9户、安掌村2户、代掌村2户、刘渠村7户、刘园子村7户。</t>
        </is>
      </c>
      <c r="F223" s="30" t="n">
        <v>114</v>
      </c>
      <c r="G223" s="74" t="inlineStr">
        <is>
          <t>改善养殖配套设施，指导养殖户分圈饲喂，提升养殖效益，增加养殖收入。</t>
        </is>
      </c>
      <c r="H223" s="30" t="n">
        <v>16</v>
      </c>
      <c r="I223" s="30" t="n">
        <v>0.0076</v>
      </c>
      <c r="J223" s="30" t="n">
        <v>0.038</v>
      </c>
      <c r="K223" s="30" t="inlineStr">
        <is>
          <t>畜牧局</t>
        </is>
      </c>
      <c r="L223" s="30" t="inlineStr">
        <is>
          <t>车道镇</t>
        </is>
      </c>
      <c r="M223" s="30" t="n"/>
    </row>
    <row r="224" ht="50" customHeight="1" s="7">
      <c r="A224" s="30" t="n">
        <v>2</v>
      </c>
      <c r="B224" s="30" t="inlineStr">
        <is>
          <t>羊棚建设</t>
        </is>
      </c>
      <c r="C224" s="30" t="inlineStr">
        <is>
          <t>新建</t>
        </is>
      </c>
      <c r="D224" s="30" t="inlineStr">
        <is>
          <t>耿湾乡</t>
        </is>
      </c>
      <c r="E224" s="74" t="inlineStr">
        <is>
          <t>扶持11个村43户脱贫户每户新建羊畜暖棚1座，其中：耿河村4户、四合原村6户、桃树掌村4户、韩老庄村4户、天桥村4户、万湾村5户、张台村3户、黑城岔村4户、郜庄村4户、郝东掌村3户、许掌村2户。</t>
        </is>
      </c>
      <c r="F224" s="30" t="n">
        <v>64.5</v>
      </c>
      <c r="G224" s="74" t="inlineStr">
        <is>
          <t>改善养殖配套设施，指导养殖户分圈饲喂，提升养殖效益，增加养殖收入。</t>
        </is>
      </c>
      <c r="H224" s="30" t="n">
        <v>11</v>
      </c>
      <c r="I224" s="30" t="n">
        <v>0.0043</v>
      </c>
      <c r="J224" s="30" t="n">
        <v>0.0215</v>
      </c>
      <c r="K224" s="30" t="inlineStr">
        <is>
          <t>畜牧局</t>
        </is>
      </c>
      <c r="L224" s="30" t="inlineStr">
        <is>
          <t>耿湾乡</t>
        </is>
      </c>
      <c r="M224" s="30" t="n"/>
    </row>
    <row r="225" ht="60" customHeight="1" s="7">
      <c r="A225" s="30" t="n">
        <v>3</v>
      </c>
      <c r="B225" s="30" t="inlineStr">
        <is>
          <t>羊棚建设</t>
        </is>
      </c>
      <c r="C225" s="30" t="inlineStr">
        <is>
          <t>新建</t>
        </is>
      </c>
      <c r="D225" s="30" t="inlineStr">
        <is>
          <t>合道镇</t>
        </is>
      </c>
      <c r="E225" s="74" t="inlineStr">
        <is>
          <t>扶持17个村68户脱贫户每户新建羊畜暖棚1座，其中：朱家塬村4户、赵家塬村3户、沈家岭村3户、瓦天沟村3户、何家坪村3户、唐台子村3户、梁坪村4户、陶洼子村4户、陈旗塬村5户、辛坪村5户、赵台村4户、杨坪沟村2户、常崾岘村3户、寨子坪村5户、红崖洼村5户、大路洼村9户、尚西坪村3户。</t>
        </is>
      </c>
      <c r="F225" s="30" t="n">
        <v>110</v>
      </c>
      <c r="G225" s="74" t="inlineStr">
        <is>
          <t>改善养殖配套设施，指导养殖户分圈饲喂，提升养殖效益，增加养殖收入。</t>
        </is>
      </c>
      <c r="H225" s="30" t="n">
        <v>17</v>
      </c>
      <c r="I225" s="30" t="n">
        <v>0.0068</v>
      </c>
      <c r="J225" s="30" t="n">
        <v>0.034</v>
      </c>
      <c r="K225" s="30" t="inlineStr">
        <is>
          <t>畜牧局</t>
        </is>
      </c>
      <c r="L225" s="30" t="inlineStr">
        <is>
          <t>合道镇</t>
        </is>
      </c>
      <c r="M225" s="30" t="n"/>
    </row>
    <row r="226" ht="66" customHeight="1" s="7">
      <c r="A226" s="30" t="n">
        <v>4</v>
      </c>
      <c r="B226" s="30" t="inlineStr">
        <is>
          <t>羊棚建设</t>
        </is>
      </c>
      <c r="C226" s="30" t="inlineStr">
        <is>
          <t>新建</t>
        </is>
      </c>
      <c r="D226" s="30" t="inlineStr">
        <is>
          <t>洪德镇</t>
        </is>
      </c>
      <c r="E226" s="74" t="inlineStr">
        <is>
          <t>扶持16个村56户脱贫户每户新建羊畜暖棚1座，其中；大户塬村1户、丁阳渠子村3户、洪德街村4户、寇河村3户、李达掌村3户、李塬村3户、梁岔村4户、马塬村6户、苗河村2户、私盐路村5户、苏长沟村8户、肖关村2户、许旗村2户、张崾岘村3户、张塬村5户、赵洼村2户。</t>
        </is>
      </c>
      <c r="F226" s="30" t="n">
        <v>84</v>
      </c>
      <c r="G226" s="74" t="inlineStr">
        <is>
          <t>改善养殖配套设施，指导养殖户分圈饲喂，提升养殖效益，增加养殖收入。</t>
        </is>
      </c>
      <c r="H226" s="30" t="n">
        <v>16</v>
      </c>
      <c r="I226" s="30" t="n">
        <v>0.0056</v>
      </c>
      <c r="J226" s="30" t="n">
        <v>0.028</v>
      </c>
      <c r="K226" s="30" t="inlineStr">
        <is>
          <t>畜牧局</t>
        </is>
      </c>
      <c r="L226" s="30" t="inlineStr">
        <is>
          <t>洪德镇</t>
        </is>
      </c>
      <c r="M226" s="30" t="n"/>
    </row>
    <row r="227" ht="52" customHeight="1" s="7">
      <c r="A227" s="30" t="n">
        <v>5</v>
      </c>
      <c r="B227" s="30" t="inlineStr">
        <is>
          <t>羊棚建设</t>
        </is>
      </c>
      <c r="C227" s="30" t="inlineStr">
        <is>
          <t>新建</t>
        </is>
      </c>
      <c r="D227" s="30" t="inlineStr">
        <is>
          <t>环城镇</t>
        </is>
      </c>
      <c r="E227" s="74" t="inlineStr">
        <is>
          <t>扶持11个村19户脱贫户每户新建羊畜暖棚1座，其中：龚淌村2户、陈汤塬村2户、城东塬村1户、红星村2户、马坊塬村4户、漫塬村3户、高龚塬2户、北郭塬村1户、宁老庄村1户、十五里沟村1户。</t>
        </is>
      </c>
      <c r="F227" s="30" t="n">
        <v>28.5</v>
      </c>
      <c r="G227" s="74" t="inlineStr">
        <is>
          <t>改善养殖配套设施，指导养殖户分圈饲喂，提升养殖效益，增加养殖收入。</t>
        </is>
      </c>
      <c r="H227" s="30" t="n">
        <v>11</v>
      </c>
      <c r="I227" s="30" t="n">
        <v>0.0019</v>
      </c>
      <c r="J227" s="30" t="n">
        <v>0.008699999999999999</v>
      </c>
      <c r="K227" s="30" t="inlineStr">
        <is>
          <t>畜牧局</t>
        </is>
      </c>
      <c r="L227" s="30" t="inlineStr">
        <is>
          <t>环城镇</t>
        </is>
      </c>
      <c r="M227" s="30" t="n"/>
    </row>
    <row r="228" ht="40" customHeight="1" s="7">
      <c r="A228" s="30" t="n">
        <v>6</v>
      </c>
      <c r="B228" s="30" t="inlineStr">
        <is>
          <t>羊棚建设</t>
        </is>
      </c>
      <c r="C228" s="30" t="inlineStr">
        <is>
          <t>新建</t>
        </is>
      </c>
      <c r="D228" s="30" t="inlineStr">
        <is>
          <t>八珠乡</t>
        </is>
      </c>
      <c r="E228" s="74" t="inlineStr">
        <is>
          <t>扶持7个村29户脱贫户每户新建羊畜暖棚1座，其中：八珠塬村村4户、曹塬村4户、杏树沟村4户、塔儿咀村4户、苟塬村4户、湫坝沟5户、白塬村4户。</t>
        </is>
      </c>
      <c r="F228" s="30" t="n">
        <v>43.5</v>
      </c>
      <c r="G228" s="74" t="inlineStr">
        <is>
          <t>改善养殖配套设施，指导养殖户分圈饲喂，提升养殖效益，增加养殖收入。</t>
        </is>
      </c>
      <c r="H228" s="30" t="n">
        <v>7</v>
      </c>
      <c r="I228" s="30" t="n">
        <v>0.0029</v>
      </c>
      <c r="J228" s="30" t="n">
        <v>0.0145</v>
      </c>
      <c r="K228" s="30" t="inlineStr">
        <is>
          <t>畜牧局</t>
        </is>
      </c>
      <c r="L228" s="30" t="inlineStr">
        <is>
          <t>八珠乡</t>
        </is>
      </c>
      <c r="M228" s="30" t="n"/>
    </row>
    <row r="229" ht="39" customHeight="1" s="7">
      <c r="A229" s="30" t="n">
        <v>7</v>
      </c>
      <c r="B229" s="30" t="inlineStr">
        <is>
          <t>羊棚建设</t>
        </is>
      </c>
      <c r="C229" s="30" t="inlineStr">
        <is>
          <t>新建</t>
        </is>
      </c>
      <c r="D229" s="30" t="inlineStr">
        <is>
          <t>樊家川镇</t>
        </is>
      </c>
      <c r="E229" s="74" t="inlineStr">
        <is>
          <t>扶持8个村63户脱贫户每户新建羊畜暖棚1座，其中；慕家河村7户、樊家川村9户、马驿沟村7户、郝集村7户、长城村9户、闫塬村7户、李崾岘村9户、马骏滩村8户。</t>
        </is>
      </c>
      <c r="F229" s="30" t="n">
        <v>103.5</v>
      </c>
      <c r="G229" s="74" t="inlineStr">
        <is>
          <t>改善养殖配套设施，指导养殖户分圈饲喂，提升养殖效益，增加养殖收入。</t>
        </is>
      </c>
      <c r="H229" s="30" t="n">
        <v>8</v>
      </c>
      <c r="I229" s="30" t="n">
        <v>0.0063</v>
      </c>
      <c r="J229" s="30" t="n">
        <v>0.0285</v>
      </c>
      <c r="K229" s="30" t="inlineStr">
        <is>
          <t>畜牧局</t>
        </is>
      </c>
      <c r="L229" s="30" t="inlineStr">
        <is>
          <t>樊家川镇</t>
        </is>
      </c>
      <c r="M229" s="30" t="n"/>
    </row>
    <row r="230" ht="48" customHeight="1" s="7">
      <c r="A230" s="30" t="n">
        <v>8</v>
      </c>
      <c r="B230" s="30" t="inlineStr">
        <is>
          <t>羊棚建设</t>
        </is>
      </c>
      <c r="C230" s="30" t="inlineStr">
        <is>
          <t>新建</t>
        </is>
      </c>
      <c r="D230" s="30" t="inlineStr">
        <is>
          <t>虎洞镇</t>
        </is>
      </c>
      <c r="E230" s="74" t="inlineStr">
        <is>
          <t>扶持10个村51户脱贫户每户新建羊畜暖棚1座，其中；半个城村5户、常兆台村5户、贾驿村5户、刘解掌村10户、砂井子村3户、魏家河村5户、张大掌村5户、金庄塬村4户、张家湾村3户、高庙湾6户。</t>
        </is>
      </c>
      <c r="F230" s="30" t="n">
        <v>76.5</v>
      </c>
      <c r="G230" s="74" t="inlineStr">
        <is>
          <t>改善养殖配套设施，指导养殖户分圈饲喂，提升养殖效益，增加养殖收入。</t>
        </is>
      </c>
      <c r="H230" s="30" t="n">
        <v>10</v>
      </c>
      <c r="I230" s="30" t="n">
        <v>0.0051</v>
      </c>
      <c r="J230" s="30" t="n">
        <v>0.0229</v>
      </c>
      <c r="K230" s="30" t="inlineStr">
        <is>
          <t>畜牧局</t>
        </is>
      </c>
      <c r="L230" s="30" t="inlineStr">
        <is>
          <t>虎洞镇</t>
        </is>
      </c>
      <c r="M230" s="30" t="n"/>
    </row>
    <row r="231" ht="49" customHeight="1" s="7">
      <c r="A231" s="30" t="n">
        <v>9</v>
      </c>
      <c r="B231" s="30" t="inlineStr">
        <is>
          <t>羊棚建设</t>
        </is>
      </c>
      <c r="C231" s="30" t="inlineStr">
        <is>
          <t>新建</t>
        </is>
      </c>
      <c r="D231" s="30" t="inlineStr">
        <is>
          <t>芦家湾乡</t>
        </is>
      </c>
      <c r="E231" s="74" t="inlineStr">
        <is>
          <t>扶持10个村59户脱贫户每户新建羊畜暖棚1座，其中：杨兴庄村3户、花儿掌村4户、庙儿掌村5户、井川村5户、宋家掌村5户、桃李湾村8户、王庄村9户、大堡条村4户、盘龙村11户、小堡条村5户。</t>
        </is>
      </c>
      <c r="F231" s="30" t="n">
        <v>88.5</v>
      </c>
      <c r="G231" s="74" t="inlineStr">
        <is>
          <t>改善养殖配套设施，指导养殖户分圈饲喂，提升养殖效益，增加养殖收入。</t>
        </is>
      </c>
      <c r="H231" s="30" t="n">
        <v>10</v>
      </c>
      <c r="I231" s="30" t="n">
        <v>0.0059</v>
      </c>
      <c r="J231" s="30" t="n">
        <v>0.0236</v>
      </c>
      <c r="K231" s="30" t="inlineStr">
        <is>
          <t>畜牧局</t>
        </is>
      </c>
      <c r="L231" s="30" t="inlineStr">
        <is>
          <t>芦家湾乡</t>
        </is>
      </c>
      <c r="M231" s="30" t="n"/>
    </row>
    <row r="232" ht="41" customHeight="1" s="7">
      <c r="A232" s="30" t="n">
        <v>10</v>
      </c>
      <c r="B232" s="30" t="inlineStr">
        <is>
          <t>羊棚建设</t>
        </is>
      </c>
      <c r="C232" s="30" t="inlineStr">
        <is>
          <t>新建</t>
        </is>
      </c>
      <c r="D232" s="30" t="inlineStr">
        <is>
          <t>罗山川乡</t>
        </is>
      </c>
      <c r="E232" s="74" t="inlineStr">
        <is>
          <t>扶持8个村46户脱贫户每户新建羊畜暖棚1座，其中：西阳洼村4户、苇芝城村4户、龙柏山村6户、兰家掌村5户、大树塬村8户、陈渠子村7户、山水湾村8户、光明村4户。</t>
        </is>
      </c>
      <c r="F232" s="30" t="n">
        <v>69</v>
      </c>
      <c r="G232" s="74" t="inlineStr">
        <is>
          <t>改善养殖配套设施，减少饲草浪费，提升养殖效益，增加养殖收入。</t>
        </is>
      </c>
      <c r="H232" s="30" t="n">
        <v>8</v>
      </c>
      <c r="I232" s="30" t="n">
        <v>0.0046</v>
      </c>
      <c r="J232" s="30" t="n">
        <v>0.0207</v>
      </c>
      <c r="K232" s="30" t="inlineStr">
        <is>
          <t>畜牧局</t>
        </is>
      </c>
      <c r="L232" s="30" t="inlineStr">
        <is>
          <t>罗山川乡</t>
        </is>
      </c>
      <c r="M232" s="30" t="n"/>
    </row>
    <row r="233" ht="51" customHeight="1" s="7">
      <c r="A233" s="30" t="n">
        <v>11</v>
      </c>
      <c r="B233" s="30" t="inlineStr">
        <is>
          <t>羊棚建设</t>
        </is>
      </c>
      <c r="C233" s="30" t="inlineStr">
        <is>
          <t>新建</t>
        </is>
      </c>
      <c r="D233" s="30" t="inlineStr">
        <is>
          <t>毛井镇</t>
        </is>
      </c>
      <c r="E233" s="74" t="inlineStr">
        <is>
          <t>扶持12个村84户脱贫户每户新建羊畜暖棚1座，其中：二条俭村7户、杨东掌村7户、施家滩村5户、丁连掌村6户、大户掌村10户、马淌村7户、红土咀村10户、高家洼村4户、红糜湾村7户、山西掌村7户、砖城子村7户、乔崾岘村7户。</t>
        </is>
      </c>
      <c r="F233" s="30" t="n">
        <v>136</v>
      </c>
      <c r="G233" s="74" t="inlineStr">
        <is>
          <t>改善养殖配套设施，指导养殖户分圈饲喂，提升养殖效益，增加养殖收入。</t>
        </is>
      </c>
      <c r="H233" s="30" t="n">
        <v>12</v>
      </c>
      <c r="I233" s="30" t="n">
        <v>0.008399999999999999</v>
      </c>
      <c r="J233" s="30" t="n">
        <v>0.0378</v>
      </c>
      <c r="K233" s="30" t="inlineStr">
        <is>
          <t>畜牧局</t>
        </is>
      </c>
      <c r="L233" s="30" t="inlineStr">
        <is>
          <t>毛井镇</t>
        </is>
      </c>
      <c r="M233" s="30" t="n"/>
    </row>
    <row r="234" ht="48" customHeight="1" s="7">
      <c r="A234" s="30" t="n">
        <v>12</v>
      </c>
      <c r="B234" s="30" t="inlineStr">
        <is>
          <t>羊棚建设</t>
        </is>
      </c>
      <c r="C234" s="30" t="inlineStr">
        <is>
          <t>新建</t>
        </is>
      </c>
      <c r="D234" s="30" t="inlineStr">
        <is>
          <t>木钵镇</t>
        </is>
      </c>
      <c r="E234" s="74" t="inlineStr">
        <is>
          <t>扶持12个村38户脱贫户每户新建羊畜暖棚1座，其中：白家掌4户、曹旗2户、二合塬1户、高楼塬5户、高寨3户、郭西掌2户、韩洼子3户、井儿岔2户、罗家沟3户、木钵街5户、水坝滩4户、殷家桥4户。</t>
        </is>
      </c>
      <c r="F234" s="30" t="n">
        <v>57</v>
      </c>
      <c r="G234" s="74" t="inlineStr">
        <is>
          <t>改善养殖配套设施，指导养殖户分圈饲喂，提升养殖效益，增加养殖收入。</t>
        </is>
      </c>
      <c r="H234" s="30" t="n">
        <v>12</v>
      </c>
      <c r="I234" s="30" t="n">
        <v>0.0038</v>
      </c>
      <c r="J234" s="30" t="n">
        <v>0.0127</v>
      </c>
      <c r="K234" s="30" t="inlineStr">
        <is>
          <t>畜牧局</t>
        </is>
      </c>
      <c r="L234" s="30" t="inlineStr">
        <is>
          <t>木钵镇</t>
        </is>
      </c>
      <c r="M234" s="30" t="n"/>
    </row>
    <row r="235" ht="41" customHeight="1" s="7">
      <c r="A235" s="30" t="n">
        <v>13</v>
      </c>
      <c r="B235" s="30" t="inlineStr">
        <is>
          <t>羊棚建设</t>
        </is>
      </c>
      <c r="C235" s="30" t="inlineStr">
        <is>
          <t>新建</t>
        </is>
      </c>
      <c r="D235" s="30" t="inlineStr">
        <is>
          <t>南湫乡</t>
        </is>
      </c>
      <c r="E235" s="74" t="inlineStr">
        <is>
          <t>扶持7个村25户脱贫户每户新建及改扩建羊畜暖棚1座。其中：党家洼村2户、代家洼村5户、洪涝池村5户、岳后渠村3户、花儿山村5户、杨兴堡村3户、双井子村2户。</t>
        </is>
      </c>
      <c r="F235" s="30" t="n">
        <v>37.5</v>
      </c>
      <c r="G235" s="74" t="inlineStr">
        <is>
          <t>改善养殖配套设施，指导养殖户分圈饲喂，提升养殖效益，增加养殖收入。</t>
        </is>
      </c>
      <c r="H235" s="30" t="n">
        <v>7</v>
      </c>
      <c r="I235" s="30" t="n">
        <v>0.0025</v>
      </c>
      <c r="J235" s="30" t="n">
        <v>0.012</v>
      </c>
      <c r="K235" s="30" t="inlineStr">
        <is>
          <t>畜牧局</t>
        </is>
      </c>
      <c r="L235" s="30" t="inlineStr">
        <is>
          <t>南湫乡</t>
        </is>
      </c>
      <c r="M235" s="30" t="n"/>
    </row>
    <row r="236" ht="36" customHeight="1" s="7">
      <c r="A236" s="30" t="n">
        <v>14</v>
      </c>
      <c r="B236" s="30" t="inlineStr">
        <is>
          <t>羊棚建设</t>
        </is>
      </c>
      <c r="C236" s="30" t="inlineStr">
        <is>
          <t>新建</t>
        </is>
      </c>
      <c r="D236" s="30" t="inlineStr">
        <is>
          <t>秦团庄乡</t>
        </is>
      </c>
      <c r="E236" s="74" t="inlineStr">
        <is>
          <t>扶持8个村40户脱贫户每户新建羊畜暖棚1座，其中：贾塬村5户、秦团庄村5户、新集子村5户、新峁村5户、白塬畔村5户、大天子村5户、王团庄村5户、南掌堡子村5户。</t>
        </is>
      </c>
      <c r="F236" s="30" t="n">
        <v>60</v>
      </c>
      <c r="G236" s="74" t="inlineStr">
        <is>
          <t>改善养殖配套设施，指导养殖户分圈饲喂，提升养殖效益，增加养殖收入。</t>
        </is>
      </c>
      <c r="H236" s="30" t="n">
        <v>8</v>
      </c>
      <c r="I236" s="30" t="n">
        <v>0.004</v>
      </c>
      <c r="J236" s="30" t="n">
        <v>0.018</v>
      </c>
      <c r="K236" s="30" t="inlineStr">
        <is>
          <t>畜牧局</t>
        </is>
      </c>
      <c r="L236" s="30" t="inlineStr">
        <is>
          <t>秦团庄乡</t>
        </is>
      </c>
      <c r="M236" s="30" t="n"/>
    </row>
    <row r="237" ht="36" customHeight="1" s="7">
      <c r="A237" s="30" t="n">
        <v>15</v>
      </c>
      <c r="B237" s="30" t="inlineStr">
        <is>
          <t>羊棚建设</t>
        </is>
      </c>
      <c r="C237" s="30" t="inlineStr">
        <is>
          <t>新建</t>
        </is>
      </c>
      <c r="D237" s="30" t="inlineStr">
        <is>
          <t>曲子镇</t>
        </is>
      </c>
      <c r="E237" s="74" t="inlineStr">
        <is>
          <t>扶持6个村15户脱贫户每户新建羊畜暖棚1座，其中：刘旗村1户、楼房子村4户、金村寺村3户、油坊塬村1户、金盆掌村2户、小庄子村4户。</t>
        </is>
      </c>
      <c r="F237" s="30" t="n">
        <v>22.5</v>
      </c>
      <c r="G237" s="74" t="inlineStr">
        <is>
          <t>改善养殖配套设施，指导养殖户分圈饲喂，提升养殖效益，增加养殖收入。</t>
        </is>
      </c>
      <c r="H237" s="30" t="n">
        <v>6</v>
      </c>
      <c r="I237" s="30" t="n">
        <v>0.0015</v>
      </c>
      <c r="J237" s="30" t="n">
        <v>0.006</v>
      </c>
      <c r="K237" s="30" t="inlineStr">
        <is>
          <t>畜牧局</t>
        </is>
      </c>
      <c r="L237" s="30" t="inlineStr">
        <is>
          <t>曲子镇</t>
        </is>
      </c>
      <c r="M237" s="30" t="n"/>
    </row>
    <row r="238" ht="36" customHeight="1" s="7">
      <c r="A238" s="30" t="n">
        <v>16</v>
      </c>
      <c r="B238" s="30" t="inlineStr">
        <is>
          <t>羊棚建设</t>
        </is>
      </c>
      <c r="C238" s="30" t="inlineStr">
        <is>
          <t>新建</t>
        </is>
      </c>
      <c r="D238" s="30" t="inlineStr">
        <is>
          <t>山城乡</t>
        </is>
      </c>
      <c r="E238" s="74" t="inlineStr">
        <is>
          <t>扶持7个村30户脱贫户每户新建羊畜暖棚1座，其中：山城堡村2户、八里铺村5户、薛塬村6户、王山口子村5户、郝掌村4户、赵庄村3户、谢庄村5户。</t>
        </is>
      </c>
      <c r="F238" s="30" t="n">
        <v>45</v>
      </c>
      <c r="G238" s="74" t="inlineStr">
        <is>
          <t>改善养殖配套设施，指导养殖户分圈饲喂，提升养殖效益，增加养殖收入。</t>
        </is>
      </c>
      <c r="H238" s="30" t="n">
        <v>7</v>
      </c>
      <c r="I238" s="30" t="n">
        <v>0.003</v>
      </c>
      <c r="J238" s="30" t="n">
        <v>0.012</v>
      </c>
      <c r="K238" s="30" t="inlineStr">
        <is>
          <t>畜牧局</t>
        </is>
      </c>
      <c r="L238" s="30" t="inlineStr">
        <is>
          <t>山城乡</t>
        </is>
      </c>
      <c r="M238" s="30" t="n"/>
    </row>
    <row r="239" ht="61" customHeight="1" s="7">
      <c r="A239" s="30" t="n">
        <v>17</v>
      </c>
      <c r="B239" s="30" t="inlineStr">
        <is>
          <t>羊棚建设</t>
        </is>
      </c>
      <c r="C239" s="30" t="inlineStr">
        <is>
          <t>新建</t>
        </is>
      </c>
      <c r="D239" s="30" t="inlineStr">
        <is>
          <t>天池乡</t>
        </is>
      </c>
      <c r="E239" s="74" t="inlineStr">
        <is>
          <t>扶持16个村64户脱贫户每户新建羊畜暖棚1座，其中：鲜岔村4户、喜家坪村3户、井渠淌村2户、老庄湾村2户、曹李川村3户、天池村3户、殷屈河村3户、潘老庄村5户、碾盘岭村6户、吴城子村6户、苏北岔村5户、四合掌村4户、大庄台村3户、张邓塬村5户、梁家河村4户、大方山村6户。</t>
        </is>
      </c>
      <c r="F239" s="30" t="n">
        <v>102</v>
      </c>
      <c r="G239" s="74" t="inlineStr">
        <is>
          <t>改善养殖配套设施，指导养殖户分圈饲喂，提升养殖效益，增加养殖收入。</t>
        </is>
      </c>
      <c r="H239" s="30" t="n">
        <v>16</v>
      </c>
      <c r="I239" s="30" t="n">
        <v>0.0064</v>
      </c>
      <c r="J239" s="30" t="n">
        <v>0.0256</v>
      </c>
      <c r="K239" s="30" t="inlineStr">
        <is>
          <t>畜牧局</t>
        </is>
      </c>
      <c r="L239" s="30" t="inlineStr">
        <is>
          <t>天池乡</t>
        </is>
      </c>
      <c r="M239" s="30" t="n"/>
    </row>
    <row r="240" ht="36" customHeight="1" s="7">
      <c r="A240" s="30" t="n">
        <v>18</v>
      </c>
      <c r="B240" s="30" t="inlineStr">
        <is>
          <t>羊棚建设</t>
        </is>
      </c>
      <c r="C240" s="30" t="inlineStr">
        <is>
          <t>新建</t>
        </is>
      </c>
      <c r="D240" s="30" t="inlineStr">
        <is>
          <t>甜水镇</t>
        </is>
      </c>
      <c r="E240" s="74" t="inlineStr">
        <is>
          <t>扶持9个村50户脱贫户每户新建及改扩建羊畜暖棚1座。其中甜水街村10户、鲁掌村6户、何塬村5户、邱滩村9户、赵掌村5户、高崾岘村5户、狼儿滩村8户、大良洼村1户、七里墩村1户。</t>
        </is>
      </c>
      <c r="F240" s="30" t="n">
        <v>75</v>
      </c>
      <c r="G240" s="74" t="inlineStr">
        <is>
          <t>改善养殖配套设施，指导养殖户分圈饲喂，提升养殖效益，增加养殖收入。</t>
        </is>
      </c>
      <c r="H240" s="30" t="n">
        <v>9</v>
      </c>
      <c r="I240" s="30" t="n">
        <v>0.005</v>
      </c>
      <c r="J240" s="30" t="n">
        <v>0.02</v>
      </c>
      <c r="K240" s="30" t="inlineStr">
        <is>
          <t>畜牧局</t>
        </is>
      </c>
      <c r="L240" s="30" t="inlineStr">
        <is>
          <t>甜水镇</t>
        </is>
      </c>
      <c r="M240" s="30" t="n"/>
    </row>
    <row r="241" ht="38" customHeight="1" s="7">
      <c r="A241" s="30" t="n">
        <v>19</v>
      </c>
      <c r="B241" s="30" t="inlineStr">
        <is>
          <t>羊棚建设</t>
        </is>
      </c>
      <c r="C241" s="30" t="inlineStr">
        <is>
          <t>新建</t>
        </is>
      </c>
      <c r="D241" s="30" t="inlineStr">
        <is>
          <t>小南沟乡</t>
        </is>
      </c>
      <c r="E241" s="74" t="inlineStr">
        <is>
          <t>扶持9个村28户脱贫户每户新建羊畜暖棚1座，其中：陈掌村4户、粉子山村3户、李上山村3户、汪天子村3户、丁寨柯村4户、李塬村2户、天子渠村3户、杨胡套子村3户、燕麦掌村3户。</t>
        </is>
      </c>
      <c r="F241" s="30" t="n">
        <v>42</v>
      </c>
      <c r="G241" s="74" t="inlineStr">
        <is>
          <t>改善养殖配套设施，指导养殖户分圈饲喂，提升养殖效益，增加养殖收入。</t>
        </is>
      </c>
      <c r="H241" s="30" t="n">
        <v>9</v>
      </c>
      <c r="I241" s="30" t="n">
        <v>0.0028</v>
      </c>
      <c r="J241" s="30" t="n">
        <v>0.0112</v>
      </c>
      <c r="K241" s="30" t="inlineStr">
        <is>
          <t>畜牧局</t>
        </is>
      </c>
      <c r="L241" s="30" t="inlineStr">
        <is>
          <t>小南沟乡</t>
        </is>
      </c>
      <c r="M241" s="30" t="n"/>
    </row>
    <row r="242" ht="36" customHeight="1" s="7">
      <c r="A242" s="30" t="n">
        <v>20</v>
      </c>
      <c r="B242" s="30" t="inlineStr">
        <is>
          <t>羊棚建设</t>
        </is>
      </c>
      <c r="C242" s="30" t="inlineStr">
        <is>
          <t>新建</t>
        </is>
      </c>
      <c r="D242" s="30" t="inlineStr">
        <is>
          <t>演武乡</t>
        </is>
      </c>
      <c r="E242" s="74" t="inlineStr">
        <is>
          <t>扶持8个村39户脱贫户每户新建羊畜暖棚1座，其中：曳郭咀村4户、杨家洼村5户、佛岔村5户、刘坪村5户、黄山村5户、路家塬村6户、吴家塬村4户、走马硷村5户。</t>
        </is>
      </c>
      <c r="F242" s="30" t="n">
        <v>62.4</v>
      </c>
      <c r="G242" s="74" t="inlineStr">
        <is>
          <t>改善养殖配套设施，指导养殖户分圈饲喂，提升养殖效益，增加养殖收入。</t>
        </is>
      </c>
      <c r="H242" s="30" t="n">
        <v>8</v>
      </c>
      <c r="I242" s="30" t="n">
        <v>0.0039</v>
      </c>
      <c r="J242" s="30" t="n">
        <v>0.0156</v>
      </c>
      <c r="K242" s="30" t="inlineStr">
        <is>
          <t>畜牧局</t>
        </is>
      </c>
      <c r="L242" s="30" t="inlineStr">
        <is>
          <t>演武乡</t>
        </is>
      </c>
      <c r="M242" s="30" t="n"/>
    </row>
    <row r="243" ht="34" customHeight="1" s="7">
      <c r="A243" s="27" t="inlineStr">
        <is>
          <t>二十一</t>
        </is>
      </c>
      <c r="B243" s="27" t="inlineStr">
        <is>
          <t>草棚建设</t>
        </is>
      </c>
      <c r="C243" s="27" t="inlineStr">
        <is>
          <t>新建</t>
        </is>
      </c>
      <c r="D243" s="27" t="inlineStr">
        <is>
          <t>全县20个乡镇</t>
        </is>
      </c>
      <c r="E243" s="28" t="inlineStr">
        <is>
          <t>扶持776户脱贫户（含监测对象）每户新建草棚1座，每座补助7000元。产权归农户所有。</t>
        </is>
      </c>
      <c r="F243" s="27">
        <f>SUM(F244:F263)</f>
        <v/>
      </c>
      <c r="G243" s="32" t="inlineStr">
        <is>
          <t>改善养殖配套设施，提高饲草利用率，提升养殖效益，增加养殖收入。</t>
        </is>
      </c>
      <c r="H243" s="27">
        <f>SUM(H244:H263)</f>
        <v/>
      </c>
      <c r="I243" s="27">
        <f>SUM(I244:I263)</f>
        <v/>
      </c>
      <c r="J243" s="27">
        <f>SUM(J244:J263)</f>
        <v/>
      </c>
      <c r="K243" s="27" t="inlineStr">
        <is>
          <t>畜牧局</t>
        </is>
      </c>
      <c r="L243" s="27" t="inlineStr">
        <is>
          <t>各乡镇</t>
        </is>
      </c>
      <c r="M243" s="27" t="n"/>
    </row>
    <row r="244" ht="58" customHeight="1" s="7">
      <c r="A244" s="30" t="n">
        <v>1</v>
      </c>
      <c r="B244" s="30" t="inlineStr">
        <is>
          <t>草棚建设</t>
        </is>
      </c>
      <c r="C244" s="30" t="inlineStr">
        <is>
          <t>新建</t>
        </is>
      </c>
      <c r="D244" s="30" t="inlineStr">
        <is>
          <t>车道镇</t>
        </is>
      </c>
      <c r="E244" s="74" t="inlineStr">
        <is>
          <t>扶持16村38户脱贫户每户新建草棚1座，其中：元峁村2户2座、苦水掌2户2座、双庙村2户2座、王西掌2户2座、吊渠村2户2座、三角城村2户2座、杨掌村2户2座、万安村2户2座、魏洼村2户2座、陈掌村5户5座、红台村2户2座、樱桃掌村2户2座、安掌村2户2座、代掌村2户2座、刘渠村2户2座、刘园子村5户5座。</t>
        </is>
      </c>
      <c r="F244" s="30" t="n">
        <v>26.6</v>
      </c>
      <c r="G244" s="74" t="inlineStr">
        <is>
          <t>改善养殖配套设施，提高饲草利用率，提升养殖效益，增加养殖收入。</t>
        </is>
      </c>
      <c r="H244" s="30" t="n">
        <v>16</v>
      </c>
      <c r="I244" s="30" t="n">
        <v>0.0038</v>
      </c>
      <c r="J244" s="30" t="n">
        <v>0.0152</v>
      </c>
      <c r="K244" s="30" t="inlineStr">
        <is>
          <t>畜牧局</t>
        </is>
      </c>
      <c r="L244" s="30" t="inlineStr">
        <is>
          <t>车道镇</t>
        </is>
      </c>
      <c r="M244" s="30" t="n"/>
    </row>
    <row r="245" ht="60" customHeight="1" s="7">
      <c r="A245" s="30" t="n">
        <v>2</v>
      </c>
      <c r="B245" s="30" t="inlineStr">
        <is>
          <t>草棚建设</t>
        </is>
      </c>
      <c r="C245" s="30" t="inlineStr">
        <is>
          <t>新建</t>
        </is>
      </c>
      <c r="D245" s="30" t="inlineStr">
        <is>
          <t>耿湾乡</t>
        </is>
      </c>
      <c r="E245" s="74" t="inlineStr">
        <is>
          <t>扶持12村38户脱贫户每户新建草棚1座，其中：早流渠村2户2座、耿河村5户5座、四合原村3户3座、桃树掌村3户3座、韩老庄村3户3座、天桥村3户3座、许掌村2户2座、万湾村4户4座、张台村3户3座、黑城岔村3户3座、郜庄村4户4座、郝东掌村3户3座。</t>
        </is>
      </c>
      <c r="F245" s="30" t="n">
        <v>26.6</v>
      </c>
      <c r="G245" s="74" t="inlineStr">
        <is>
          <t>改善养殖配套设施，提高饲草利用率，提升养殖效益，增加养殖收入。</t>
        </is>
      </c>
      <c r="H245" s="30" t="n">
        <v>12</v>
      </c>
      <c r="I245" s="30" t="n">
        <v>0.0038</v>
      </c>
      <c r="J245" s="30" t="n">
        <v>0.0152</v>
      </c>
      <c r="K245" s="30" t="inlineStr">
        <is>
          <t>畜牧局</t>
        </is>
      </c>
      <c r="L245" s="30" t="inlineStr">
        <is>
          <t>耿湾乡</t>
        </is>
      </c>
      <c r="M245" s="30" t="n"/>
    </row>
    <row r="246" ht="76" customHeight="1" s="7">
      <c r="A246" s="30" t="n">
        <v>3</v>
      </c>
      <c r="B246" s="30" t="inlineStr">
        <is>
          <t>草棚建设</t>
        </is>
      </c>
      <c r="C246" s="30" t="inlineStr">
        <is>
          <t>新建</t>
        </is>
      </c>
      <c r="D246" s="30" t="inlineStr">
        <is>
          <t>合道镇</t>
        </is>
      </c>
      <c r="E246" s="74" t="inlineStr">
        <is>
          <t>扶持16村38户脱贫户每户新建草棚1座，其中：朱家塬村3户3座、赵家塬村3户3座、沈家岭村2户2座、瓦天沟村3户3座、何家坪村2户2座、唐台子村3户3座、梁坪村2户2座、陶洼子村2户2座、陈旗塬村2户2座、辛坪村3户3座、赵台村3户3座、常崾岘村2户2座、寨子坪村2户2座、红崖洼村2户2座、大路洼村2户2座、尚西坪村2户2座。</t>
        </is>
      </c>
      <c r="F246" s="30" t="n">
        <v>26.6</v>
      </c>
      <c r="G246" s="74" t="inlineStr">
        <is>
          <t>改善养殖配套设施，提高饲草利用率，提升养殖效益，增加养殖收入。</t>
        </is>
      </c>
      <c r="H246" s="30" t="n">
        <v>16</v>
      </c>
      <c r="I246" s="30" t="n">
        <v>0.0038</v>
      </c>
      <c r="J246" s="30" t="n">
        <v>0.0152</v>
      </c>
      <c r="K246" s="30" t="inlineStr">
        <is>
          <t>畜牧局</t>
        </is>
      </c>
      <c r="L246" s="30" t="inlineStr">
        <is>
          <t>合道镇</t>
        </is>
      </c>
      <c r="M246" s="30" t="n"/>
    </row>
    <row r="247" ht="75" customHeight="1" s="7">
      <c r="A247" s="30" t="n">
        <v>4</v>
      </c>
      <c r="B247" s="30" t="inlineStr">
        <is>
          <t>草棚建设</t>
        </is>
      </c>
      <c r="C247" s="30" t="inlineStr">
        <is>
          <t>新建</t>
        </is>
      </c>
      <c r="D247" s="30" t="inlineStr">
        <is>
          <t>洪德镇</t>
        </is>
      </c>
      <c r="E247" s="74" t="inlineStr">
        <is>
          <t>扶持15村38户脱贫户每户新建草棚1座，其中：大户塬村1户1座、丁阳渠子村3户3座、洪德街村2户2座、寇河村3户3座、李达掌村4户4座、李塬村2户2座、梁岔村2户2座、马塬村2户2座、私盐路村2户2座、苏长沟村3户3座、肖关村2户2座、许旗村3户3座、张崾岘村5户5座、张塬村2户2座、赵洼村2户2座。</t>
        </is>
      </c>
      <c r="F247" s="30" t="n">
        <v>26.6</v>
      </c>
      <c r="G247" s="74" t="inlineStr">
        <is>
          <t>改善养殖配套设施，提高饲草利用率，提升养殖效益，增加养殖收入。</t>
        </is>
      </c>
      <c r="H247" s="30" t="n">
        <v>15</v>
      </c>
      <c r="I247" s="30" t="n">
        <v>0.0038</v>
      </c>
      <c r="J247" s="30" t="n">
        <v>0.0152</v>
      </c>
      <c r="K247" s="30" t="inlineStr">
        <is>
          <t>畜牧局</t>
        </is>
      </c>
      <c r="L247" s="30" t="inlineStr">
        <is>
          <t>洪德镇</t>
        </is>
      </c>
      <c r="M247" s="30" t="n"/>
    </row>
    <row r="248" ht="64" customHeight="1" s="7">
      <c r="A248" s="30" t="n">
        <v>5</v>
      </c>
      <c r="B248" s="30" t="inlineStr">
        <is>
          <t>草棚建设</t>
        </is>
      </c>
      <c r="C248" s="30" t="inlineStr">
        <is>
          <t>新建</t>
        </is>
      </c>
      <c r="D248" s="30" t="inlineStr">
        <is>
          <t>环城镇</t>
        </is>
      </c>
      <c r="E248" s="74" t="inlineStr">
        <is>
          <t>扶12村21户脱贫户每户新建草棚1座，其中：龚淌村1户1座、城东塬村1户1座、马坊塬村2户2座、高龚塬2户2座、宁老庄2户2座、西川村2户2座、杨庙掌1户1座、鸳鸯沟2户2座、张淌村2户2座、赵小掌村2户2座、耿家沟2户2座、冉旗寨村2户2座。</t>
        </is>
      </c>
      <c r="F248" s="30" t="n">
        <v>14.7</v>
      </c>
      <c r="G248" s="74" t="inlineStr">
        <is>
          <t>改善养殖配套设施，提高饲草利用率，提升养殖效益，增加养殖收入。</t>
        </is>
      </c>
      <c r="H248" s="30" t="n">
        <v>12</v>
      </c>
      <c r="I248" s="30" t="n">
        <v>0.0021</v>
      </c>
      <c r="J248" s="30" t="n">
        <v>0.008399999999999999</v>
      </c>
      <c r="K248" s="30" t="inlineStr">
        <is>
          <t>畜牧局</t>
        </is>
      </c>
      <c r="L248" s="30" t="inlineStr">
        <is>
          <t>环城镇</t>
        </is>
      </c>
      <c r="M248" s="30" t="n"/>
    </row>
    <row r="249" ht="64" customHeight="1" s="7">
      <c r="A249" s="30" t="n">
        <v>6</v>
      </c>
      <c r="B249" s="30" t="inlineStr">
        <is>
          <t>草棚建设</t>
        </is>
      </c>
      <c r="C249" s="30" t="inlineStr">
        <is>
          <t>新建</t>
        </is>
      </c>
      <c r="D249" s="30" t="inlineStr">
        <is>
          <t>八珠乡</t>
        </is>
      </c>
      <c r="E249" s="74" t="inlineStr">
        <is>
          <t>扶持9个村38户脱贫户每户新建草棚1座，其中：八珠塬村村4户4座、曹塬村4户4座、瓦崾岘村2户2座、杏树沟村7户7座、塔儿咀村2户2座、马连掌村2户2座、苟塬村6户6座、湫坝沟8户8座、白塬村3户3座。</t>
        </is>
      </c>
      <c r="F249" s="30" t="n">
        <v>26.6</v>
      </c>
      <c r="G249" s="74" t="inlineStr">
        <is>
          <t>改善养殖配套设施，提高饲草利用率，提升养殖效益，增加养殖收入。</t>
        </is>
      </c>
      <c r="H249" s="30" t="n">
        <v>9</v>
      </c>
      <c r="I249" s="30" t="n">
        <v>0.0038</v>
      </c>
      <c r="J249" s="30" t="n">
        <v>0.0152</v>
      </c>
      <c r="K249" s="30" t="inlineStr">
        <is>
          <t>畜牧局</t>
        </is>
      </c>
      <c r="L249" s="30" t="inlineStr">
        <is>
          <t>八珠乡</t>
        </is>
      </c>
      <c r="M249" s="30" t="n"/>
    </row>
    <row r="250" ht="58" customHeight="1" s="7">
      <c r="A250" s="30" t="n">
        <v>7</v>
      </c>
      <c r="B250" s="30" t="inlineStr">
        <is>
          <t>草棚建设</t>
        </is>
      </c>
      <c r="C250" s="30" t="inlineStr">
        <is>
          <t>新建</t>
        </is>
      </c>
      <c r="D250" s="30" t="inlineStr">
        <is>
          <t>樊家川镇</t>
        </is>
      </c>
      <c r="E250" s="74" t="inlineStr">
        <is>
          <t>扶持8村55户脱贫户每户新建草棚1座，其中：慕家河村15户15座、樊家川村6户6座、马驿沟村5户5座、郝集村15户15座、长城村4户4座、闫塬村3户3座、李崾岘村6户6座、马骏滩村1户1座。</t>
        </is>
      </c>
      <c r="F250" s="30" t="n">
        <v>38.5</v>
      </c>
      <c r="G250" s="74" t="inlineStr">
        <is>
          <t>改善养殖配套设施，提高饲草利用率，提升养殖效益，增加养殖收入。</t>
        </is>
      </c>
      <c r="H250" s="30" t="n">
        <v>8</v>
      </c>
      <c r="I250" s="30" t="n">
        <v>0.0055</v>
      </c>
      <c r="J250" s="30" t="n">
        <v>0.022</v>
      </c>
      <c r="K250" s="30" t="inlineStr">
        <is>
          <t>畜牧局</t>
        </is>
      </c>
      <c r="L250" s="30" t="inlineStr">
        <is>
          <t>樊家川镇</t>
        </is>
      </c>
      <c r="M250" s="30" t="n"/>
    </row>
    <row r="251" ht="56" customHeight="1" s="7">
      <c r="A251" s="30" t="n">
        <v>8</v>
      </c>
      <c r="B251" s="30" t="inlineStr">
        <is>
          <t>草棚建设</t>
        </is>
      </c>
      <c r="C251" s="30" t="inlineStr">
        <is>
          <t>新建</t>
        </is>
      </c>
      <c r="D251" s="30" t="inlineStr">
        <is>
          <t>虎洞镇</t>
        </is>
      </c>
      <c r="E251" s="74" t="inlineStr">
        <is>
          <t>扶持10村38户脱贫户每户新建草棚1座，其中：半个城村5户5座、常兆台村4户4座、贾驿村4户4座、刘解掌村5户5座、砂井子4户4座、魏家河村4户4座、张大掌村3户3座、金庄塬村4户4座、张家湾村2户2座、高庙湾村3户3座。</t>
        </is>
      </c>
      <c r="F251" s="30" t="n">
        <v>26.6</v>
      </c>
      <c r="G251" s="74" t="inlineStr">
        <is>
          <t>改善养殖配套设施，提高饲草利用率，提升养殖效益，增加养殖收入。</t>
        </is>
      </c>
      <c r="H251" s="30" t="n">
        <v>10</v>
      </c>
      <c r="I251" s="30" t="n">
        <v>0.0038</v>
      </c>
      <c r="J251" s="30" t="n">
        <v>0.0152</v>
      </c>
      <c r="K251" s="30" t="inlineStr">
        <is>
          <t>畜牧局</t>
        </is>
      </c>
      <c r="L251" s="30" t="inlineStr">
        <is>
          <t>虎洞镇</t>
        </is>
      </c>
      <c r="M251" s="30" t="n"/>
    </row>
    <row r="252" ht="60" customHeight="1" s="7">
      <c r="A252" s="30" t="n">
        <v>9</v>
      </c>
      <c r="B252" s="30" t="inlineStr">
        <is>
          <t>草棚建设</t>
        </is>
      </c>
      <c r="C252" s="30" t="inlineStr">
        <is>
          <t>新建</t>
        </is>
      </c>
      <c r="D252" s="30" t="inlineStr">
        <is>
          <t>芦家湾乡</t>
        </is>
      </c>
      <c r="E252" s="74" t="inlineStr">
        <is>
          <t>扶持10村38户脱贫户每户新建草棚1座，其中：杨兴庄村3户3座、花儿掌村5户5座、庙儿掌村4户4座、井川村5户5座、宋家掌村2户2座、桃李湾村5户5座、王庄村6户6座、大堡条村1户1座、盘龙村4户4座、小堡条村3户3座。</t>
        </is>
      </c>
      <c r="F252" s="30" t="n">
        <v>26.6</v>
      </c>
      <c r="G252" s="74" t="inlineStr">
        <is>
          <t>改善养殖配套设施，提高饲草利用率，提升养殖效益，增加养殖收入。</t>
        </is>
      </c>
      <c r="H252" s="30" t="n">
        <v>10</v>
      </c>
      <c r="I252" s="30" t="n">
        <v>0.0038</v>
      </c>
      <c r="J252" s="30" t="n">
        <v>0.0152</v>
      </c>
      <c r="K252" s="30" t="inlineStr">
        <is>
          <t>畜牧局</t>
        </is>
      </c>
      <c r="L252" s="30" t="inlineStr">
        <is>
          <t>芦家湾乡</t>
        </is>
      </c>
      <c r="M252" s="30" t="n"/>
    </row>
    <row r="253" ht="51" customHeight="1" s="7">
      <c r="A253" s="30" t="n">
        <v>10</v>
      </c>
      <c r="B253" s="30" t="inlineStr">
        <is>
          <t>草棚建设</t>
        </is>
      </c>
      <c r="C253" s="30" t="inlineStr">
        <is>
          <t>新建</t>
        </is>
      </c>
      <c r="D253" s="30" t="inlineStr">
        <is>
          <t>罗山川乡</t>
        </is>
      </c>
      <c r="E253" s="74" t="inlineStr">
        <is>
          <t>扶持8个村38户脱贫户每户新建草棚1座，其中：西阳洼村2户2座、苇芝城村7户7座、龙柏山村8户8座、兰家掌村8户8座、大树塬村7户7座、陈渠子村2户2座、山水湾村2户2座、光明村2户2座。</t>
        </is>
      </c>
      <c r="F253" s="30" t="n">
        <v>26.6</v>
      </c>
      <c r="G253" s="74" t="inlineStr">
        <is>
          <t>改善养殖配套设施，减少饲草浪费，提升养殖效益，增加养殖收入。</t>
        </is>
      </c>
      <c r="H253" s="30" t="n">
        <v>8</v>
      </c>
      <c r="I253" s="30" t="n">
        <v>0.0038</v>
      </c>
      <c r="J253" s="30" t="n">
        <v>0.0152</v>
      </c>
      <c r="K253" s="30" t="inlineStr">
        <is>
          <t>畜牧局</t>
        </is>
      </c>
      <c r="L253" s="30" t="inlineStr">
        <is>
          <t>罗山川乡</t>
        </is>
      </c>
      <c r="M253" s="30" t="n"/>
    </row>
    <row r="254" ht="59" customHeight="1" s="7">
      <c r="A254" s="30" t="n">
        <v>11</v>
      </c>
      <c r="B254" s="30" t="inlineStr">
        <is>
          <t>草棚建设</t>
        </is>
      </c>
      <c r="C254" s="30" t="inlineStr">
        <is>
          <t>新建</t>
        </is>
      </c>
      <c r="D254" s="30" t="inlineStr">
        <is>
          <t>毛井镇</t>
        </is>
      </c>
      <c r="E254" s="74" t="inlineStr">
        <is>
          <t>扶持11村54户脱贫户每户新建草棚1座，二条俭村10户10座、杨东掌村5户5座、施家滩村3户3座、高家洼村2户棚2座、丁连掌村2户2座、大户掌村5户5座、马淌村10户10座、红糜湾村1户1座、山西掌村1户1座、砖城子村10户10座、乔崾岘村5户5座。</t>
        </is>
      </c>
      <c r="F254" s="30" t="n">
        <v>37.8</v>
      </c>
      <c r="G254" s="74" t="inlineStr">
        <is>
          <t>改善养殖配套设施，提高饲草利用率，提升养殖效益，增加养殖收入。</t>
        </is>
      </c>
      <c r="H254" s="30" t="n">
        <v>11</v>
      </c>
      <c r="I254" s="30" t="n">
        <v>0.0054</v>
      </c>
      <c r="J254" s="30" t="n">
        <v>0.0216</v>
      </c>
      <c r="K254" s="30" t="inlineStr">
        <is>
          <t>畜牧局</t>
        </is>
      </c>
      <c r="L254" s="30" t="inlineStr">
        <is>
          <t>毛井镇</t>
        </is>
      </c>
      <c r="M254" s="30" t="n"/>
    </row>
    <row r="255" ht="63" customHeight="1" s="7">
      <c r="A255" s="30" t="n">
        <v>12</v>
      </c>
      <c r="B255" s="30" t="inlineStr">
        <is>
          <t>草棚建设</t>
        </is>
      </c>
      <c r="C255" s="30" t="inlineStr">
        <is>
          <t>新建</t>
        </is>
      </c>
      <c r="D255" s="30" t="inlineStr">
        <is>
          <t>木钵镇</t>
        </is>
      </c>
      <c r="E255" s="74" t="inlineStr">
        <is>
          <t>扶持13村34户脱贫户每户新建草棚1座，其中：白家掌2户2座、曹旗1户1座、二合塬1户1座、高楼塬1户1座、高寨6户6座、郭西掌2户2座、韩洼子2户2座、井儿岔2户2座、罗家沟5户5座、木钵街1户1 座、坪子塬1户1座、水坝滩2户2座、殷家桥8户8座。</t>
        </is>
      </c>
      <c r="F255" s="30" t="n">
        <v>23.8</v>
      </c>
      <c r="G255" s="74" t="inlineStr">
        <is>
          <t>改善养殖配套设施，提高饲草利用率，提升养殖效益，增加养殖收入。</t>
        </is>
      </c>
      <c r="H255" s="30" t="n">
        <v>13</v>
      </c>
      <c r="I255" s="30" t="n">
        <v>0.0034</v>
      </c>
      <c r="J255" s="30" t="n">
        <v>0.0136</v>
      </c>
      <c r="K255" s="30" t="inlineStr">
        <is>
          <t>畜牧局</t>
        </is>
      </c>
      <c r="L255" s="30" t="inlineStr">
        <is>
          <t>木钵镇</t>
        </is>
      </c>
      <c r="M255" s="30" t="n"/>
    </row>
    <row r="256" ht="47" customHeight="1" s="7">
      <c r="A256" s="30" t="n">
        <v>13</v>
      </c>
      <c r="B256" s="30" t="inlineStr">
        <is>
          <t>草棚建设</t>
        </is>
      </c>
      <c r="C256" s="30" t="inlineStr">
        <is>
          <t>新建</t>
        </is>
      </c>
      <c r="D256" s="30" t="inlineStr">
        <is>
          <t>南湫乡</t>
        </is>
      </c>
      <c r="E256" s="74" t="inlineStr">
        <is>
          <t>扶持7村38户脱贫户每户新建草棚1座，其中：其中党家洼村2户2座、代家洼村9户9座、洪涝池村8户8座、岳后渠村4户4座、花儿山村11户11座、杨兴堡村2户2座、双井子村2户2座。</t>
        </is>
      </c>
      <c r="F256" s="30" t="n">
        <v>26.6</v>
      </c>
      <c r="G256" s="74" t="inlineStr">
        <is>
          <t>改善养殖配套设施，提高饲草利用率，提升养殖效益，增加养殖收入。</t>
        </is>
      </c>
      <c r="H256" s="30" t="n">
        <v>7</v>
      </c>
      <c r="I256" s="30" t="n">
        <v>0.0038</v>
      </c>
      <c r="J256" s="30" t="n">
        <v>0.0152</v>
      </c>
      <c r="K256" s="30" t="inlineStr">
        <is>
          <t>畜牧局</t>
        </is>
      </c>
      <c r="L256" s="30" t="inlineStr">
        <is>
          <t>南湫乡</t>
        </is>
      </c>
      <c r="M256" s="30" t="n"/>
    </row>
    <row r="257" ht="52" customHeight="1" s="7">
      <c r="A257" s="30" t="n">
        <v>14</v>
      </c>
      <c r="B257" s="30" t="inlineStr">
        <is>
          <t>草棚建设</t>
        </is>
      </c>
      <c r="C257" s="30" t="inlineStr">
        <is>
          <t>新建</t>
        </is>
      </c>
      <c r="D257" s="30" t="inlineStr">
        <is>
          <t>秦团庄乡</t>
        </is>
      </c>
      <c r="E257" s="74" t="inlineStr">
        <is>
          <t>扶持8村42户脱贫户每户新建草棚1座，其中：贾塬村3户3座、秦团庄村6户6座、新集子村5户5座、新峁村3户3座、白塬畔村8户8座、大天子村11户11座、王团庄村3户3座、南掌堡子村3户3座。</t>
        </is>
      </c>
      <c r="F257" s="30" t="n">
        <v>29.4</v>
      </c>
      <c r="G257" s="74" t="inlineStr">
        <is>
          <t>改善养殖配套设施，提高饲草利用率，提升养殖效益，增加养殖收入。</t>
        </is>
      </c>
      <c r="H257" s="30" t="n">
        <v>8</v>
      </c>
      <c r="I257" s="30" t="n">
        <v>0.0042</v>
      </c>
      <c r="J257" s="30" t="n">
        <v>0.0168</v>
      </c>
      <c r="K257" s="30" t="inlineStr">
        <is>
          <t>畜牧局</t>
        </is>
      </c>
      <c r="L257" s="30" t="inlineStr">
        <is>
          <t>秦团庄乡</t>
        </is>
      </c>
      <c r="M257" s="30" t="n"/>
    </row>
    <row r="258" ht="61" customHeight="1" s="7">
      <c r="A258" s="30" t="n">
        <v>15</v>
      </c>
      <c r="B258" s="30" t="inlineStr">
        <is>
          <t>草棚建设</t>
        </is>
      </c>
      <c r="C258" s="30" t="inlineStr">
        <is>
          <t>新建</t>
        </is>
      </c>
      <c r="D258" s="30" t="inlineStr">
        <is>
          <t>曲子镇</t>
        </is>
      </c>
      <c r="E258" s="74" t="inlineStr">
        <is>
          <t>扶持13个村15户脱贫户每户新建草棚1座，其中：马家河村1户1座、刘旗村1户1座、孟家寨村1户1座、高李湾村1户1座、楼房子村1户1座、西沟村2户2座、许家塬村1户1座、金村寺村1户1座、油坊塬村1户1座、金盆掌村1户1座、小庄子村1户1座、董家塬村1户1座、宋家塬村2户2座。</t>
        </is>
      </c>
      <c r="F258" s="30" t="n">
        <v>10.5</v>
      </c>
      <c r="G258" s="74" t="inlineStr">
        <is>
          <t>改善养殖配套设施，提高饲草利用率，提升养殖效益，增加养殖收入。</t>
        </is>
      </c>
      <c r="H258" s="30" t="n">
        <v>13</v>
      </c>
      <c r="I258" s="30" t="n">
        <v>0.0015</v>
      </c>
      <c r="J258" s="30" t="n">
        <v>0.006</v>
      </c>
      <c r="K258" s="30" t="inlineStr">
        <is>
          <t>畜牧局</t>
        </is>
      </c>
      <c r="L258" s="30" t="inlineStr">
        <is>
          <t>曲子镇</t>
        </is>
      </c>
      <c r="M258" s="30" t="n"/>
    </row>
    <row r="259" ht="43" customHeight="1" s="7">
      <c r="A259" s="30" t="n">
        <v>16</v>
      </c>
      <c r="B259" s="30" t="inlineStr">
        <is>
          <t>草棚建设</t>
        </is>
      </c>
      <c r="C259" s="30" t="inlineStr">
        <is>
          <t>新建</t>
        </is>
      </c>
      <c r="D259" s="30" t="inlineStr">
        <is>
          <t>山城乡</t>
        </is>
      </c>
      <c r="E259" s="74" t="inlineStr">
        <is>
          <t>扶持7个村44户脱贫户每户新建草棚1座，其中：山城堡村2户2座、八里铺村5户5座、薛塬村10户10座、王山口子村10户10座、郝掌村6户6座、赵庄村8户8座、谢庄村3户3座。</t>
        </is>
      </c>
      <c r="F259" s="30" t="n">
        <v>30.8</v>
      </c>
      <c r="G259" s="74" t="inlineStr">
        <is>
          <t>改善养殖配套设施，提高饲草利用率，提升养殖效益，增加养殖收入。</t>
        </is>
      </c>
      <c r="H259" s="30" t="n">
        <v>7</v>
      </c>
      <c r="I259" s="30" t="n">
        <v>0.0044</v>
      </c>
      <c r="J259" s="30" t="n">
        <v>0.0176</v>
      </c>
      <c r="K259" s="30" t="inlineStr">
        <is>
          <t>畜牧局</t>
        </is>
      </c>
      <c r="L259" s="30" t="inlineStr">
        <is>
          <t>山城乡</t>
        </is>
      </c>
      <c r="M259" s="30" t="n"/>
    </row>
    <row r="260" ht="62" customHeight="1" s="7">
      <c r="A260" s="30" t="n">
        <v>17</v>
      </c>
      <c r="B260" s="30" t="inlineStr">
        <is>
          <t>草棚建设</t>
        </is>
      </c>
      <c r="C260" s="30" t="inlineStr">
        <is>
          <t>新建</t>
        </is>
      </c>
      <c r="D260" s="30" t="inlineStr">
        <is>
          <t>天池乡</t>
        </is>
      </c>
      <c r="E260" s="74" t="inlineStr">
        <is>
          <t>扶持14村55户脱贫户每户新建草棚1座，其中：喜家坪村1户1座、井渠淌村2户2座、老庄湾村1户1座、曹李川村6户6座、天池村3户3座、殷屈河村4户4座、潘老庄村8户8座、碾盘岭村7户7座、吴城子村3户3座、苏北岔村3户3座、四合掌村村6户6座、大庄台村4户4座、张邓塬村5户5座、梁家河村2户2座。</t>
        </is>
      </c>
      <c r="F260" s="30" t="n">
        <v>38.5</v>
      </c>
      <c r="G260" s="74" t="inlineStr">
        <is>
          <t>改善养殖配套设施，提高饲草利用率，提升养殖效益，增加养殖收入。</t>
        </is>
      </c>
      <c r="H260" s="30" t="n">
        <v>14</v>
      </c>
      <c r="I260" s="30" t="n">
        <v>0.0055</v>
      </c>
      <c r="J260" s="30" t="n">
        <v>0.022</v>
      </c>
      <c r="K260" s="30" t="inlineStr">
        <is>
          <t>畜牧局</t>
        </is>
      </c>
      <c r="L260" s="30" t="inlineStr">
        <is>
          <t>天池乡</t>
        </is>
      </c>
      <c r="M260" s="30" t="n"/>
    </row>
    <row r="261" ht="45" customHeight="1" s="7">
      <c r="A261" s="30" t="n">
        <v>18</v>
      </c>
      <c r="B261" s="30" t="inlineStr">
        <is>
          <t>草棚建设</t>
        </is>
      </c>
      <c r="C261" s="30" t="inlineStr">
        <is>
          <t>新建</t>
        </is>
      </c>
      <c r="D261" s="30" t="inlineStr">
        <is>
          <t>甜水镇</t>
        </is>
      </c>
      <c r="E261" s="74" t="inlineStr">
        <is>
          <t>扶持8村38户脱贫户每户新建草棚1座，其中：甜水街村8户8座、鲁掌村2户2座、邱滩村4户4座、赵掌村1户1座、高崾岘村5户5座、狼儿滩村9户9座、大良洼村8户8座、七里墩村1户1座。</t>
        </is>
      </c>
      <c r="F261" s="30" t="n">
        <v>26.6</v>
      </c>
      <c r="G261" s="74" t="inlineStr">
        <is>
          <t>改善养殖配套设施，提高饲草利用率，提升养殖效益，增加养殖收入。</t>
        </is>
      </c>
      <c r="H261" s="30" t="n">
        <v>8</v>
      </c>
      <c r="I261" s="30" t="n">
        <v>0.0038</v>
      </c>
      <c r="J261" s="30" t="n">
        <v>0.0152</v>
      </c>
      <c r="K261" s="30" t="inlineStr">
        <is>
          <t>畜牧局</t>
        </is>
      </c>
      <c r="L261" s="30" t="inlineStr">
        <is>
          <t>甜水镇</t>
        </is>
      </c>
      <c r="M261" s="30" t="n"/>
    </row>
    <row r="262" ht="59" customHeight="1" s="7">
      <c r="A262" s="30" t="n">
        <v>19</v>
      </c>
      <c r="B262" s="30" t="inlineStr">
        <is>
          <t>草棚建设</t>
        </is>
      </c>
      <c r="C262" s="30" t="inlineStr">
        <is>
          <t>新建</t>
        </is>
      </c>
      <c r="D262" s="30" t="inlineStr">
        <is>
          <t>小南沟乡</t>
        </is>
      </c>
      <c r="E262" s="74" t="inlineStr">
        <is>
          <t>扶持12村38户脱贫户每户新建草棚1座，其中：小南沟村2户2座、许掌村1户1座、陈掌村4户4座、粉子山村2户2座、李上山村3户3座、李塬村3户3座、连川村2户2座、汪天子村5户5座、丁寨柯村4户4座、天子渠村1户1座、杨胡套子村1户1座、燕麦掌村10户10座。</t>
        </is>
      </c>
      <c r="F262" s="30" t="n">
        <v>26.6</v>
      </c>
      <c r="G262" s="74" t="inlineStr">
        <is>
          <t>改善养殖配套设施，提高饲草利用率，提升养殖效益，增加养殖收入。</t>
        </is>
      </c>
      <c r="H262" s="30" t="n">
        <v>12</v>
      </c>
      <c r="I262" s="30" t="n">
        <v>0.0038</v>
      </c>
      <c r="J262" s="30" t="n">
        <v>0.0152</v>
      </c>
      <c r="K262" s="30" t="inlineStr">
        <is>
          <t>畜牧局</t>
        </is>
      </c>
      <c r="L262" s="30" t="inlineStr">
        <is>
          <t>小南沟乡</t>
        </is>
      </c>
      <c r="M262" s="30" t="n"/>
    </row>
    <row r="263" ht="40" customHeight="1" s="7">
      <c r="A263" s="30" t="n">
        <v>20</v>
      </c>
      <c r="B263" s="30" t="inlineStr">
        <is>
          <t>草棚建设</t>
        </is>
      </c>
      <c r="C263" s="30" t="inlineStr">
        <is>
          <t>新建</t>
        </is>
      </c>
      <c r="D263" s="30" t="inlineStr">
        <is>
          <t>演武乡</t>
        </is>
      </c>
      <c r="E263" s="74" t="inlineStr">
        <is>
          <t>扶持6村38户脱贫户每户新建草棚1座，其中：曳郭咀村5户5座、杨家洼村3户3座、佛岔村8户8座、路家塬村10户10座、吴家塬村2户2座、走马硷村10户10座。</t>
        </is>
      </c>
      <c r="F263" s="30" t="n">
        <v>26.6</v>
      </c>
      <c r="G263" s="74" t="inlineStr">
        <is>
          <t>改善养殖配套设施，提高饲草利用率，提升养殖效益，增加养殖收入。</t>
        </is>
      </c>
      <c r="H263" s="30" t="n">
        <v>6</v>
      </c>
      <c r="I263" s="30" t="n">
        <v>0.0038</v>
      </c>
      <c r="J263" s="30" t="n">
        <v>0.0152</v>
      </c>
      <c r="K263" s="30" t="inlineStr">
        <is>
          <t>畜牧局</t>
        </is>
      </c>
      <c r="L263" s="30" t="inlineStr">
        <is>
          <t>演武乡</t>
        </is>
      </c>
      <c r="M263" s="30" t="n"/>
    </row>
    <row r="264" ht="62" customHeight="1" s="7">
      <c r="A264" s="27" t="inlineStr">
        <is>
          <t>二十二</t>
        </is>
      </c>
      <c r="B264" s="27" t="inlineStr">
        <is>
          <t>全混合日粮搅拌机购置项目合计</t>
        </is>
      </c>
      <c r="C264" s="27" t="inlineStr">
        <is>
          <t>新建</t>
        </is>
      </c>
      <c r="D264" s="27" t="inlineStr">
        <is>
          <t>车道镇等19个乡镇</t>
        </is>
      </c>
      <c r="E264" s="28" t="inlineStr">
        <is>
          <t>扶持基础母羊存栏在100只及以上的脱贫户（含监测对象），每户购置全日粮搅拌机（2m³）1台，共购置150台；扶持基础母羊存栏在50只及以上的脱贫户（含监测对象），每户购置全日粮搅拌机（1.5m³）1台，共500台，每台按照70%给予补助。</t>
        </is>
      </c>
      <c r="F264" s="27" t="n">
        <v>486.5</v>
      </c>
      <c r="G264" s="28" t="inlineStr">
        <is>
          <t>改善养殖配套设施，提升养殖效益，增加养殖收入。</t>
        </is>
      </c>
      <c r="H264" s="27" t="n">
        <v>215</v>
      </c>
      <c r="I264" s="27" t="n">
        <v>0.065</v>
      </c>
      <c r="J264" s="27" t="n">
        <v>0.273</v>
      </c>
      <c r="K264" s="27" t="inlineStr">
        <is>
          <t>畜牧局</t>
        </is>
      </c>
      <c r="L264" s="27" t="inlineStr">
        <is>
          <t>各乡镇</t>
        </is>
      </c>
      <c r="M264" s="27" t="n"/>
    </row>
    <row r="265" ht="81" customHeight="1" s="7">
      <c r="A265" s="30" t="n">
        <v>1</v>
      </c>
      <c r="B265" s="30" t="inlineStr">
        <is>
          <t>全混合日粮搅拌机</t>
        </is>
      </c>
      <c r="C265" s="30" t="inlineStr">
        <is>
          <t>新建</t>
        </is>
      </c>
      <c r="D265" s="30" t="inlineStr">
        <is>
          <t>车道镇</t>
        </is>
      </c>
      <c r="E265" s="74" t="inlineStr">
        <is>
          <t>投放1.5立方全日粮搅拌机84台，其中：苦水掌村8台、双庙村6台、王西掌村11台、吊渠村5台、三角城村1台、杨掌村7台、万安村4台、魏洼村25台、陈掌村1台、红台村1台、樱桃掌村4台、代掌村6台、刘渠村1台、刘园子村4台。2立方11台其中：元峁村1台，苦水掌村1台、双庙村1台、王西掌村1台、吊渠村1台、三角城村2台、魏洼村1台、陈掌村1台、代掌村1台、刘渠村1台。</t>
        </is>
      </c>
      <c r="F265" s="30" t="n">
        <v>68.81</v>
      </c>
      <c r="G265" s="74" t="inlineStr">
        <is>
          <t>改善养殖配套设施，提升养殖效益，增加养殖收入。</t>
        </is>
      </c>
      <c r="H265" s="30" t="n">
        <v>15</v>
      </c>
      <c r="I265" s="30" t="n">
        <v>0.0095</v>
      </c>
      <c r="J265" s="30" t="n">
        <v>0.0388</v>
      </c>
      <c r="K265" s="30" t="inlineStr">
        <is>
          <t>畜牧局</t>
        </is>
      </c>
      <c r="L265" s="30" t="inlineStr">
        <is>
          <t>车道镇</t>
        </is>
      </c>
      <c r="M265" s="30" t="n"/>
    </row>
    <row r="266" ht="39" customHeight="1" s="7">
      <c r="A266" s="30" t="n">
        <v>2</v>
      </c>
      <c r="B266" s="30" t="inlineStr">
        <is>
          <t>全混合日粮搅拌机</t>
        </is>
      </c>
      <c r="C266" s="30" t="inlineStr">
        <is>
          <t>新建</t>
        </is>
      </c>
      <c r="D266" s="30" t="inlineStr">
        <is>
          <t>耿湾乡</t>
        </is>
      </c>
      <c r="E266" s="74" t="inlineStr">
        <is>
          <t>投放1.5立方全日粮搅拌机15台，其中：韩老庄村2台、四合原村2台、潘掌村10台、许家掌村1台；2立方电动全日粮搅拌机2台，其中：四合原村1台、万湾村1台。</t>
        </is>
      </c>
      <c r="F266" s="30" t="n">
        <v>12.32</v>
      </c>
      <c r="G266" s="74" t="inlineStr">
        <is>
          <t>改善养殖配套设施，提升养殖效益，增加养殖收入。</t>
        </is>
      </c>
      <c r="H266" s="30" t="n">
        <v>6</v>
      </c>
      <c r="I266" s="30" t="n">
        <v>0.0017</v>
      </c>
      <c r="J266" s="30" t="n">
        <v>0.006</v>
      </c>
      <c r="K266" s="30" t="inlineStr">
        <is>
          <t>畜牧局</t>
        </is>
      </c>
      <c r="L266" s="30" t="inlineStr">
        <is>
          <t>耿湾乡</t>
        </is>
      </c>
      <c r="M266" s="30" t="n"/>
    </row>
    <row r="267" ht="42" customHeight="1" s="7">
      <c r="A267" s="30" t="n">
        <v>3</v>
      </c>
      <c r="B267" s="30" t="inlineStr">
        <is>
          <t>全混合日粮搅拌机</t>
        </is>
      </c>
      <c r="C267" s="30" t="inlineStr">
        <is>
          <t>新建</t>
        </is>
      </c>
      <c r="D267" s="30" t="inlineStr">
        <is>
          <t>合道镇</t>
        </is>
      </c>
      <c r="E267" s="74" t="inlineStr">
        <is>
          <t>投放1.5立方全日粮搅拌机23台，其中：陈旗塬村9台、陶洼子村9台、瓦天沟村2台、沈家岭村2台、何家坪村1台。2立方全日粮搅拌机1台，其中：陈旗塬村1台。</t>
        </is>
      </c>
      <c r="F267" s="30" t="n">
        <v>17.01</v>
      </c>
      <c r="G267" s="74" t="inlineStr">
        <is>
          <t>改善养殖配套设施，提升养殖效益，增加养殖收入。</t>
        </is>
      </c>
      <c r="H267" s="30" t="n">
        <v>6</v>
      </c>
      <c r="I267" s="30" t="n">
        <v>0.0024</v>
      </c>
      <c r="J267" s="30" t="n">
        <v>0.009599999999999999</v>
      </c>
      <c r="K267" s="30" t="inlineStr">
        <is>
          <t>畜牧局</t>
        </is>
      </c>
      <c r="L267" s="30" t="inlineStr">
        <is>
          <t>合道镇</t>
        </is>
      </c>
      <c r="M267" s="30" t="n"/>
    </row>
    <row r="268" ht="72" customHeight="1" s="7">
      <c r="A268" s="30" t="n">
        <v>4</v>
      </c>
      <c r="B268" s="30" t="inlineStr">
        <is>
          <t>全混合日粮搅拌机</t>
        </is>
      </c>
      <c r="C268" s="30" t="inlineStr">
        <is>
          <t> </t>
        </is>
      </c>
      <c r="D268" s="30" t="inlineStr">
        <is>
          <t>洪德镇</t>
        </is>
      </c>
      <c r="E268" s="74" t="inlineStr">
        <is>
          <t>投放1.5立方全日粮搅拌机29台，其中：丁阳渠子村10台、河连湾村3台、李塬村4台、私盐路村1台、苏长沟村3台、新集子村2台、许旗村1台、张崾岘村5台。2立方全日粮搅拌机15台，其中：丁阳渠子村1台、耿塬畔村2台、河连湾村1台、寇河村2台、马塬村1台、苗河村1台、私盐路村4台、苏长沟村1台、张崾岘村2台。</t>
        </is>
      </c>
      <c r="F268" s="30" t="n">
        <v>33.95</v>
      </c>
      <c r="G268" s="74" t="inlineStr">
        <is>
          <t>改善养殖配套设施，提升养殖效益，增加养殖收入。</t>
        </is>
      </c>
      <c r="H268" s="30" t="n">
        <v>8</v>
      </c>
      <c r="I268" s="30" t="n">
        <v>0.0044</v>
      </c>
      <c r="J268" s="30" t="n">
        <v>0.017</v>
      </c>
      <c r="K268" s="30" t="inlineStr">
        <is>
          <t>畜牧局</t>
        </is>
      </c>
      <c r="L268" s="30" t="inlineStr">
        <is>
          <t>洪德镇</t>
        </is>
      </c>
      <c r="M268" s="30" t="n"/>
    </row>
    <row r="269" ht="36" customHeight="1" s="7">
      <c r="A269" s="30" t="n">
        <v>5</v>
      </c>
      <c r="B269" s="30" t="inlineStr">
        <is>
          <t>全混合日粮搅拌机</t>
        </is>
      </c>
      <c r="C269" s="30" t="inlineStr">
        <is>
          <t>新建</t>
        </is>
      </c>
      <c r="D269" s="30" t="inlineStr">
        <is>
          <t>环城镇</t>
        </is>
      </c>
      <c r="E269" s="74" t="inlineStr">
        <is>
          <t>投放2立方全日粮搅拌机1台，其中：高龚塬村1台。1.5立方全日粮搅拌机8台其中：高龚塬村8台。</t>
        </is>
      </c>
      <c r="F269" s="30" t="n">
        <v>6.51</v>
      </c>
      <c r="G269" s="74" t="inlineStr">
        <is>
          <t>扶持贫困户发展草畜产业，提高贫困户收入。</t>
        </is>
      </c>
      <c r="H269" s="30" t="n">
        <v>2</v>
      </c>
      <c r="I269" s="30" t="n">
        <v>0.0009</v>
      </c>
      <c r="J269" s="30" t="n">
        <v>0.0036</v>
      </c>
      <c r="K269" s="30" t="inlineStr">
        <is>
          <t>畜牧局</t>
        </is>
      </c>
      <c r="L269" s="30" t="inlineStr">
        <is>
          <t>环城镇</t>
        </is>
      </c>
      <c r="M269" s="30" t="n"/>
    </row>
    <row r="270" ht="33" customHeight="1" s="7">
      <c r="A270" s="30" t="n">
        <v>6</v>
      </c>
      <c r="B270" s="30" t="inlineStr">
        <is>
          <t>全混合日粮搅拌机</t>
        </is>
      </c>
      <c r="C270" s="30" t="inlineStr">
        <is>
          <t>新建</t>
        </is>
      </c>
      <c r="D270" s="30" t="inlineStr">
        <is>
          <t>八珠乡</t>
        </is>
      </c>
      <c r="E270" s="74" t="inlineStr">
        <is>
          <t>投放1.5方全混合日粮搅拌机9台，其中：冯家湾村9台。</t>
        </is>
      </c>
      <c r="F270" s="30" t="n">
        <v>6.3</v>
      </c>
      <c r="G270" s="74" t="inlineStr">
        <is>
          <t>改善养殖配套设施，提升养殖效益，增加养殖收入。</t>
        </is>
      </c>
      <c r="H270" s="30" t="n">
        <v>4</v>
      </c>
      <c r="I270" s="30" t="n">
        <v>0.0009</v>
      </c>
      <c r="J270" s="30" t="n">
        <v>0.0036</v>
      </c>
      <c r="K270" s="30" t="inlineStr">
        <is>
          <t>畜牧局</t>
        </is>
      </c>
      <c r="L270" s="30" t="inlineStr">
        <is>
          <t>八珠乡</t>
        </is>
      </c>
      <c r="M270" s="30" t="n"/>
    </row>
    <row r="271" ht="30" customHeight="1" s="7">
      <c r="A271" s="30" t="n">
        <v>7</v>
      </c>
      <c r="B271" s="30" t="inlineStr">
        <is>
          <t>全混合日粮搅拌机</t>
        </is>
      </c>
      <c r="C271" s="30" t="inlineStr">
        <is>
          <t>新建</t>
        </is>
      </c>
      <c r="D271" s="30" t="inlineStr">
        <is>
          <t>樊家川镇</t>
        </is>
      </c>
      <c r="E271" s="74" t="inlineStr">
        <is>
          <t>投放1.5立方全日粮搅拌机21台，其中：马驿沟村11台、郝集村1台、闫塬村5台、马骏滩村4台。</t>
        </is>
      </c>
      <c r="F271" s="30" t="n">
        <v>14.7</v>
      </c>
      <c r="G271" s="74" t="inlineStr">
        <is>
          <t>改善养殖配套设施，提升养殖效益，增加养殖收入。</t>
        </is>
      </c>
      <c r="H271" s="30" t="n">
        <v>4</v>
      </c>
      <c r="I271" s="30" t="n">
        <v>0.0021</v>
      </c>
      <c r="J271" s="30" t="n">
        <v>0.008399999999999999</v>
      </c>
      <c r="K271" s="30" t="inlineStr">
        <is>
          <t>畜牧局</t>
        </is>
      </c>
      <c r="L271" s="30" t="inlineStr">
        <is>
          <t>樊家川镇</t>
        </is>
      </c>
      <c r="M271" s="30" t="n"/>
    </row>
    <row r="272" ht="40" customHeight="1" s="7">
      <c r="A272" s="30" t="n">
        <v>8</v>
      </c>
      <c r="B272" s="30" t="inlineStr">
        <is>
          <t>全混合日粮搅拌机</t>
        </is>
      </c>
      <c r="C272" s="30" t="inlineStr">
        <is>
          <t>新建</t>
        </is>
      </c>
      <c r="D272" s="30" t="inlineStr">
        <is>
          <t>虎洞镇</t>
        </is>
      </c>
      <c r="E272" s="74" t="inlineStr">
        <is>
          <t>投放1.5立方全日粮搅拌机10台，其中：张家湾村5台动，金庄塬村5台。2立方全日粮搅拌机3台，其中：张家湾村2台、金庄塬村1台。</t>
        </is>
      </c>
      <c r="F272" s="30" t="n">
        <v>9.73</v>
      </c>
      <c r="G272" s="74" t="inlineStr">
        <is>
          <t>改善养殖配套设施，提升养殖效益，增加养殖收入。</t>
        </is>
      </c>
      <c r="H272" s="30" t="n">
        <v>2</v>
      </c>
      <c r="I272" s="30" t="n">
        <v>0.0013</v>
      </c>
      <c r="J272" s="30" t="n">
        <v>0.0052</v>
      </c>
      <c r="K272" s="30" t="inlineStr">
        <is>
          <t>畜牧局</t>
        </is>
      </c>
      <c r="L272" s="30" t="inlineStr">
        <is>
          <t>虎洞镇</t>
        </is>
      </c>
      <c r="M272" s="30" t="n"/>
    </row>
    <row r="273" ht="51" customHeight="1" s="7">
      <c r="A273" s="30" t="n">
        <v>9</v>
      </c>
      <c r="B273" s="30" t="inlineStr">
        <is>
          <t>全混合日粮搅拌机</t>
        </is>
      </c>
      <c r="C273" s="30" t="inlineStr">
        <is>
          <t>新建</t>
        </is>
      </c>
      <c r="D273" s="30" t="inlineStr">
        <is>
          <t>芦家湾乡</t>
        </is>
      </c>
      <c r="E273" s="74" t="inlineStr">
        <is>
          <t>投放1.5立方全日粮搅拌机69台，其中：庙儿掌村12台、花儿掌村10台、桃李湾村9台、王庄村24台、杨新庄2台、宋家掌1台、大堡条村11台。投放2立方全日粮搅拌机台1台，其中：王庄村1台。</t>
        </is>
      </c>
      <c r="F273" s="30" t="n">
        <v>49.21</v>
      </c>
      <c r="G273" s="74" t="inlineStr">
        <is>
          <t>改善养殖配套设施，提升养殖效益，增加养殖收入。</t>
        </is>
      </c>
      <c r="H273" s="30" t="n">
        <v>7</v>
      </c>
      <c r="I273" s="30" t="n">
        <v>0.007</v>
      </c>
      <c r="J273" s="30" t="n">
        <v>0.032</v>
      </c>
      <c r="K273" s="30" t="inlineStr">
        <is>
          <t>畜牧局</t>
        </is>
      </c>
      <c r="L273" s="30" t="inlineStr">
        <is>
          <t>芦家湾乡</t>
        </is>
      </c>
      <c r="M273" s="30" t="n"/>
    </row>
    <row r="274" ht="51" customHeight="1" s="7">
      <c r="A274" s="30" t="n">
        <v>10</v>
      </c>
      <c r="B274" s="30" t="inlineStr">
        <is>
          <t>全混合日粮搅拌机</t>
        </is>
      </c>
      <c r="C274" s="30" t="inlineStr">
        <is>
          <t>新建</t>
        </is>
      </c>
      <c r="D274" s="30" t="inlineStr">
        <is>
          <t>罗山川乡</t>
        </is>
      </c>
      <c r="E274" s="74" t="inlineStr">
        <is>
          <t>投放1.5立方全日粮搅拌机23台，其中：苇芝城村12台、龙柏山村6台、兰家掌村3台、大树塬村1台、陈渠子村1台。2立方全日粮搅拌机8台，其中：苇芝城村2台、龙柏山村1台、大树塬村3台、山水湾村1台、光明村1台。</t>
        </is>
      </c>
      <c r="F274" s="30" t="n">
        <v>23.38</v>
      </c>
      <c r="G274" s="74" t="inlineStr">
        <is>
          <t>改善养殖配套设施，提升养殖效益，增加养殖收入。</t>
        </is>
      </c>
      <c r="H274" s="30" t="n">
        <v>7</v>
      </c>
      <c r="I274" s="30" t="n">
        <v>0.0031</v>
      </c>
      <c r="J274" s="30" t="n">
        <v>0.0124</v>
      </c>
      <c r="K274" s="30" t="inlineStr">
        <is>
          <t>畜牧局</t>
        </is>
      </c>
      <c r="L274" s="30" t="inlineStr">
        <is>
          <t>罗山川乡</t>
        </is>
      </c>
      <c r="M274" s="30" t="n"/>
    </row>
    <row r="275" ht="42" customHeight="1" s="7">
      <c r="A275" s="30" t="n">
        <v>11</v>
      </c>
      <c r="B275" s="30" t="inlineStr">
        <is>
          <t>全混合日粮搅拌机</t>
        </is>
      </c>
      <c r="C275" s="30" t="inlineStr">
        <is>
          <t>新建</t>
        </is>
      </c>
      <c r="D275" s="30" t="inlineStr">
        <is>
          <t>毛井镇</t>
        </is>
      </c>
      <c r="E275" s="74" t="inlineStr">
        <is>
          <t>投放1.5立方全日粮搅拌机脱贫13台，其中：丁连掌村13台。2立方全日粮搅拌机3台，其中：丁连掌村2台、马趟村1台。</t>
        </is>
      </c>
      <c r="F275" s="30" t="n">
        <v>11.83</v>
      </c>
      <c r="G275" s="74" t="inlineStr">
        <is>
          <t>改善养殖配套设施，提升养殖效益，增加养殖收入。</t>
        </is>
      </c>
      <c r="H275" s="30" t="n">
        <v>3</v>
      </c>
      <c r="I275" s="30" t="n">
        <v>0.0016</v>
      </c>
      <c r="J275" s="30" t="n">
        <v>0.006</v>
      </c>
      <c r="K275" s="30" t="inlineStr">
        <is>
          <t>畜牧局</t>
        </is>
      </c>
      <c r="L275" s="30" t="inlineStr">
        <is>
          <t>毛井镇</t>
        </is>
      </c>
      <c r="M275" s="30" t="n"/>
    </row>
    <row r="276" ht="52" customHeight="1" s="7">
      <c r="A276" s="30" t="n">
        <v>12</v>
      </c>
      <c r="B276" s="30" t="inlineStr">
        <is>
          <t>全混合日粮搅拌机</t>
        </is>
      </c>
      <c r="C276" s="30" t="inlineStr">
        <is>
          <t>新建</t>
        </is>
      </c>
      <c r="D276" s="30" t="inlineStr">
        <is>
          <t>木钵镇</t>
        </is>
      </c>
      <c r="E276" s="74" t="inlineStr">
        <is>
          <t>投放1.5立方全日粮搅拌机24台，其中：殷家桥11台、周湾村1台、白家掌村2台、邓寨子村4、郭西掌村2台、曹旗村4台。2立方全日粮搅拌机5台，其中：高寨村1台、水坝滩3台、坪子塬村1台。</t>
        </is>
      </c>
      <c r="F276" s="30" t="n">
        <v>21.35</v>
      </c>
      <c r="G276" s="74" t="inlineStr">
        <is>
          <t>改善养殖配套设施，提升养殖效益，增加养殖收入。</t>
        </is>
      </c>
      <c r="H276" s="30" t="n">
        <v>11</v>
      </c>
      <c r="I276" s="30" t="n">
        <v>0.0029</v>
      </c>
      <c r="J276" s="30" t="n">
        <v>0.0116</v>
      </c>
      <c r="K276" s="30" t="inlineStr">
        <is>
          <t>畜牧局</t>
        </is>
      </c>
      <c r="L276" s="30" t="inlineStr">
        <is>
          <t>木钵镇</t>
        </is>
      </c>
      <c r="M276" s="30" t="n"/>
    </row>
    <row r="277" ht="50" customHeight="1" s="7">
      <c r="A277" s="30" t="n">
        <v>13</v>
      </c>
      <c r="B277" s="30" t="inlineStr">
        <is>
          <t>全混合日粮搅拌机</t>
        </is>
      </c>
      <c r="C277" s="30" t="inlineStr">
        <is>
          <t>新建</t>
        </is>
      </c>
      <c r="D277" s="30" t="inlineStr">
        <is>
          <t>南湫乡</t>
        </is>
      </c>
      <c r="E277" s="74" t="inlineStr">
        <is>
          <t>投放1.5立方全日粮搅拌机48台，其中：党家洼村26台、杨兴堡村9台、花儿山村8台、洪涝池村5台。2立方全日粮搅拌机36台，其中：党家洼村6台、双井子村10台、岳后渠村1台、杨兴堡村6台、花儿山村7台、洪涝池村6台。</t>
        </is>
      </c>
      <c r="F277" s="30" t="n">
        <v>66.36</v>
      </c>
      <c r="G277" s="74" t="inlineStr">
        <is>
          <t>提高饲草利用率，增加养殖效益。</t>
        </is>
      </c>
      <c r="H277" s="30" t="n">
        <v>7</v>
      </c>
      <c r="I277" s="30" t="n">
        <v>0.008399999999999999</v>
      </c>
      <c r="J277" s="30" t="n">
        <v>0.0336</v>
      </c>
      <c r="K277" s="30" t="inlineStr">
        <is>
          <t>畜牧局</t>
        </is>
      </c>
      <c r="L277" s="30" t="inlineStr">
        <is>
          <t>南湫乡</t>
        </is>
      </c>
      <c r="M277" s="30" t="n"/>
    </row>
    <row r="278" ht="54" customHeight="1" s="7">
      <c r="A278" s="30" t="n">
        <v>14</v>
      </c>
      <c r="B278" s="30" t="inlineStr">
        <is>
          <t>全混合日粮搅拌机</t>
        </is>
      </c>
      <c r="C278" s="30" t="inlineStr">
        <is>
          <t>新建</t>
        </is>
      </c>
      <c r="D278" s="30" t="inlineStr">
        <is>
          <t>秦团庄乡</t>
        </is>
      </c>
      <c r="E278" s="74" t="inlineStr">
        <is>
          <t>投放1.5立方全日粮搅拌机43台，其中：贾塬村9台、新集子村11台、白塬畔村4台、大天子村2台、王团庄村5台、南掌堡子村12台。2立方全日粮搅拌机14台，其中：贾塬村3台、大天子村1台、秦团庄村1台、王团庄村6台、南掌堡子村3台。</t>
        </is>
      </c>
      <c r="F278" s="30" t="n">
        <v>42.84</v>
      </c>
      <c r="G278" s="74" t="inlineStr">
        <is>
          <t>改善养殖配套设施，提升养殖效益，增加养殖收入。</t>
        </is>
      </c>
      <c r="H278" s="30" t="n"/>
      <c r="I278" s="30" t="n">
        <v>0.0057</v>
      </c>
      <c r="J278" s="30" t="n">
        <v>0.0228</v>
      </c>
      <c r="K278" s="30" t="inlineStr">
        <is>
          <t>畜牧局</t>
        </is>
      </c>
      <c r="L278" s="30" t="inlineStr">
        <is>
          <t>秦团庄乡</t>
        </is>
      </c>
      <c r="M278" s="30" t="n"/>
    </row>
    <row r="279" ht="33" customHeight="1" s="7">
      <c r="A279" s="30" t="n">
        <v>15</v>
      </c>
      <c r="B279" s="30" t="inlineStr">
        <is>
          <t>全混合日粮搅拌机</t>
        </is>
      </c>
      <c r="C279" s="30" t="inlineStr">
        <is>
          <t>新建</t>
        </is>
      </c>
      <c r="D279" s="30" t="inlineStr">
        <is>
          <t>曲子镇</t>
        </is>
      </c>
      <c r="E279" s="74" t="inlineStr">
        <is>
          <t xml:space="preserve">投放1.5立方全日粮搅拌机8台其中：楼房子村5台、宋家塬村3台。 2立方全日粮搅拌机8台，其中楼房子村5台、宋家塬村3台。 </t>
        </is>
      </c>
      <c r="F279" s="30" t="n">
        <v>12.88</v>
      </c>
      <c r="G279" s="74" t="inlineStr">
        <is>
          <t>改善养殖配套设施，提升养殖效益，增加养殖收入。</t>
        </is>
      </c>
      <c r="H279" s="30" t="n">
        <v>3</v>
      </c>
      <c r="I279" s="30" t="n">
        <v>0.0016</v>
      </c>
      <c r="J279" s="30" t="n">
        <v>0.0056</v>
      </c>
      <c r="K279" s="30" t="inlineStr">
        <is>
          <t>畜牧局</t>
        </is>
      </c>
      <c r="L279" s="30" t="inlineStr">
        <is>
          <t>曲子镇</t>
        </is>
      </c>
      <c r="M279" s="30" t="n"/>
    </row>
    <row r="280" ht="54" customHeight="1" s="7">
      <c r="A280" s="30" t="n">
        <v>16</v>
      </c>
      <c r="B280" s="30" t="inlineStr">
        <is>
          <t>全混合日粮搅拌机</t>
        </is>
      </c>
      <c r="C280" s="30" t="inlineStr">
        <is>
          <t>新建</t>
        </is>
      </c>
      <c r="D280" s="30" t="inlineStr">
        <is>
          <t>山城乡</t>
        </is>
      </c>
      <c r="E280" s="74" t="inlineStr">
        <is>
          <t>投放1.5立方全日粮搅拌机30台，其中：山城堡村12台、八里铺村3台、薛塬村2台、寨柯村8台、赵庄村5台。2立方全日粮搅拌机27台，其中：山城堡村13台、八里铺村1台、薛塬村2台、寨柯村9台、郝掌村1台、谢庄村1台。</t>
        </is>
      </c>
      <c r="F280" s="30" t="n">
        <v>45.57</v>
      </c>
      <c r="G280" s="74" t="inlineStr">
        <is>
          <t>提高饲草利用率，增加养殖效益。</t>
        </is>
      </c>
      <c r="H280" s="30" t="n">
        <v>7</v>
      </c>
      <c r="I280" s="30" t="n">
        <v>0.0057</v>
      </c>
      <c r="J280" s="30" t="n">
        <v>0.0228</v>
      </c>
      <c r="K280" s="30" t="inlineStr">
        <is>
          <t>畜牧局</t>
        </is>
      </c>
      <c r="L280" s="30" t="inlineStr">
        <is>
          <t>山城乡</t>
        </is>
      </c>
      <c r="M280" s="30" t="n"/>
    </row>
    <row r="281" ht="51" customHeight="1" s="7">
      <c r="A281" s="30" t="n">
        <v>17</v>
      </c>
      <c r="B281" s="30" t="inlineStr">
        <is>
          <t>全混合日粮搅拌机</t>
        </is>
      </c>
      <c r="C281" s="30" t="inlineStr">
        <is>
          <t>新建</t>
        </is>
      </c>
      <c r="D281" s="30" t="inlineStr">
        <is>
          <t>天池乡</t>
        </is>
      </c>
      <c r="E281" s="74" t="inlineStr">
        <is>
          <t>投放2立方全日粮搅拌机14台,其中：张邓塬村2台、老庄湾村2台、大庄台村1台、吴城子村1台、潘老庄村2台、喜家坪村3台、苏北岔村3台。1.5立方全日粮搅拌机16台，其中：潘老庄村8台、喜家坪村8台。</t>
        </is>
      </c>
      <c r="F281" s="30" t="n">
        <v>23.94</v>
      </c>
      <c r="G281" s="74" t="inlineStr">
        <is>
          <t>改善养殖配套设施，提升养殖效益，增加养殖收入。</t>
        </is>
      </c>
      <c r="H281" s="30" t="n">
        <v>13</v>
      </c>
      <c r="I281" s="30" t="n">
        <v>0.003</v>
      </c>
      <c r="J281" s="30" t="n">
        <v>0.012</v>
      </c>
      <c r="K281" s="30" t="inlineStr">
        <is>
          <t>畜牧局</t>
        </is>
      </c>
      <c r="L281" s="30" t="inlineStr">
        <is>
          <t>天池乡</t>
        </is>
      </c>
      <c r="M281" s="30" t="n"/>
    </row>
    <row r="282" ht="27" customHeight="1" s="7">
      <c r="A282" s="30" t="n">
        <v>18</v>
      </c>
      <c r="B282" s="30" t="inlineStr">
        <is>
          <t>全混合日粮搅拌机</t>
        </is>
      </c>
      <c r="C282" s="30" t="inlineStr">
        <is>
          <t>新建</t>
        </is>
      </c>
      <c r="D282" s="30" t="inlineStr">
        <is>
          <t>甜水镇</t>
        </is>
      </c>
      <c r="E282" s="74" t="inlineStr">
        <is>
          <t>投放1.5立方全日粮搅拌机11台，其中：张铁村6台、邱滩村5台。投放2立方全混合日粮搅拌机1台，其中：张铁村1台。</t>
        </is>
      </c>
      <c r="F282" s="30" t="n">
        <v>8.609999999999999</v>
      </c>
      <c r="G282" s="74" t="inlineStr">
        <is>
          <t>改善养殖配套设施，提升养殖效益，增加养殖收入。</t>
        </is>
      </c>
      <c r="H282" s="30" t="n">
        <v>2</v>
      </c>
      <c r="I282" s="30" t="n">
        <v>0.0012</v>
      </c>
      <c r="J282" s="30" t="n">
        <v>0.0046</v>
      </c>
      <c r="K282" s="30" t="inlineStr">
        <is>
          <t>畜牧局</t>
        </is>
      </c>
      <c r="L282" s="30" t="inlineStr">
        <is>
          <t>甜水镇</t>
        </is>
      </c>
      <c r="M282" s="30" t="n"/>
    </row>
    <row r="283" ht="30" customHeight="1" s="7">
      <c r="A283" s="30" t="n">
        <v>19</v>
      </c>
      <c r="B283" s="30" t="inlineStr">
        <is>
          <t>全混合日粮搅拌机</t>
        </is>
      </c>
      <c r="C283" s="30" t="inlineStr">
        <is>
          <t>新建</t>
        </is>
      </c>
      <c r="D283" s="30" t="inlineStr">
        <is>
          <t>小南沟乡</t>
        </is>
      </c>
      <c r="E283" s="74" t="inlineStr">
        <is>
          <t>投放1.5立方全日粮搅拌机16台，其中：粉子山村16台。</t>
        </is>
      </c>
      <c r="F283" s="30" t="n">
        <v>11.2</v>
      </c>
      <c r="G283" s="74" t="inlineStr">
        <is>
          <t>改善养殖配套设施，提升养殖效益，增加养殖收入。</t>
        </is>
      </c>
      <c r="H283" s="30" t="n">
        <v>3</v>
      </c>
      <c r="I283" s="30" t="n">
        <v>0.0016</v>
      </c>
      <c r="J283" s="30" t="n">
        <v>0.0062</v>
      </c>
      <c r="K283" s="30" t="inlineStr">
        <is>
          <t>畜牧局</t>
        </is>
      </c>
      <c r="L283" s="30" t="inlineStr">
        <is>
          <t>小南沟乡</t>
        </is>
      </c>
      <c r="M283" s="30" t="n"/>
    </row>
    <row r="284" ht="47" customHeight="1" s="7">
      <c r="A284" s="27" t="inlineStr">
        <is>
          <t>二十三</t>
        </is>
      </c>
      <c r="B284" s="27" t="inlineStr">
        <is>
          <t>大燕麦种植
合计</t>
        </is>
      </c>
      <c r="C284" s="27" t="inlineStr">
        <is>
          <t>新建</t>
        </is>
      </c>
      <c r="D284" s="27" t="inlineStr">
        <is>
          <t>车道镇等20个乡镇</t>
        </is>
      </c>
      <c r="E284" s="28" t="inlineStr">
        <is>
          <t>扶持242个村10031户脱贫户（含监测对象）种植大燕麦15万亩、籽种统一采购、每亩按10kg免费供应。</t>
        </is>
      </c>
      <c r="F284" s="27" t="n">
        <v>675</v>
      </c>
      <c r="G284" s="28" t="inlineStr">
        <is>
          <t>培育壮大草畜产业，增加农户收入，助推产业振兴。</t>
        </is>
      </c>
      <c r="H284" s="27" t="n">
        <v>242</v>
      </c>
      <c r="I284" s="27" t="n">
        <v>1.0031</v>
      </c>
      <c r="J284" s="27" t="n">
        <v>4.1288</v>
      </c>
      <c r="K284" s="27" t="inlineStr">
        <is>
          <t>畜牧局</t>
        </is>
      </c>
      <c r="L284" s="27" t="inlineStr">
        <is>
          <t>各乡镇</t>
        </is>
      </c>
      <c r="M284" s="27" t="n"/>
    </row>
    <row r="285" ht="75" customHeight="1" s="7">
      <c r="A285" s="30" t="n">
        <v>1</v>
      </c>
      <c r="B285" s="30" t="inlineStr">
        <is>
          <t>大燕麦草种植</t>
        </is>
      </c>
      <c r="C285" s="30" t="inlineStr">
        <is>
          <t>新建</t>
        </is>
      </c>
      <c r="D285" s="30" t="inlineStr">
        <is>
          <t>木钵镇</t>
        </is>
      </c>
      <c r="E285" s="74" t="inlineStr">
        <is>
          <t>种植大燕麦1665亩，其中：白家掌村40户153亩、曹旗村10户69亩、邓寨子村10户78亩、高楼塬村8户86亩、郭西掌村37户192亩、韩洼子村10户80亩、井儿岔村10户70亩、刘家塬村10户72亩、罗家沟村20户152亩、木钵街村10户62亩、坪子塬村50户220亩、水坝滩村10户102亩、周湾村5户49亩、殷家桥村10户80亩、关营村3户40亩、高寨村8户80亩、二合塬村8户80亩。</t>
        </is>
      </c>
      <c r="F285" s="30" t="n">
        <v>7.4925</v>
      </c>
      <c r="G285" s="74" t="inlineStr">
        <is>
          <t>培育壮大草畜产业，增加农户收入，助推产业振兴。</t>
        </is>
      </c>
      <c r="H285" s="30" t="n">
        <v>17</v>
      </c>
      <c r="I285" s="30" t="n">
        <v>0.0259</v>
      </c>
      <c r="J285" s="30" t="n">
        <v>0.1179</v>
      </c>
      <c r="K285" s="30" t="inlineStr">
        <is>
          <t>畜牧局</t>
        </is>
      </c>
      <c r="L285" s="30" t="inlineStr">
        <is>
          <t>木钵镇</t>
        </is>
      </c>
      <c r="M285" s="30" t="n"/>
    </row>
    <row r="286" ht="62" customHeight="1" s="7">
      <c r="A286" s="30" t="n">
        <v>2</v>
      </c>
      <c r="B286" s="30" t="inlineStr">
        <is>
          <t>大燕麦草种植</t>
        </is>
      </c>
      <c r="C286" s="30" t="inlineStr">
        <is>
          <t>新建</t>
        </is>
      </c>
      <c r="D286" s="30" t="inlineStr">
        <is>
          <t>八珠乡</t>
        </is>
      </c>
      <c r="E286" s="74" t="inlineStr">
        <is>
          <t>种植大燕麦2799亩，其中：八珠塬24户124亩、曹塬村28户259亩、瓦崾岘村33户184亩、杏树沟村45户347亩、塔儿咀村15户153亩、马连掌村78户747亩、冯家湾村47户256亩、苟塬村9户17.5亩、湫坝沟村67户370亩、白塬村71户341亩。</t>
        </is>
      </c>
      <c r="F286" s="30" t="n">
        <v>12.5955</v>
      </c>
      <c r="G286" s="74" t="inlineStr">
        <is>
          <t>培育壮大草畜产业，增加农户收入，助推产业振兴。</t>
        </is>
      </c>
      <c r="H286" s="30" t="n">
        <v>10</v>
      </c>
      <c r="I286" s="30" t="n">
        <v>0.0417</v>
      </c>
      <c r="J286" s="30" t="n">
        <v>0.1932</v>
      </c>
      <c r="K286" s="30" t="inlineStr">
        <is>
          <t>畜牧局</t>
        </is>
      </c>
      <c r="L286" s="30" t="inlineStr">
        <is>
          <t>八珠乡</t>
        </is>
      </c>
      <c r="M286" s="30" t="n"/>
    </row>
    <row r="287" ht="84" customHeight="1" s="7">
      <c r="A287" s="30" t="n">
        <v>3</v>
      </c>
      <c r="B287" s="30" t="inlineStr">
        <is>
          <t>大燕麦草种植</t>
        </is>
      </c>
      <c r="C287" s="30" t="inlineStr">
        <is>
          <t>新建</t>
        </is>
      </c>
      <c r="D287" s="30" t="inlineStr">
        <is>
          <t>车道镇</t>
        </is>
      </c>
      <c r="E287" s="74" t="inlineStr">
        <is>
          <t>种植大燕麦10070亩，其中：苦水掌村98户1100亩、双庙村50户200亩、王西掌村102户240亩、吊渠村40户560亩、三角城村58户480亩、杨掌村56户1020亩、万安村85户1020亩、陈掌村62户1000亩、红台村20户300亩、樱桃掌村70户1400亩、安掌村30户340亩、代掌村85户310亩、刘渠村42户1600亩、刘园子村24户500亩。</t>
        </is>
      </c>
      <c r="F287" s="30" t="n">
        <v>45.315</v>
      </c>
      <c r="G287" s="74" t="inlineStr">
        <is>
          <t>培育壮大草畜产业，增加农户收入，助推产业振兴。</t>
        </is>
      </c>
      <c r="H287" s="30" t="n">
        <v>13</v>
      </c>
      <c r="I287" s="30" t="n">
        <v>0.0822</v>
      </c>
      <c r="J287" s="30" t="n">
        <v>0.3288</v>
      </c>
      <c r="K287" s="30" t="inlineStr">
        <is>
          <t>畜牧局</t>
        </is>
      </c>
      <c r="L287" s="30" t="inlineStr">
        <is>
          <t>车道镇</t>
        </is>
      </c>
      <c r="M287" s="30" t="n"/>
    </row>
    <row r="288" ht="57" customHeight="1" s="7">
      <c r="A288" s="30" t="n">
        <v>4</v>
      </c>
      <c r="B288" s="30" t="inlineStr">
        <is>
          <t>大燕麦草种植</t>
        </is>
      </c>
      <c r="C288" s="30" t="inlineStr">
        <is>
          <t>新建</t>
        </is>
      </c>
      <c r="D288" s="30" t="inlineStr">
        <is>
          <t>樊家川镇</t>
        </is>
      </c>
      <c r="E288" s="74" t="inlineStr">
        <is>
          <t>种植大燕麦2728亩，其中：慕家河村20户200亩、樊家川村49户200亩、马驿沟村28户400亩、郝集村60户300亩、长城村105户450亩、闫塬村50户350亩、李崾岘村76户468亩、马骏滩村65户360亩。</t>
        </is>
      </c>
      <c r="F288" s="30" t="n">
        <v>12.276</v>
      </c>
      <c r="G288" s="74" t="inlineStr">
        <is>
          <t>培育壮大草畜产业，增加农户收入，助推产业振兴。</t>
        </is>
      </c>
      <c r="H288" s="30" t="n">
        <v>8</v>
      </c>
      <c r="I288" s="30" t="n">
        <v>0.0453</v>
      </c>
      <c r="J288" s="30" t="n">
        <v>0.2363</v>
      </c>
      <c r="K288" s="30" t="inlineStr">
        <is>
          <t>畜牧局</t>
        </is>
      </c>
      <c r="L288" s="30" t="inlineStr">
        <is>
          <t>樊家川镇</t>
        </is>
      </c>
      <c r="M288" s="30" t="n"/>
    </row>
    <row r="289" ht="66" customHeight="1" s="7">
      <c r="A289" s="30" t="n">
        <v>5</v>
      </c>
      <c r="B289" s="30" t="inlineStr">
        <is>
          <t>大燕麦草种植</t>
        </is>
      </c>
      <c r="C289" s="30" t="inlineStr">
        <is>
          <t>新建</t>
        </is>
      </c>
      <c r="D289" s="30" t="inlineStr">
        <is>
          <t>耿湾乡</t>
        </is>
      </c>
      <c r="E289" s="74" t="inlineStr">
        <is>
          <t>种植大燕麦3240亩，其中：早流渠村10户100亩、耿河村20户200亩、四合原村30户150亩、桃树掌村30户100亩、韩老庄村15户120亩、天桥村10户80亩、许掌村40户240亩、万湾村100户600亩、张台村12户240亩、黑城岔村20户160亩、郜庄村25户400亩、郝东掌村15户450亩、潘掌村40户400亩。</t>
        </is>
      </c>
      <c r="F289" s="30" t="n">
        <v>14.58</v>
      </c>
      <c r="G289" s="74" t="inlineStr">
        <is>
          <t>培育壮大草畜产业，增加农户收入，助推产业振兴。</t>
        </is>
      </c>
      <c r="H289" s="30" t="n">
        <v>13</v>
      </c>
      <c r="I289" s="30" t="n">
        <v>0.0367</v>
      </c>
      <c r="J289" s="30" t="n">
        <v>0.1468</v>
      </c>
      <c r="K289" s="30" t="inlineStr">
        <is>
          <t>畜牧局</t>
        </is>
      </c>
      <c r="L289" s="30" t="inlineStr">
        <is>
          <t>耿湾乡</t>
        </is>
      </c>
      <c r="M289" s="30" t="n"/>
    </row>
    <row r="290" ht="69" customHeight="1" s="7">
      <c r="A290" s="30" t="n">
        <v>6</v>
      </c>
      <c r="B290" s="30" t="inlineStr">
        <is>
          <t>大燕麦草种植</t>
        </is>
      </c>
      <c r="C290" s="30" t="inlineStr">
        <is>
          <t>新建</t>
        </is>
      </c>
      <c r="D290" s="30" t="inlineStr">
        <is>
          <t>洪德镇</t>
        </is>
      </c>
      <c r="E290" s="74" t="inlineStr">
        <is>
          <t>种植大燕麦2632亩，其中：丁阳渠子村30户200亩、河连湾村30户210亩、洪德街村27户152亩、寇河村28户150亩、李达掌村20户140亩、李塬村30户150亩、梁岔村35户150亩、马塬村35户160亩、苗河村35户150亩、苏长沟村35户120亩、私盐路村60户300亩、新集子村32户450亩、张崾岘村30户200亩、赵洼村35户100亩、</t>
        </is>
      </c>
      <c r="F290" s="30" t="n">
        <v>11.844</v>
      </c>
      <c r="G290" s="74" t="inlineStr">
        <is>
          <t>培育壮大草畜产业，增加农户收入，助推产业振兴。</t>
        </is>
      </c>
      <c r="H290" s="30" t="n">
        <v>17</v>
      </c>
      <c r="I290" s="30" t="n">
        <v>0.0462</v>
      </c>
      <c r="J290" s="30" t="n">
        <v>0.1848</v>
      </c>
      <c r="K290" s="30" t="inlineStr">
        <is>
          <t>畜牧局</t>
        </is>
      </c>
      <c r="L290" s="30" t="inlineStr">
        <is>
          <t>洪德镇</t>
        </is>
      </c>
      <c r="M290" s="30" t="n"/>
    </row>
    <row r="291" ht="45" customHeight="1" s="7">
      <c r="A291" s="30" t="n">
        <v>7</v>
      </c>
      <c r="B291" s="30" t="inlineStr">
        <is>
          <t>大燕麦草种植</t>
        </is>
      </c>
      <c r="C291" s="30" t="inlineStr">
        <is>
          <t>新建</t>
        </is>
      </c>
      <c r="D291" s="30" t="inlineStr">
        <is>
          <t>虎洞镇</t>
        </is>
      </c>
      <c r="E291" s="74" t="inlineStr">
        <is>
          <t>种植大燕麦5184亩，其中：半个城村35户500亩、常兆台村45户566亩、贾驿村60户900亩、刘解掌村60户878亩、砂井子村30户150亩、魏家河村31户180亩、张大掌村43户600亩、金庄塬村55户460亩、张家湾村60户750亩、高庙湾村40户200亩。</t>
        </is>
      </c>
      <c r="F291" s="30" t="n">
        <v>23.328</v>
      </c>
      <c r="G291" s="74" t="inlineStr">
        <is>
          <t>培育壮大草畜产业，增加农户收入，助推产业振兴。</t>
        </is>
      </c>
      <c r="H291" s="30" t="n">
        <v>10</v>
      </c>
      <c r="I291" s="30" t="n">
        <v>0.0459</v>
      </c>
      <c r="J291" s="30" t="n">
        <v>0.03009</v>
      </c>
      <c r="K291" s="30" t="inlineStr">
        <is>
          <t>畜牧局</t>
        </is>
      </c>
      <c r="L291" s="30" t="inlineStr">
        <is>
          <t>虎洞镇</t>
        </is>
      </c>
      <c r="M291" s="30" t="n"/>
    </row>
    <row r="292" ht="96" customHeight="1" s="7">
      <c r="A292" s="30" t="n">
        <v>8</v>
      </c>
      <c r="B292" s="30" t="inlineStr">
        <is>
          <t>大燕麦草种植</t>
        </is>
      </c>
      <c r="C292" s="30" t="inlineStr">
        <is>
          <t>新建</t>
        </is>
      </c>
      <c r="D292" s="30" t="inlineStr">
        <is>
          <t>环城镇</t>
        </is>
      </c>
      <c r="E292" s="74" t="inlineStr">
        <is>
          <t>种植大燕麦1437亩，其中：龚淌村22户96亩、唐塬村6户24亩、北郭塬村6户35亩、陈汤塬村12户55亩、城东塬村4户12亩、耿家沟村9户126亩、红星村4户28亩、马坊塬村8户29亩、漫塬村11户50亩、宁老庄村19户185亩、冉旗寨村19户179亩、十八里村1户5亩、西川村6户38亩、肖川村17户90亩、杨庙掌村17户150亩、张淌村5户28亩、周塬村3户10亩、赵小掌村27户125亩、高龚塬村24户101亩、五里屯村1户1亩、鸳鸯沟村5户26亩、白草原村2户7亩、张滩滩村11户37亩。</t>
        </is>
      </c>
      <c r="F292" s="30" t="n">
        <v>6.4665</v>
      </c>
      <c r="G292" s="74" t="inlineStr">
        <is>
          <t>培育壮大草畜产业，增加农户收入，助推产业振兴。</t>
        </is>
      </c>
      <c r="H292" s="30" t="n">
        <v>23</v>
      </c>
      <c r="I292" s="30" t="n">
        <v>0.0239</v>
      </c>
      <c r="J292" s="30" t="n">
        <v>0.103</v>
      </c>
      <c r="K292" s="30" t="inlineStr">
        <is>
          <t>畜牧局</t>
        </is>
      </c>
      <c r="L292" s="30" t="inlineStr">
        <is>
          <t>环城镇</t>
        </is>
      </c>
      <c r="M292" s="30" t="n"/>
    </row>
    <row r="293" ht="53" customHeight="1" s="7">
      <c r="A293" s="30" t="n">
        <v>9</v>
      </c>
      <c r="B293" s="30" t="inlineStr">
        <is>
          <t>大燕麦草种植</t>
        </is>
      </c>
      <c r="C293" s="30" t="inlineStr">
        <is>
          <t>新建</t>
        </is>
      </c>
      <c r="D293" s="30" t="inlineStr">
        <is>
          <t>秦团庄乡</t>
        </is>
      </c>
      <c r="E293" s="74" t="inlineStr">
        <is>
          <t>种植大燕麦12600亩，其中：贾塬村60户1500亩、秦团庄村119户1700亩、新集子村76户1700亩、新峁村85户1500亩、白塬畔村52户1600亩、大天子村54户1500亩、王团庄村63户1500亩、南掌堡子村54户1600亩。</t>
        </is>
      </c>
      <c r="F293" s="30" t="n">
        <v>56.7</v>
      </c>
      <c r="G293" s="74" t="inlineStr">
        <is>
          <t>培育壮大草畜产业，增加农户收入，助推产业振兴。</t>
        </is>
      </c>
      <c r="H293" s="30" t="n">
        <v>8</v>
      </c>
      <c r="I293" s="30" t="n">
        <v>0.0563</v>
      </c>
      <c r="J293" s="30" t="n">
        <v>0.1402</v>
      </c>
      <c r="K293" s="30" t="inlineStr">
        <is>
          <t>畜牧局</t>
        </is>
      </c>
      <c r="L293" s="30" t="inlineStr">
        <is>
          <t>秦团庄乡</t>
        </is>
      </c>
      <c r="M293" s="30" t="n"/>
    </row>
    <row r="294" ht="50" customHeight="1" s="7">
      <c r="A294" s="30" t="n">
        <v>10</v>
      </c>
      <c r="B294" s="30" t="inlineStr">
        <is>
          <t>大燕麦草种植</t>
        </is>
      </c>
      <c r="C294" s="30" t="inlineStr">
        <is>
          <t>新建</t>
        </is>
      </c>
      <c r="D294" s="30" t="inlineStr">
        <is>
          <t>甜水镇</t>
        </is>
      </c>
      <c r="E294" s="74" t="inlineStr">
        <is>
          <t>种植大燕麦13024 亩，其中：甜水街村38户482亩、张铁村76户1520亩、鲁掌村63户1258亩、何塬村65户1648亩、邱滩村30户577亩、赵掌村43户860亩、高崾岘村85户1955亩、狼儿滩村62户2545亩、大良洼村63户2022亩、七里墩村10户157亩。</t>
        </is>
      </c>
      <c r="F294" s="30" t="n">
        <v>58.608</v>
      </c>
      <c r="G294" s="74" t="inlineStr">
        <is>
          <t>培育壮大草畜产业，增加农户收入，助推产业振兴。</t>
        </is>
      </c>
      <c r="H294" s="30" t="n">
        <v>10</v>
      </c>
      <c r="I294" s="30" t="n">
        <v>0.0535</v>
      </c>
      <c r="J294" s="30" t="n">
        <v>0.2479</v>
      </c>
      <c r="K294" s="30" t="inlineStr">
        <is>
          <t>畜牧局</t>
        </is>
      </c>
      <c r="L294" s="30" t="inlineStr">
        <is>
          <t>甜水镇</t>
        </is>
      </c>
      <c r="M294" s="30" t="n"/>
    </row>
    <row r="295" ht="81" customHeight="1" s="7">
      <c r="A295" s="30" t="n">
        <v>11</v>
      </c>
      <c r="B295" s="30" t="inlineStr">
        <is>
          <t>大燕麦草种植</t>
        </is>
      </c>
      <c r="C295" s="30" t="inlineStr">
        <is>
          <t>新建</t>
        </is>
      </c>
      <c r="D295" s="30" t="inlineStr">
        <is>
          <t>合道镇</t>
        </is>
      </c>
      <c r="E295" s="74" t="inlineStr">
        <is>
          <t>种植大燕麦3399亩，其中：朱家塬30户60亩、赵家塬村34户132亩、沈家岭村81户465亩、瓦天沟村61户308亩、何家坪村30户118亩、唐台子村53户210亩、梁坪村15户45亩、陶洼子村21户62亩、陈旗塬村21户124亩、辛坪村33户125亩、赵台村95户617亩、杨坪沟村66户370亩、常崾岘村7户54亩、寨子坪村48户330亩、红崖洼村10户32亩、大路洼村38户277亩、尚西坪村17户70亩。</t>
        </is>
      </c>
      <c r="F295" s="30" t="n">
        <v>15.2955</v>
      </c>
      <c r="G295" s="74" t="inlineStr">
        <is>
          <t>培育壮大草畜产业，增加农户收入，助推产业振兴。</t>
        </is>
      </c>
      <c r="H295" s="30" t="n">
        <v>17</v>
      </c>
      <c r="I295" s="30" t="n">
        <v>0.066</v>
      </c>
      <c r="J295" s="30" t="n">
        <v>0.297</v>
      </c>
      <c r="K295" s="30" t="inlineStr">
        <is>
          <t>畜牧局</t>
        </is>
      </c>
      <c r="L295" s="30" t="inlineStr">
        <is>
          <t>合道镇</t>
        </is>
      </c>
      <c r="M295" s="30" t="n"/>
    </row>
    <row r="296" ht="70" customHeight="1" s="7">
      <c r="A296" s="30" t="n">
        <v>12</v>
      </c>
      <c r="B296" s="30" t="inlineStr">
        <is>
          <t>大燕麦草种植</t>
        </is>
      </c>
      <c r="C296" s="30" t="inlineStr">
        <is>
          <t>新建</t>
        </is>
      </c>
      <c r="D296" s="30" t="inlineStr">
        <is>
          <t>芦家湾乡</t>
        </is>
      </c>
      <c r="E296" s="74" t="inlineStr">
        <is>
          <t>种植大燕麦13791亩，其中：杨兴庄村89户1200亩、花儿掌村89户2978亩、庙儿掌村87户940亩、井川村65户720亩、宋家掌村28户268亩、桃李湾村70户600亩、王庄村156户3865亩、大堡条村68户720亩、盘龙村124户1636亩、小堡条村74户864亩。</t>
        </is>
      </c>
      <c r="F296" s="30" t="n">
        <v>62.0595</v>
      </c>
      <c r="G296" s="74" t="inlineStr">
        <is>
          <t>培育壮大草畜产业，增加农户收入，助推产业振兴。</t>
        </is>
      </c>
      <c r="H296" s="30" t="n">
        <v>10</v>
      </c>
      <c r="I296" s="30" t="n">
        <v>0.08500000000000001</v>
      </c>
      <c r="J296" s="30" t="n">
        <v>0.3655</v>
      </c>
      <c r="K296" s="30" t="inlineStr">
        <is>
          <t>畜牧局</t>
        </is>
      </c>
      <c r="L296" s="30" t="inlineStr">
        <is>
          <t>芦家湾乡</t>
        </is>
      </c>
      <c r="M296" s="30" t="n"/>
    </row>
    <row r="297" ht="55" customHeight="1" s="7">
      <c r="A297" s="30" t="n">
        <v>13</v>
      </c>
      <c r="B297" s="30" t="inlineStr">
        <is>
          <t>大燕麦草种植</t>
        </is>
      </c>
      <c r="C297" s="30" t="inlineStr">
        <is>
          <t>新建</t>
        </is>
      </c>
      <c r="D297" s="30" t="inlineStr">
        <is>
          <t>罗山川乡</t>
        </is>
      </c>
      <c r="E297" s="74" t="inlineStr">
        <is>
          <t>种植大燕麦3883亩，其中：西阳洼村68户340亩、苇芝城村61户595亩、龙柏山村38户558亩、兰家掌村85户865亩、大树塬村20户210亩、陈渠子村95户760亩、山水湾村26户195亩、光明村34户360亩。</t>
        </is>
      </c>
      <c r="F297" s="30" t="n">
        <v>17.4735</v>
      </c>
      <c r="G297" s="74" t="inlineStr">
        <is>
          <t>培育壮大草畜产业，增加农户收入，助推产业振兴。</t>
        </is>
      </c>
      <c r="H297" s="30" t="n">
        <v>8</v>
      </c>
      <c r="I297" s="30" t="n">
        <v>0.0427</v>
      </c>
      <c r="J297" s="30" t="n">
        <v>0.1552</v>
      </c>
      <c r="K297" s="30" t="inlineStr">
        <is>
          <t>畜牧局</t>
        </is>
      </c>
      <c r="L297" s="30" t="inlineStr">
        <is>
          <t>罗山川乡</t>
        </is>
      </c>
      <c r="M297" s="30" t="n"/>
    </row>
    <row r="298" ht="85" customHeight="1" s="7">
      <c r="A298" s="30" t="n">
        <v>14</v>
      </c>
      <c r="B298" s="30" t="inlineStr">
        <is>
          <t>大燕麦草种植</t>
        </is>
      </c>
      <c r="C298" s="30" t="inlineStr">
        <is>
          <t>新建</t>
        </is>
      </c>
      <c r="D298" s="30" t="inlineStr">
        <is>
          <t>毛井镇</t>
        </is>
      </c>
      <c r="E298" s="74" t="inlineStr">
        <is>
          <t>种植大燕麦27491亩，其中：二条俭村48户1200亩、砖城子村68户1800亩、山西掌村66户1800亩、杨东掌村66户1800亩、红糜湾村7户180亩、施家滩村69户1800亩、乔崾岘村72户1800亩、黄寨柯村120户3000亩、高家洼村42户1055亩、丁连掌村165户4116亩、大户掌村108户2700亩、红土咀村120户3000亩、马淌村130户3240亩、</t>
        </is>
      </c>
      <c r="F298" s="30" t="n">
        <v>123.7095</v>
      </c>
      <c r="G298" s="74" t="inlineStr">
        <is>
          <t>培育壮大草畜产业，增加农户收入，助推产业振兴。</t>
        </is>
      </c>
      <c r="H298" s="30" t="n">
        <v>13</v>
      </c>
      <c r="I298" s="30" t="n">
        <v>0.1081</v>
      </c>
      <c r="J298" s="30" t="n">
        <v>0.4865</v>
      </c>
      <c r="K298" s="30" t="inlineStr">
        <is>
          <t>畜牧局</t>
        </is>
      </c>
      <c r="L298" s="30" t="inlineStr">
        <is>
          <t>毛井镇</t>
        </is>
      </c>
      <c r="M298" s="30" t="n"/>
    </row>
    <row r="299" ht="60" customHeight="1" s="7">
      <c r="A299" s="30" t="n">
        <v>15</v>
      </c>
      <c r="B299" s="30" t="inlineStr">
        <is>
          <t>大燕麦草种植</t>
        </is>
      </c>
      <c r="C299" s="30" t="inlineStr">
        <is>
          <t>新建</t>
        </is>
      </c>
      <c r="D299" s="30" t="inlineStr">
        <is>
          <t>南湫乡</t>
        </is>
      </c>
      <c r="E299" s="74" t="inlineStr">
        <is>
          <t>扶持7个村脱贫户412户15665亩，其中：其中党家洼村57户2015亩、代家洼村53户2000亩、洪涝池村102户3100亩、岳后渠村75户2500亩、花儿山村49户2300亩、杨兴堡村36户750亩、双井子村40户3000亩。</t>
        </is>
      </c>
      <c r="F299" s="30" t="n">
        <v>70.49250000000001</v>
      </c>
      <c r="G299" s="74" t="inlineStr">
        <is>
          <t>培育壮大草畜产业，增加农户收入，助推产业振兴。</t>
        </is>
      </c>
      <c r="H299" s="30" t="n">
        <v>7</v>
      </c>
      <c r="I299" s="30" t="n">
        <v>0.0412</v>
      </c>
      <c r="J299" s="30" t="n">
        <v>0.2256</v>
      </c>
      <c r="K299" s="30" t="inlineStr">
        <is>
          <t>畜牧局</t>
        </is>
      </c>
      <c r="L299" s="30" t="inlineStr">
        <is>
          <t>南湫乡</t>
        </is>
      </c>
      <c r="M299" s="30" t="n"/>
    </row>
    <row r="300" ht="66" customHeight="1" s="7">
      <c r="A300" s="30" t="n">
        <v>16</v>
      </c>
      <c r="B300" s="30" t="inlineStr">
        <is>
          <t>大燕麦草种植</t>
        </is>
      </c>
      <c r="C300" s="30" t="inlineStr">
        <is>
          <t>新建</t>
        </is>
      </c>
      <c r="D300" s="30" t="inlineStr">
        <is>
          <t>曲子镇</t>
        </is>
      </c>
      <c r="E300" s="74" t="inlineStr">
        <is>
          <t>种植大燕麦620亩，其中：马家河村10户20亩、五里桥村2户10亩、刘旗村2户40亩、高李湾3户30亩、楼房子村30户100亩、西沟村40户200亩、许家塬村6户70亩、金村寺村10户30亩、油坊塬村5户20亩、金盆掌村4户30亩、小庄子村4户40亩、董家塬村7户30亩。</t>
        </is>
      </c>
      <c r="F300" s="30" t="n">
        <v>2.79</v>
      </c>
      <c r="G300" s="74" t="inlineStr">
        <is>
          <t>培育壮大草畜产业，增加农户收入，助推产业振兴。</t>
        </is>
      </c>
      <c r="H300" s="30" t="n">
        <v>14</v>
      </c>
      <c r="I300" s="30" t="n">
        <v>0.0123</v>
      </c>
      <c r="J300" s="30" t="n">
        <v>0.0492</v>
      </c>
      <c r="K300" s="30" t="inlineStr">
        <is>
          <t>畜牧局</t>
        </is>
      </c>
      <c r="L300" s="30" t="inlineStr">
        <is>
          <t>曲子镇</t>
        </is>
      </c>
      <c r="M300" s="30" t="n"/>
    </row>
    <row r="301" ht="53" customHeight="1" s="7">
      <c r="A301" s="30" t="n">
        <v>17</v>
      </c>
      <c r="B301" s="30" t="inlineStr">
        <is>
          <t>大燕麦草种植</t>
        </is>
      </c>
      <c r="C301" s="30" t="inlineStr">
        <is>
          <t>新建</t>
        </is>
      </c>
      <c r="D301" s="30" t="inlineStr">
        <is>
          <t>山城乡</t>
        </is>
      </c>
      <c r="E301" s="74" t="inlineStr">
        <is>
          <t>种植大燕麦5445亩，其中：山城堡村40户200亩、八里铺村75户750亩、薛塬村93户2000亩、王山口子村31户470亩、寨柯40户250亩、冯家沟村41户625亩、郝掌村54户700亩、赵庄村33户250亩、谢庄村20户200亩。</t>
        </is>
      </c>
      <c r="F301" s="30" t="n">
        <v>24.5025</v>
      </c>
      <c r="G301" s="74" t="inlineStr">
        <is>
          <t>培育壮大草畜产业，增加农户收入，助推产业振兴。</t>
        </is>
      </c>
      <c r="H301" s="30" t="n">
        <v>9</v>
      </c>
      <c r="I301" s="30" t="n">
        <v>0.0427</v>
      </c>
      <c r="J301" s="30" t="n">
        <v>0.2298</v>
      </c>
      <c r="K301" s="30" t="inlineStr">
        <is>
          <t>畜牧局</t>
        </is>
      </c>
      <c r="L301" s="30" t="inlineStr">
        <is>
          <t>山城乡</t>
        </is>
      </c>
      <c r="M301" s="30" t="n"/>
    </row>
    <row r="302" ht="74" customHeight="1" s="7">
      <c r="A302" s="30" t="n">
        <v>18</v>
      </c>
      <c r="B302" s="30" t="inlineStr">
        <is>
          <t>大燕麦草种植</t>
        </is>
      </c>
      <c r="C302" s="30" t="inlineStr">
        <is>
          <t>新建</t>
        </is>
      </c>
      <c r="D302" s="30" t="inlineStr">
        <is>
          <t>天池乡</t>
        </is>
      </c>
      <c r="E302" s="74" t="inlineStr">
        <is>
          <t>种植大燕麦3000亩，其中：鲜岔村20户190亩、喜家坪村20户240亩、老庄湾村30户210亩、曹李川村20户240亩、天池村10户240亩、殷屈河村10户135亩、潘老庄村30户220亩、碾盘岭村20户210亩、吴城子村13户220亩、苏北岔村30户190亩、四合掌村30户250亩、大庄台村20户240亩、张邓塬村35户220亩、梁家河村10户195亩。</t>
        </is>
      </c>
      <c r="F302" s="30" t="n">
        <v>13.5</v>
      </c>
      <c r="G302" s="74" t="inlineStr">
        <is>
          <t>培育壮大草畜产业，增加农户收入，助推产业振兴。</t>
        </is>
      </c>
      <c r="H302" s="30" t="n">
        <v>14</v>
      </c>
      <c r="I302" s="30" t="n">
        <v>0.0298</v>
      </c>
      <c r="J302" s="30" t="n">
        <v>0.1192</v>
      </c>
      <c r="K302" s="30" t="inlineStr">
        <is>
          <t>畜牧局</t>
        </is>
      </c>
      <c r="L302" s="30" t="inlineStr">
        <is>
          <t>天池乡</t>
        </is>
      </c>
      <c r="M302" s="30" t="n"/>
    </row>
    <row r="303" ht="63" customHeight="1" s="7">
      <c r="A303" s="30" t="n">
        <v>19</v>
      </c>
      <c r="B303" s="30" t="inlineStr">
        <is>
          <t>大燕麦草种植</t>
        </is>
      </c>
      <c r="C303" s="30" t="inlineStr">
        <is>
          <t>新建</t>
        </is>
      </c>
      <c r="D303" s="30" t="inlineStr">
        <is>
          <t>小南沟乡</t>
        </is>
      </c>
      <c r="E303" s="74" t="inlineStr">
        <is>
          <t>种植大燕麦18500亩，其中：小南沟村50户1000亩、许掌村60户1000亩、陈掌村50户1000亩、李塬村70户1400亩、汪天子村50户2300亩、李上山村70户1300亩、粉子山村70户1500亩、丁寨柯村60户1000亩、杨胡套子村70户1200亩、连川村55户1500亩、天子渠村30户800亩、燕麦掌村80户4500亩。</t>
        </is>
      </c>
      <c r="F303" s="30" t="n">
        <v>83.25</v>
      </c>
      <c r="G303" s="74" t="inlineStr">
        <is>
          <t>培育壮大草畜产业，增加农户收入，助推产业振兴。</t>
        </is>
      </c>
      <c r="H303" s="30" t="n">
        <v>12</v>
      </c>
      <c r="I303" s="30" t="n">
        <v>0.07149999999999999</v>
      </c>
      <c r="J303" s="30" t="n">
        <v>0.287</v>
      </c>
      <c r="K303" s="30" t="inlineStr">
        <is>
          <t>畜牧局</t>
        </is>
      </c>
      <c r="L303" s="30" t="inlineStr">
        <is>
          <t>小南沟乡</t>
        </is>
      </c>
      <c r="M303" s="30" t="n"/>
    </row>
    <row r="304" ht="51" customHeight="1" s="7">
      <c r="A304" s="30" t="n">
        <v>20</v>
      </c>
      <c r="B304" s="30" t="inlineStr">
        <is>
          <t>大燕麦草种植</t>
        </is>
      </c>
      <c r="C304" s="30" t="inlineStr">
        <is>
          <t>新建</t>
        </is>
      </c>
      <c r="D304" s="30" t="inlineStr">
        <is>
          <t>演武乡</t>
        </is>
      </c>
      <c r="E304" s="74" t="inlineStr">
        <is>
          <t>种植大燕麦2827亩，其中：曳郭咀村24户207亩、杨家洼村48户360亩、佛岔村72户320亩、黑泉河村80户480亩、刘坪村32户280亩、黄山村48户180亩、路家塬村88户400亩、吴家塬村50户360亩、走马硷村20户240亩。</t>
        </is>
      </c>
      <c r="F304" s="30" t="n">
        <v>12.7215</v>
      </c>
      <c r="G304" s="74" t="inlineStr">
        <is>
          <t>培育壮大草畜产业，增加农户收入，助推产业振兴。</t>
        </is>
      </c>
      <c r="H304" s="30" t="n">
        <v>9</v>
      </c>
      <c r="I304" s="30" t="n">
        <v>0.0462</v>
      </c>
      <c r="J304" s="30" t="n">
        <v>0.1848</v>
      </c>
      <c r="K304" s="30" t="inlineStr">
        <is>
          <t>畜牧局</t>
        </is>
      </c>
      <c r="L304" s="30" t="inlineStr">
        <is>
          <t>演武乡</t>
        </is>
      </c>
      <c r="M304" s="30" t="n"/>
    </row>
    <row r="305" ht="38" customHeight="1" s="7">
      <c r="A305" s="27" t="inlineStr">
        <is>
          <t>二十四</t>
        </is>
      </c>
      <c r="B305" s="27" t="inlineStr">
        <is>
          <t>甜高粱种植
合计</t>
        </is>
      </c>
      <c r="C305" s="27" t="inlineStr">
        <is>
          <t>新建</t>
        </is>
      </c>
      <c r="D305" s="27" t="inlineStr">
        <is>
          <t>车道镇等20个乡镇</t>
        </is>
      </c>
      <c r="E305" s="28" t="inlineStr">
        <is>
          <t>扶持6699脱贫户（含监测对象）种植甜高粱45000亩，籽种统一采购，每亩按1kg免费供应。</t>
        </is>
      </c>
      <c r="F305" s="27">
        <f>SUM(F306:F325)</f>
        <v/>
      </c>
      <c r="G305" s="32" t="inlineStr">
        <is>
          <t>培育壮大草畜产业，增加农户收入，助推产业振兴。</t>
        </is>
      </c>
      <c r="H305" s="27">
        <f>SUM(H306:H325)</f>
        <v/>
      </c>
      <c r="I305" s="27">
        <f>SUM(I306:I325)</f>
        <v/>
      </c>
      <c r="J305" s="27">
        <f>SUM(J306:J325)</f>
        <v/>
      </c>
      <c r="K305" s="27" t="inlineStr">
        <is>
          <t>畜牧局</t>
        </is>
      </c>
      <c r="L305" s="27" t="inlineStr">
        <is>
          <t>各乡镇</t>
        </is>
      </c>
      <c r="M305" s="27" t="n"/>
    </row>
    <row r="306" ht="64" customHeight="1" s="7">
      <c r="A306" s="30" t="n">
        <v>1</v>
      </c>
      <c r="B306" s="30" t="inlineStr">
        <is>
          <t>甜高粱种植</t>
        </is>
      </c>
      <c r="C306" s="30" t="inlineStr">
        <is>
          <t>新建</t>
        </is>
      </c>
      <c r="D306" s="30" t="inlineStr">
        <is>
          <t>洪德镇</t>
        </is>
      </c>
      <c r="E306" s="74" t="inlineStr">
        <is>
          <t>种植甜高粱2331亩，其中：丁阳渠子村30户300亩、河连湾村40户300亩、洪德街村26户150亩、寇河村25户150亩、李达掌村28户196、李塬村18户100亩、梁岔村50户200亩、马塬村35户200亩、苏长沟村35户35亩、新集子村29户200亩、许旗村16户50亩、张崾岘村39户200亩、张塬村40户100亩、赵洼村44户150亩。</t>
        </is>
      </c>
      <c r="F306" s="30" t="n">
        <v>6.993</v>
      </c>
      <c r="G306" s="74" t="inlineStr">
        <is>
          <t>培育壮大草畜产业，增加农户收入，助推产业振兴。</t>
        </is>
      </c>
      <c r="H306" s="30" t="n">
        <v>14</v>
      </c>
      <c r="I306" s="30" t="n">
        <v>0.0455</v>
      </c>
      <c r="J306" s="30" t="n">
        <v>0.182</v>
      </c>
      <c r="K306" s="30" t="inlineStr">
        <is>
          <t>畜牧局</t>
        </is>
      </c>
      <c r="L306" s="30" t="inlineStr">
        <is>
          <t>洪德镇</t>
        </is>
      </c>
      <c r="M306" s="30" t="n"/>
    </row>
    <row r="307" ht="50" customHeight="1" s="7">
      <c r="A307" s="30" t="n">
        <v>2</v>
      </c>
      <c r="B307" s="30" t="inlineStr">
        <is>
          <t>甜高粱种植</t>
        </is>
      </c>
      <c r="C307" s="30" t="inlineStr">
        <is>
          <t>新建</t>
        </is>
      </c>
      <c r="D307" s="30" t="inlineStr">
        <is>
          <t>虎洞镇</t>
        </is>
      </c>
      <c r="E307" s="74" t="inlineStr">
        <is>
          <t>种植甜高粱2847亩，其中：半个城村25户50亩；常兆台村22户350亩、贾驿村60户350亩、刘解掌村45户627亩、砂井子35户70亩、魏家河村30户140亩、张大掌村41户250亩、金庄塬55户360亩、张家湾村50户500亩、高庙湾村33户150亩。</t>
        </is>
      </c>
      <c r="F307" s="30" t="n">
        <v>8.541</v>
      </c>
      <c r="G307" s="74" t="inlineStr">
        <is>
          <t>培育壮大草畜产业，增加农户收入，助推产业振兴。</t>
        </is>
      </c>
      <c r="H307" s="30" t="n">
        <v>10</v>
      </c>
      <c r="I307" s="30" t="n">
        <v>0.0396</v>
      </c>
      <c r="J307" s="30" t="n">
        <v>0.2014</v>
      </c>
      <c r="K307" s="30" t="inlineStr">
        <is>
          <t>畜牧局</t>
        </is>
      </c>
      <c r="L307" s="30" t="inlineStr">
        <is>
          <t>虎洞镇</t>
        </is>
      </c>
      <c r="M307" s="30" t="n"/>
    </row>
    <row r="308" ht="50" customHeight="1" s="7">
      <c r="A308" s="30" t="n">
        <v>3</v>
      </c>
      <c r="B308" s="30" t="inlineStr">
        <is>
          <t>甜高粱种植</t>
        </is>
      </c>
      <c r="C308" s="30" t="inlineStr">
        <is>
          <t>新建</t>
        </is>
      </c>
      <c r="D308" s="30" t="inlineStr">
        <is>
          <t>八珠乡</t>
        </is>
      </c>
      <c r="E308" s="74" t="inlineStr">
        <is>
          <t>种植甜高粱2106亩，其中：八珠塬28户177亩、曹塬村11户46亩、瓦崾岘村35户246亩、杏树沟村41户297亩、塔儿咀村8户37亩、马连掌村78户605亩、冯家湾村47户187亩、苟塬村2户9亩、湫坝沟村57户181亩、白塬村66户321亩。</t>
        </is>
      </c>
      <c r="F308" s="30" t="n">
        <v>6.318</v>
      </c>
      <c r="G308" s="74" t="inlineStr">
        <is>
          <t>培育壮大草畜产业，增加农户收入，助推产业振兴。</t>
        </is>
      </c>
      <c r="H308" s="30" t="n">
        <v>10</v>
      </c>
      <c r="I308" s="30" t="n">
        <v>0.0373</v>
      </c>
      <c r="J308" s="30" t="n">
        <v>0.1632</v>
      </c>
      <c r="K308" s="30" t="inlineStr">
        <is>
          <t>畜牧局</t>
        </is>
      </c>
      <c r="L308" s="30" t="inlineStr">
        <is>
          <t>八珠乡</t>
        </is>
      </c>
      <c r="M308" s="30" t="n"/>
    </row>
    <row r="309" ht="52" customHeight="1" s="7">
      <c r="A309" s="30" t="n">
        <v>4</v>
      </c>
      <c r="B309" s="30" t="inlineStr">
        <is>
          <t>甜高粱种植</t>
        </is>
      </c>
      <c r="C309" s="30" t="inlineStr">
        <is>
          <t>新建</t>
        </is>
      </c>
      <c r="D309" s="30" t="inlineStr">
        <is>
          <t>甜水镇</t>
        </is>
      </c>
      <c r="E309" s="74" t="inlineStr">
        <is>
          <t>种植甜高粱4818.6亩，其中：甜水街村19户290亩、张铁村76户380亩、鲁掌村42户604.6亩、何塬村65户286亩、邱滩村20户175亩、赵掌村43户430亩、高崾岘村20户715亩、狼儿滩村55户858亩、大良洼村63户999亩、七里墩村5户81亩 。</t>
        </is>
      </c>
      <c r="F309" s="30" t="n">
        <v>14.4558</v>
      </c>
      <c r="G309" s="74" t="inlineStr">
        <is>
          <t>培育壮大草畜产业，增加农户收入，助推产业振兴。</t>
        </is>
      </c>
      <c r="H309" s="30" t="n">
        <v>10</v>
      </c>
      <c r="I309" s="30" t="n">
        <v>0.0408</v>
      </c>
      <c r="J309" s="30" t="n">
        <v>0.1903</v>
      </c>
      <c r="K309" s="30" t="inlineStr">
        <is>
          <t>畜牧局</t>
        </is>
      </c>
      <c r="L309" s="30" t="inlineStr">
        <is>
          <t>甜水镇</t>
        </is>
      </c>
      <c r="M309" s="30" t="n"/>
    </row>
    <row r="310" ht="57" customHeight="1" s="7">
      <c r="A310" s="30" t="n">
        <v>5</v>
      </c>
      <c r="B310" s="30" t="inlineStr">
        <is>
          <t>甜高粱种植</t>
        </is>
      </c>
      <c r="C310" s="30" t="inlineStr">
        <is>
          <t>新建</t>
        </is>
      </c>
      <c r="D310" s="30" t="inlineStr">
        <is>
          <t>曲子镇</t>
        </is>
      </c>
      <c r="E310" s="74" t="inlineStr">
        <is>
          <t>种植甜高粱502.9亩，其中：五里桥村2户14.9亩、刘旗村4户40亩、楼房子村30户140亩、许家塬村2户28亩、金村寺村11户50亩、油坊塬村4户30亩、金盆掌村10户50亩、小庄子村10户80亩、董家塬村5户70亩。</t>
        </is>
      </c>
      <c r="F310" s="30" t="n">
        <v>1.5087</v>
      </c>
      <c r="G310" s="74" t="inlineStr">
        <is>
          <t>培育壮大草畜产业，增加农户收入，助推产业振兴。</t>
        </is>
      </c>
      <c r="H310" s="30" t="n">
        <v>9</v>
      </c>
      <c r="I310" s="30" t="n">
        <v>0.0078</v>
      </c>
      <c r="J310" s="30" t="n">
        <v>0.0312</v>
      </c>
      <c r="K310" s="30" t="inlineStr">
        <is>
          <t>畜牧局</t>
        </is>
      </c>
      <c r="L310" s="30" t="inlineStr">
        <is>
          <t>曲子镇</t>
        </is>
      </c>
      <c r="M310" s="30" t="n"/>
    </row>
    <row r="311" ht="46" customHeight="1" s="7">
      <c r="A311" s="30" t="n">
        <v>6</v>
      </c>
      <c r="B311" s="30" t="inlineStr">
        <is>
          <t>甜高粱种植</t>
        </is>
      </c>
      <c r="C311" s="30" t="inlineStr">
        <is>
          <t>新建</t>
        </is>
      </c>
      <c r="D311" s="30" t="inlineStr">
        <is>
          <t>毛井镇</t>
        </is>
      </c>
      <c r="E311" s="74" t="inlineStr">
        <is>
          <t>种植甜高粱2027亩，其中：砖城子村112户400亩、丁连掌村19户67亩、红糜湾村22户80亩、红土咀村144户600亩、黄寨柯村116户400亩、杨东掌村96户320亩、山西掌村38户160亩。</t>
        </is>
      </c>
      <c r="F311" s="30" t="n">
        <v>6.081</v>
      </c>
      <c r="G311" s="74" t="inlineStr">
        <is>
          <t>培育壮大草畜产业，增加农户收入，助推产业振兴。</t>
        </is>
      </c>
      <c r="H311" s="30" t="n">
        <v>7</v>
      </c>
      <c r="I311" s="30" t="n">
        <v>0.0547</v>
      </c>
      <c r="J311" s="30" t="n">
        <v>0.2461</v>
      </c>
      <c r="K311" s="30" t="inlineStr">
        <is>
          <t>畜牧局</t>
        </is>
      </c>
      <c r="L311" s="30" t="inlineStr">
        <is>
          <t>毛井镇</t>
        </is>
      </c>
      <c r="M311" s="30" t="n"/>
    </row>
    <row r="312" ht="55" customHeight="1" s="7">
      <c r="A312" s="30" t="n">
        <v>7</v>
      </c>
      <c r="B312" s="30" t="inlineStr">
        <is>
          <t>甜高粱种植</t>
        </is>
      </c>
      <c r="C312" s="30" t="inlineStr">
        <is>
          <t>新建</t>
        </is>
      </c>
      <c r="D312" s="30" t="inlineStr">
        <is>
          <t>山城乡</t>
        </is>
      </c>
      <c r="E312" s="74" t="inlineStr">
        <is>
          <t>种植甜高粱2015亩，其中：山城堡村40户250亩、八里铺村25户125亩、薛塬村60户500亩、王山口子村33户240亩、寨柯26户100亩、冯家沟村35户250亩、郝掌村24户250亩、赵庄村33户100亩、谢庄村20户200亩。</t>
        </is>
      </c>
      <c r="F312" s="30" t="n">
        <v>6.045</v>
      </c>
      <c r="G312" s="74" t="inlineStr">
        <is>
          <t>培育壮大草畜产业，增加农户收入，助推产业振兴。</t>
        </is>
      </c>
      <c r="H312" s="30" t="n">
        <v>9</v>
      </c>
      <c r="I312" s="30" t="n">
        <v>0.0296</v>
      </c>
      <c r="J312" s="30" t="n">
        <v>0.1332</v>
      </c>
      <c r="K312" s="30" t="inlineStr">
        <is>
          <t>畜牧局</t>
        </is>
      </c>
      <c r="L312" s="30" t="inlineStr">
        <is>
          <t>山城乡</t>
        </is>
      </c>
      <c r="M312" s="30" t="n"/>
    </row>
    <row r="313" ht="57" customHeight="1" s="7">
      <c r="A313" s="30" t="n">
        <v>8</v>
      </c>
      <c r="B313" s="30" t="inlineStr">
        <is>
          <t>甜高粱种植</t>
        </is>
      </c>
      <c r="C313" s="30" t="inlineStr">
        <is>
          <t>新建</t>
        </is>
      </c>
      <c r="D313" s="30" t="inlineStr">
        <is>
          <t>罗山乡</t>
        </is>
      </c>
      <c r="E313" s="74" t="inlineStr">
        <is>
          <t>种植甜高粱3705亩，其中：西阳洼村58户385亩、苇芝城村61户670亩、龙柏山村38户280亩、兰家掌村85户765亩、大树塬村20户240亩、陈渠子村95户950亩、山水湾村30户350亩、光明村6户65亩。</t>
        </is>
      </c>
      <c r="F313" s="30" t="n">
        <v>11.115</v>
      </c>
      <c r="G313" s="74" t="inlineStr">
        <is>
          <t>培育壮大草畜产业，增加农户收入，助推产业振兴。</t>
        </is>
      </c>
      <c r="H313" s="30" t="n">
        <v>8</v>
      </c>
      <c r="I313" s="30" t="n">
        <v>0.0393</v>
      </c>
      <c r="J313" s="30" t="n">
        <v>0.1187</v>
      </c>
      <c r="K313" s="30" t="inlineStr">
        <is>
          <t>畜牧局</t>
        </is>
      </c>
      <c r="L313" s="30" t="inlineStr">
        <is>
          <t>罗山乡</t>
        </is>
      </c>
      <c r="M313" s="30" t="n"/>
    </row>
    <row r="314" ht="63" customHeight="1" s="7">
      <c r="A314" s="30" t="n">
        <v>9</v>
      </c>
      <c r="B314" s="30" t="inlineStr">
        <is>
          <t>甜高粱种植</t>
        </is>
      </c>
      <c r="C314" s="30" t="inlineStr">
        <is>
          <t>新建</t>
        </is>
      </c>
      <c r="D314" s="30" t="inlineStr">
        <is>
          <t>木钵镇</t>
        </is>
      </c>
      <c r="E314" s="74" t="inlineStr">
        <is>
          <t>种植甜高粱726.4亩，其中：白家掌村53户240亩、邓寨子村13户20.4亩、高楼塬村8户38.4亩、郭西掌村39户120.8亩、韩洼子村30户20亩、井儿岔村8户36.8亩、刘家塬村11户47.6亩、罗家沟村20户49.6亩、木钵街村3户7.2亩、坪子塬村50户60亩、水坝滩村10户80亩、周湾村3户5.6亩。</t>
        </is>
      </c>
      <c r="F314" s="30" t="n">
        <v>2.1792</v>
      </c>
      <c r="G314" s="74" t="inlineStr">
        <is>
          <t>培育壮大草畜产业，增加农户收入，助推产业振兴。</t>
        </is>
      </c>
      <c r="H314" s="30" t="n">
        <v>12</v>
      </c>
      <c r="I314" s="30" t="n">
        <v>0.0248</v>
      </c>
      <c r="J314" s="30" t="n">
        <v>0.1116</v>
      </c>
      <c r="K314" s="30" t="inlineStr">
        <is>
          <t>畜牧局</t>
        </is>
      </c>
      <c r="L314" s="30" t="inlineStr">
        <is>
          <t>木钵镇</t>
        </is>
      </c>
      <c r="M314" s="30" t="n"/>
    </row>
    <row r="315" ht="60" customHeight="1" s="7">
      <c r="A315" s="30" t="n">
        <v>10</v>
      </c>
      <c r="B315" s="30" t="inlineStr">
        <is>
          <t>甜高粱种植</t>
        </is>
      </c>
      <c r="C315" s="30" t="inlineStr">
        <is>
          <t>新建</t>
        </is>
      </c>
      <c r="D315" s="30" t="inlineStr">
        <is>
          <t>车道镇</t>
        </is>
      </c>
      <c r="E315" s="74" t="inlineStr">
        <is>
          <t>种植甜高粱406亩，其中：苦水掌2户29亩、双庙村3户30亩、王西掌2户28亩、吊渠村3户29亩、三角城村2户27亩、杨掌村4户30亩、万安村3户31亩、陈掌村2户28亩、红台村4户29亩、樱桃掌村4户35亩、安掌村2户28亩、代掌村2户27亩、刘渠村2户28亩、刘园子村3户27亩。</t>
        </is>
      </c>
      <c r="F315" s="30" t="n">
        <v>1.218</v>
      </c>
      <c r="G315" s="74" t="inlineStr">
        <is>
          <t>培育壮大草畜产业，增加农户收入，助推产业振兴。</t>
        </is>
      </c>
      <c r="H315" s="30" t="n">
        <v>14</v>
      </c>
      <c r="I315" s="30" t="n">
        <v>0.0038</v>
      </c>
      <c r="J315" s="30" t="n">
        <v>0.0152</v>
      </c>
      <c r="K315" s="30" t="inlineStr">
        <is>
          <t>畜牧局</t>
        </is>
      </c>
      <c r="L315" s="30" t="inlineStr">
        <is>
          <t>车道镇</t>
        </is>
      </c>
      <c r="M315" s="30" t="n"/>
    </row>
    <row r="316" ht="52" customHeight="1" s="7">
      <c r="A316" s="30" t="n">
        <v>11</v>
      </c>
      <c r="B316" s="30" t="inlineStr">
        <is>
          <t>甜高粱种植</t>
        </is>
      </c>
      <c r="C316" s="30" t="inlineStr">
        <is>
          <t>新建</t>
        </is>
      </c>
      <c r="D316" s="30" t="inlineStr">
        <is>
          <t>樊家川镇</t>
        </is>
      </c>
      <c r="E316" s="74" t="inlineStr">
        <is>
          <t>种植甜高粱2234亩，其中：慕家河村20户225亩、樊家川村20户175亩、马驿沟村28户180亩、郝集村60户300亩、长城村105户200亩、闫塬村45户304亩、李崾岘村96户550亩、马骏滩村65户300亩。</t>
        </is>
      </c>
      <c r="F316" s="30" t="n">
        <v>6.702</v>
      </c>
      <c r="G316" s="74" t="inlineStr">
        <is>
          <t>培育壮大草畜产业，增加农户收入，助推产业振兴。</t>
        </is>
      </c>
      <c r="H316" s="30" t="n">
        <v>8</v>
      </c>
      <c r="I316" s="30" t="n">
        <v>0.0439</v>
      </c>
      <c r="J316" s="30" t="n">
        <v>0.2207</v>
      </c>
      <c r="K316" s="30" t="inlineStr">
        <is>
          <t>畜牧局</t>
        </is>
      </c>
      <c r="L316" s="30" t="inlineStr">
        <is>
          <t>樊家川镇</t>
        </is>
      </c>
      <c r="M316" s="30" t="n"/>
    </row>
    <row r="317" ht="53" customHeight="1" s="7">
      <c r="A317" s="30" t="n">
        <v>12</v>
      </c>
      <c r="B317" s="30" t="inlineStr">
        <is>
          <t>甜高粱种植</t>
        </is>
      </c>
      <c r="C317" s="30" t="inlineStr">
        <is>
          <t>新建</t>
        </is>
      </c>
      <c r="D317" s="30" t="inlineStr">
        <is>
          <t>芦家湾乡</t>
        </is>
      </c>
      <c r="E317" s="74" t="inlineStr">
        <is>
          <t>种植甜高粱2413.6亩，其中：杨兴庄村40户400亩、花儿掌村46户506亩、庙儿掌村12户120亩、井川村36户380亩、宋家掌村13户126亩、桃李湾村30户200亩、王庄村15户74亩、大堡条村13户70亩、盘龙村49户407.6亩、小堡条村60户130亩。</t>
        </is>
      </c>
      <c r="F317" s="30" t="n">
        <v>7.2408</v>
      </c>
      <c r="G317" s="74" t="inlineStr">
        <is>
          <t>培育壮大草畜产业，增加农户收入，助推产业振兴。</t>
        </is>
      </c>
      <c r="H317" s="30" t="n">
        <v>10</v>
      </c>
      <c r="I317" s="30" t="n">
        <v>0.0314</v>
      </c>
      <c r="J317" s="30" t="n">
        <v>0.1349</v>
      </c>
      <c r="K317" s="30" t="inlineStr">
        <is>
          <t>畜牧局</t>
        </is>
      </c>
      <c r="L317" s="30" t="inlineStr">
        <is>
          <t>芦家湾乡</t>
        </is>
      </c>
      <c r="M317" s="30" t="n"/>
    </row>
    <row r="318" ht="38" customHeight="1" s="7">
      <c r="A318" s="30" t="n">
        <v>13</v>
      </c>
      <c r="B318" s="30" t="inlineStr">
        <is>
          <t>甜高粱种植</t>
        </is>
      </c>
      <c r="C318" s="30" t="inlineStr">
        <is>
          <t>新建</t>
        </is>
      </c>
      <c r="D318" s="30" t="inlineStr">
        <is>
          <t>南湫乡</t>
        </is>
      </c>
      <c r="E318" s="74" t="inlineStr">
        <is>
          <t>种植甜高粱2920亩，其中：党家洼村50户450亩；代家洼村40户360亩；洪涝池村65户600亩；岳后渠村50户460亩；花儿山村36户350亩；杨兴堡村34户300亩；双井子村45户400亩。</t>
        </is>
      </c>
      <c r="F318" s="30" t="n">
        <v>8.76</v>
      </c>
      <c r="G318" s="74" t="inlineStr">
        <is>
          <t>培育壮大草畜产业，增加农户收入，助推产业振兴。</t>
        </is>
      </c>
      <c r="H318" s="30" t="n">
        <v>7</v>
      </c>
      <c r="I318" s="30" t="n">
        <v>0.032</v>
      </c>
      <c r="J318" s="30" t="n">
        <v>0.1489</v>
      </c>
      <c r="K318" s="30" t="inlineStr">
        <is>
          <t>畜牧局</t>
        </is>
      </c>
      <c r="L318" s="30" t="inlineStr">
        <is>
          <t>南湫乡</t>
        </is>
      </c>
      <c r="M318" s="30" t="n"/>
    </row>
    <row r="319" ht="66" customHeight="1" s="7">
      <c r="A319" s="30" t="n">
        <v>14</v>
      </c>
      <c r="B319" s="30" t="inlineStr">
        <is>
          <t>甜高粱种植</t>
        </is>
      </c>
      <c r="C319" s="30" t="inlineStr">
        <is>
          <t>新建</t>
        </is>
      </c>
      <c r="D319" s="30" t="inlineStr">
        <is>
          <t>耿湾乡</t>
        </is>
      </c>
      <c r="E319" s="74" t="inlineStr">
        <is>
          <t>种植甜高粱2500亩，其中：早流渠村5户50亩、耿河村20户200亩、四合原村20户100亩、桃树掌村30户180亩、韩老庄村20户100亩、天桥村10户80亩、许掌村40户240亩、万湾村70户350亩、张台村12户240亩、黑城岔村20户160亩、郜庄村25户250亩、郝东掌村15户150亩、潘掌村40户400亩。</t>
        </is>
      </c>
      <c r="F319" s="30" t="n">
        <v>7.5</v>
      </c>
      <c r="G319" s="74" t="inlineStr">
        <is>
          <t>培育壮大草畜产业，增加农户收入，助推产业振兴。</t>
        </is>
      </c>
      <c r="H319" s="30" t="n">
        <v>13</v>
      </c>
      <c r="I319" s="30" t="n">
        <v>0.0327</v>
      </c>
      <c r="J319" s="30" t="n">
        <v>0.1308</v>
      </c>
      <c r="K319" s="30" t="inlineStr">
        <is>
          <t>畜牧局</t>
        </is>
      </c>
      <c r="L319" s="30" t="inlineStr">
        <is>
          <t>耿湾乡</t>
        </is>
      </c>
      <c r="M319" s="30" t="n"/>
    </row>
    <row r="320" ht="70" customHeight="1" s="7">
      <c r="A320" s="30" t="n">
        <v>15</v>
      </c>
      <c r="B320" s="30" t="inlineStr">
        <is>
          <t>甜高粱种植</t>
        </is>
      </c>
      <c r="C320" s="30" t="inlineStr">
        <is>
          <t>新建</t>
        </is>
      </c>
      <c r="D320" s="30" t="inlineStr">
        <is>
          <t>天池乡</t>
        </is>
      </c>
      <c r="E320" s="74" t="inlineStr">
        <is>
          <t>种植甜高粱1717亩，其中：鲜岔村15户160亩；喜家坪村20户80亩、井渠淌村30户150亩、老庄湾村26户160亩、曹李川村15户50亩、天池村4户30亩、殷屈河村20户80亩、潘老庄村25户150亩、碾盘岭村30户250亩、吴城子村31户100亩、苏北岔20户280亩、四合掌村20户120亩、大庄台村10户75亩、梁家河村8户32亩。</t>
        </is>
      </c>
      <c r="F320" s="30" t="n">
        <v>5.151</v>
      </c>
      <c r="G320" s="74" t="inlineStr">
        <is>
          <t>培育壮大草畜产业，增加农户收入，助推产业振兴。</t>
        </is>
      </c>
      <c r="H320" s="30" t="n">
        <v>15</v>
      </c>
      <c r="I320" s="30" t="n">
        <v>0.0274</v>
      </c>
      <c r="J320" s="30" t="n">
        <v>0.1096</v>
      </c>
      <c r="K320" s="30" t="inlineStr">
        <is>
          <t>畜牧局</t>
        </is>
      </c>
      <c r="L320" s="30" t="inlineStr">
        <is>
          <t>天池乡</t>
        </is>
      </c>
      <c r="M320" s="30" t="n"/>
    </row>
    <row r="321" ht="61" customHeight="1" s="7">
      <c r="A321" s="30" t="n">
        <v>16</v>
      </c>
      <c r="B321" s="30" t="inlineStr">
        <is>
          <t>甜高粱种植</t>
        </is>
      </c>
      <c r="C321" s="30" t="inlineStr">
        <is>
          <t>新建</t>
        </is>
      </c>
      <c r="D321" s="30" t="inlineStr">
        <is>
          <t>演武乡</t>
        </is>
      </c>
      <c r="E321" s="74" t="inlineStr">
        <is>
          <t>种植甜高粱314户1111亩、曳郭咀村14户71亩、杨家洼村36户160亩、佛岔村48户120亩、黑泉河村80户400亩、刘坪村24户80亩、黄山村36户40亩、路家塬村36户120亩、吴家塬村20户40亩、走马硷村20户80亩。</t>
        </is>
      </c>
      <c r="F321" s="30" t="n">
        <v>3.333</v>
      </c>
      <c r="G321" s="74" t="inlineStr">
        <is>
          <t>培育壮大草畜产业，增加农户收入，助推产业振兴。</t>
        </is>
      </c>
      <c r="H321" s="30" t="n">
        <v>9</v>
      </c>
      <c r="I321" s="30" t="n">
        <v>0.0314</v>
      </c>
      <c r="J321" s="30" t="n">
        <v>0.4444</v>
      </c>
      <c r="K321" s="30" t="inlineStr">
        <is>
          <t>畜牧局</t>
        </is>
      </c>
      <c r="L321" s="30" t="inlineStr">
        <is>
          <t>演武乡</t>
        </is>
      </c>
      <c r="M321" s="30" t="n"/>
    </row>
    <row r="322" ht="53" customHeight="1" s="7">
      <c r="A322" s="30" t="n">
        <v>17</v>
      </c>
      <c r="B322" s="30" t="inlineStr">
        <is>
          <t>甜高粱种植</t>
        </is>
      </c>
      <c r="C322" s="30" t="inlineStr">
        <is>
          <t>新建</t>
        </is>
      </c>
      <c r="D322" s="30" t="inlineStr">
        <is>
          <t>秦团庄乡</t>
        </is>
      </c>
      <c r="E322" s="74" t="inlineStr">
        <is>
          <t>种植甜高粱5886亩：贾塬村73户700亩、秦团庄村119户1500亩、新集子村76户400亩、新峁村84户856亩、白塬畔村40户400亩、大天子村54户350亩、王团庄村52户180亩、南掌堡子村58户1500亩。</t>
        </is>
      </c>
      <c r="F322" s="30" t="n">
        <v>17.658</v>
      </c>
      <c r="G322" s="74" t="inlineStr">
        <is>
          <t>培育壮大草畜产业，增加农户收入，助推产业振兴。</t>
        </is>
      </c>
      <c r="H322" s="30" t="n">
        <v>8</v>
      </c>
      <c r="I322" s="30" t="n">
        <v>0.0556</v>
      </c>
      <c r="J322" s="30" t="n">
        <v>0.1752</v>
      </c>
      <c r="K322" s="30" t="inlineStr">
        <is>
          <t>畜牧局</t>
        </is>
      </c>
      <c r="L322" s="30" t="inlineStr">
        <is>
          <t>秦团庄乡</t>
        </is>
      </c>
      <c r="M322" s="30" t="n"/>
    </row>
    <row r="323" ht="85" customHeight="1" s="7">
      <c r="A323" s="30" t="n">
        <v>18</v>
      </c>
      <c r="B323" s="30" t="inlineStr">
        <is>
          <t>甜高粱种植</t>
        </is>
      </c>
      <c r="C323" s="30" t="inlineStr">
        <is>
          <t>新建</t>
        </is>
      </c>
      <c r="D323" s="30" t="inlineStr">
        <is>
          <t>环城镇</t>
        </is>
      </c>
      <c r="E323" s="74" t="inlineStr">
        <is>
          <t>种植甜高粱940.5亩，其中：龚淌村22户109亩、唐塬村6户9亩、北郭塬10户31亩、陈汤塬村1户2亩、城东塬村1户4亩、耿家沟村11户87亩、红星村1户15亩、马坊塬村5户21亩、漫塬村9户42亩、宁老庄村20户122亩、十五里沟村3户6亩、西川村4户22亩、肖川村11户19.5亩、鸳鸯沟村8户95亩、张淌村7户45亩、周塬村4户33亩、杨庙掌村6户120亩、赵小掌村28户126亩、高龚塬村16户31亩、五里屯村1户1亩。</t>
        </is>
      </c>
      <c r="F323" s="30" t="n">
        <v>2.8215</v>
      </c>
      <c r="G323" s="74" t="inlineStr">
        <is>
          <t>培育壮大草畜产业，增加农户收入，助推产业振兴。</t>
        </is>
      </c>
      <c r="H323" s="30" t="n">
        <v>20</v>
      </c>
      <c r="I323" s="30" t="n">
        <v>0.0174</v>
      </c>
      <c r="J323" s="30" t="n">
        <v>0.08169999999999999</v>
      </c>
      <c r="K323" s="30" t="inlineStr">
        <is>
          <t>畜牧局</t>
        </is>
      </c>
      <c r="L323" s="30" t="inlineStr">
        <is>
          <t>环城镇</t>
        </is>
      </c>
      <c r="M323" s="30" t="n"/>
    </row>
    <row r="324" ht="84" customHeight="1" s="7">
      <c r="A324" s="30" t="n">
        <v>19</v>
      </c>
      <c r="B324" s="30" t="inlineStr">
        <is>
          <t>甜高粱种植</t>
        </is>
      </c>
      <c r="C324" s="30" t="inlineStr">
        <is>
          <t>新建</t>
        </is>
      </c>
      <c r="D324" s="30" t="inlineStr">
        <is>
          <t>合道镇</t>
        </is>
      </c>
      <c r="E324" s="74" t="inlineStr">
        <is>
          <t>种植甜高粱3293亩，其中：朱家塬村32户217亩、赵家塬村33户90亩、沈家岭村81户401亩、瓦天沟村62户302亩、何家坪村36户128亩、唐台子村户89户456亩、梁坪38户225亩、陶洼子村29户93亩、陈旗塬村8户40亩、辛坪村30户110.5亩、赵台村60户305亩、杨坪沟村57户307亩、常崾岘村10户74亩、寨子坪村30户178亩、红崖洼村17户82亩、大路洼村31户170.5亩、尚西坪村21户114亩。</t>
        </is>
      </c>
      <c r="F324" s="30" t="n">
        <v>9.879</v>
      </c>
      <c r="G324" s="74" t="inlineStr">
        <is>
          <t>培育壮大草畜产业，增加农户收入，助推产业振兴。</t>
        </is>
      </c>
      <c r="H324" s="30" t="n">
        <v>17</v>
      </c>
      <c r="I324" s="30" t="n">
        <v>0.0664</v>
      </c>
      <c r="J324" s="30" t="n">
        <v>0.2295</v>
      </c>
      <c r="K324" s="30" t="inlineStr">
        <is>
          <t>畜牧局</t>
        </is>
      </c>
      <c r="L324" s="30" t="inlineStr">
        <is>
          <t>合道镇</t>
        </is>
      </c>
      <c r="M324" s="30" t="n"/>
    </row>
    <row r="325" ht="29" customHeight="1" s="7">
      <c r="A325" s="30" t="n">
        <v>20</v>
      </c>
      <c r="B325" s="30" t="inlineStr">
        <is>
          <t>甜高粱种植</t>
        </is>
      </c>
      <c r="C325" s="30" t="inlineStr">
        <is>
          <t>新建</t>
        </is>
      </c>
      <c r="D325" s="30" t="inlineStr">
        <is>
          <t>小南沟乡</t>
        </is>
      </c>
      <c r="E325" s="74" t="inlineStr">
        <is>
          <t>种植甜高粱500亩，其中：汪天子村15户100亩、李上山村20户120亩、小南沟村30户150亩、李塬村20户130亩。</t>
        </is>
      </c>
      <c r="F325" s="30" t="n">
        <v>1.5</v>
      </c>
      <c r="G325" s="74" t="inlineStr">
        <is>
          <t>培育壮大草畜产业，增加农户收入，助推产业振兴。</t>
        </is>
      </c>
      <c r="H325" s="30" t="n">
        <v>4</v>
      </c>
      <c r="I325" s="30" t="n">
        <v>0.008500000000000001</v>
      </c>
      <c r="J325" s="30" t="n">
        <v>0.036</v>
      </c>
      <c r="K325" s="30" t="inlineStr">
        <is>
          <t>畜牧局</t>
        </is>
      </c>
      <c r="L325" s="30" t="inlineStr">
        <is>
          <t>小南沟乡</t>
        </is>
      </c>
      <c r="M325" s="30" t="n"/>
    </row>
    <row r="326" ht="37" customHeight="1" s="7">
      <c r="A326" s="27" t="inlineStr">
        <is>
          <t>二十五</t>
        </is>
      </c>
      <c r="B326" s="27" t="inlineStr">
        <is>
          <t>胡萝卜种植
合计</t>
        </is>
      </c>
      <c r="C326" s="27" t="inlineStr">
        <is>
          <t>新建</t>
        </is>
      </c>
      <c r="D326" s="27" t="inlineStr">
        <is>
          <t>木钵镇等19个乡镇</t>
        </is>
      </c>
      <c r="E326" s="28" t="inlineStr">
        <is>
          <t>扶持3139户脱贫户（含监测对象）种植胡萝卜2300亩，籽种统一采购、每亩按0.6kg免费供应。</t>
        </is>
      </c>
      <c r="F326" s="27">
        <f>SUM(F327:F345)</f>
        <v/>
      </c>
      <c r="G326" s="32" t="inlineStr">
        <is>
          <t>培育壮大草畜产业，增加农户收入，助推产业振兴。</t>
        </is>
      </c>
      <c r="H326" s="27">
        <f>SUM(H327:H345)</f>
        <v/>
      </c>
      <c r="I326" s="27">
        <f>SUM(I327:I345)</f>
        <v/>
      </c>
      <c r="J326" s="27">
        <f>SUM(J327:J345)</f>
        <v/>
      </c>
      <c r="K326" s="27" t="inlineStr">
        <is>
          <t>畜牧局</t>
        </is>
      </c>
      <c r="L326" s="27" t="inlineStr">
        <is>
          <t>各乡镇</t>
        </is>
      </c>
      <c r="M326" s="27" t="n"/>
    </row>
    <row r="327" ht="70" customHeight="1" s="7">
      <c r="A327" s="30" t="n">
        <v>1</v>
      </c>
      <c r="B327" s="30" t="inlineStr">
        <is>
          <t>胡萝卜种植</t>
        </is>
      </c>
      <c r="C327" s="30" t="inlineStr">
        <is>
          <t>新建</t>
        </is>
      </c>
      <c r="D327" s="30" t="inlineStr">
        <is>
          <t>木钵镇</t>
        </is>
      </c>
      <c r="E327" s="74" t="inlineStr">
        <is>
          <t>种植胡萝卜125亩，其中：殷家桥村6户5亩、木钵街村8户3亩、周湾村10户3亩、韩洼子村20户6亩、曹旗村21户11亩、关营3户1亩、高寨村20户10亩、高楼塬村22户12亩、刘家塬村16户6亩、白家掌村25户12亩、邓寨子村15户8亩、郭西掌村30户12亩、二合塬村30户10亩、坪子塬村50户15亩、井儿岔村15户4亩、水坝滩村20户4亩、罗家沟村10户3亩。</t>
        </is>
      </c>
      <c r="F327" s="30" t="n">
        <v>1.35</v>
      </c>
      <c r="G327" s="74" t="inlineStr">
        <is>
          <t>培育壮大草畜产业，增加农户收入，助推产业振兴。</t>
        </is>
      </c>
      <c r="H327" s="30" t="n">
        <v>17</v>
      </c>
      <c r="I327" s="30" t="n">
        <v>0.0321</v>
      </c>
      <c r="J327" s="30" t="n">
        <v>0.1444</v>
      </c>
      <c r="K327" s="30" t="inlineStr">
        <is>
          <t>畜牧局</t>
        </is>
      </c>
      <c r="L327" s="30" t="inlineStr">
        <is>
          <t>木钵镇</t>
        </is>
      </c>
      <c r="M327" s="30" t="n"/>
    </row>
    <row r="328" ht="39" customHeight="1" s="7">
      <c r="A328" s="30" t="n">
        <v>2</v>
      </c>
      <c r="B328" s="30" t="inlineStr">
        <is>
          <t>胡萝卜种植</t>
        </is>
      </c>
      <c r="C328" s="30" t="inlineStr">
        <is>
          <t>新建</t>
        </is>
      </c>
      <c r="D328" s="30" t="inlineStr">
        <is>
          <t>八珠乡</t>
        </is>
      </c>
      <c r="E328" s="74" t="inlineStr">
        <is>
          <t>种植胡萝卜270亩，其中：曹塬村12户7亩、瓦崾岘村79户78亩、杏树沟村46户55亩、塔儿咀村4户16亩、马连掌村22户30亩、冯家湾村5户5亩、湫坝沟村41户26亩、白塬村48户53亩。</t>
        </is>
      </c>
      <c r="F328" s="30" t="n">
        <v>2.916</v>
      </c>
      <c r="G328" s="74" t="inlineStr">
        <is>
          <t>培育壮大草畜产业，增加农户收入，助推产业振兴。</t>
        </is>
      </c>
      <c r="H328" s="30" t="n">
        <v>8</v>
      </c>
      <c r="I328" s="30" t="n">
        <v>0.0257</v>
      </c>
      <c r="J328" s="30" t="n">
        <v>0.1112</v>
      </c>
      <c r="K328" s="30" t="inlineStr">
        <is>
          <t>畜牧局</t>
        </is>
      </c>
      <c r="L328" s="30" t="inlineStr">
        <is>
          <t>八珠乡</t>
        </is>
      </c>
      <c r="M328" s="30" t="n"/>
    </row>
    <row r="329" ht="50" customHeight="1" s="7">
      <c r="A329" s="30" t="n">
        <v>3</v>
      </c>
      <c r="B329" s="30" t="inlineStr">
        <is>
          <t>胡萝卜种植</t>
        </is>
      </c>
      <c r="C329" s="30" t="inlineStr">
        <is>
          <t>新建</t>
        </is>
      </c>
      <c r="D329" s="30" t="inlineStr">
        <is>
          <t>车道镇</t>
        </is>
      </c>
      <c r="E329" s="74" t="inlineStr">
        <is>
          <t>种植胡萝卜85亩，其中：苦水掌3户8亩、双庙村4户8亩、王西掌4户8亩、吊渠村3户8亩、杨掌村3户9亩、万安村5户9亩、陈掌村3户6亩、红台村3户6亩、樱桃掌村4户8亩、安掌村3户7亩、刘渠村3户8亩。</t>
        </is>
      </c>
      <c r="F329" s="30" t="n">
        <v>0.918</v>
      </c>
      <c r="G329" s="74" t="inlineStr">
        <is>
          <t>培育壮大草畜产业，增加农户收入，助推产业振兴。</t>
        </is>
      </c>
      <c r="H329" s="30" t="n">
        <v>11</v>
      </c>
      <c r="I329" s="30" t="n">
        <v>0.0038</v>
      </c>
      <c r="J329" s="30" t="n">
        <v>0.0152</v>
      </c>
      <c r="K329" s="30" t="inlineStr">
        <is>
          <t>畜牧局</t>
        </is>
      </c>
      <c r="L329" s="30" t="inlineStr">
        <is>
          <t>车道镇</t>
        </is>
      </c>
      <c r="M329" s="30" t="n"/>
    </row>
    <row r="330" ht="39" customHeight="1" s="7">
      <c r="A330" s="30" t="n">
        <v>4</v>
      </c>
      <c r="B330" s="30" t="inlineStr">
        <is>
          <t>胡萝卜种植</t>
        </is>
      </c>
      <c r="C330" s="30" t="inlineStr">
        <is>
          <t>新建</t>
        </is>
      </c>
      <c r="D330" s="30" t="inlineStr">
        <is>
          <t>樊家川镇</t>
        </is>
      </c>
      <c r="E330" s="74" t="inlineStr">
        <is>
          <t>种植胡萝卜73亩，其中：慕家河村15户15亩、樊家川村38户23亩、长城村15户8亩、闫塬村9户9亩、李崾岘村14户10亩、马骏滩村8户8亩。</t>
        </is>
      </c>
      <c r="F330" s="30" t="n">
        <v>0.7884</v>
      </c>
      <c r="G330" s="74" t="inlineStr">
        <is>
          <t>培育壮大草畜产业，增加农户收入，助推产业振兴。</t>
        </is>
      </c>
      <c r="H330" s="30" t="n">
        <v>7</v>
      </c>
      <c r="I330" s="30" t="n">
        <v>0.009900000000000001</v>
      </c>
      <c r="J330" s="30" t="n">
        <v>0.1086</v>
      </c>
      <c r="K330" s="30" t="inlineStr">
        <is>
          <t>畜牧局</t>
        </is>
      </c>
      <c r="L330" s="30" t="inlineStr">
        <is>
          <t>樊家川镇</t>
        </is>
      </c>
      <c r="M330" s="30" t="n"/>
    </row>
    <row r="331" ht="57" customHeight="1" s="7">
      <c r="A331" s="30" t="n">
        <v>5</v>
      </c>
      <c r="B331" s="30" t="inlineStr">
        <is>
          <t>胡萝卜种植</t>
        </is>
      </c>
      <c r="C331" s="30" t="inlineStr">
        <is>
          <t>新建</t>
        </is>
      </c>
      <c r="D331" s="30" t="inlineStr">
        <is>
          <t>耿湾乡</t>
        </is>
      </c>
      <c r="E331" s="74" t="inlineStr">
        <is>
          <t>种植胡萝卜62亩，其中：早流渠村6户3亩、耿河村6户3亩、四合原村20户6亩、桃树掌村30户15亩、韩老庄村5户2亩、天桥村5户1亩、许掌村10户2亩、万湾村30户9亩、张台村12户4亩、黑城岔村6户3亩、郝东掌村10户4亩、潘掌村20户10亩。</t>
        </is>
      </c>
      <c r="F331" s="30" t="n">
        <v>0.6696</v>
      </c>
      <c r="G331" s="74" t="inlineStr">
        <is>
          <t>培育壮大草畜产业，增加农户收入，助推产业振兴。</t>
        </is>
      </c>
      <c r="H331" s="30" t="n">
        <v>12</v>
      </c>
      <c r="I331" s="30" t="n">
        <v>0.016</v>
      </c>
      <c r="J331" s="30" t="n">
        <v>0.064</v>
      </c>
      <c r="K331" s="30" t="inlineStr">
        <is>
          <t>畜牧局</t>
        </is>
      </c>
      <c r="L331" s="30" t="inlineStr">
        <is>
          <t>耿湾乡</t>
        </is>
      </c>
      <c r="M331" s="30" t="n"/>
    </row>
    <row r="332" ht="32" customHeight="1" s="7">
      <c r="A332" s="30" t="n">
        <v>6</v>
      </c>
      <c r="B332" s="30" t="inlineStr">
        <is>
          <t>胡萝卜种植</t>
        </is>
      </c>
      <c r="C332" s="30" t="inlineStr">
        <is>
          <t>新建</t>
        </is>
      </c>
      <c r="D332" s="30" t="inlineStr">
        <is>
          <t>洪德镇</t>
        </is>
      </c>
      <c r="E332" s="74" t="inlineStr">
        <is>
          <t>种植胡萝卜53亩，其中：丁阳渠子村5户20亩、李达掌村1户1亩、马塬村7户2亩、新集子村20户20亩、张崾岘村10户10亩。</t>
        </is>
      </c>
      <c r="F332" s="30" t="n">
        <v>0.5724</v>
      </c>
      <c r="G332" s="74" t="inlineStr">
        <is>
          <t>培育壮大草畜产业，增加农户收入，助推产业振兴。</t>
        </is>
      </c>
      <c r="H332" s="30" t="n">
        <v>8</v>
      </c>
      <c r="I332" s="30" t="n">
        <v>0.0043</v>
      </c>
      <c r="J332" s="30" t="n">
        <v>0.0385</v>
      </c>
      <c r="K332" s="30" t="inlineStr">
        <is>
          <t>畜牧局</t>
        </is>
      </c>
      <c r="L332" s="30" t="inlineStr">
        <is>
          <t>洪德镇</t>
        </is>
      </c>
      <c r="M332" s="30" t="n"/>
    </row>
    <row r="333" ht="37" customHeight="1" s="7">
      <c r="A333" s="30" t="n">
        <v>7</v>
      </c>
      <c r="B333" s="30" t="inlineStr">
        <is>
          <t>胡萝卜种植</t>
        </is>
      </c>
      <c r="C333" s="30" t="inlineStr">
        <is>
          <t>新建</t>
        </is>
      </c>
      <c r="D333" s="30" t="inlineStr">
        <is>
          <t>虎洞镇</t>
        </is>
      </c>
      <c r="E333" s="74" t="inlineStr">
        <is>
          <t>种植胡萝卜105亩，其中：半个城村25户15亩、常兆台村31户15亩、刘解掌村26户15亩、砂井子村25户15亩、张大掌村80户15亩、金庄塬村43户15亩、张家湾村7户15亩。</t>
        </is>
      </c>
      <c r="F333" s="30" t="n">
        <v>1.134</v>
      </c>
      <c r="G333" s="74" t="inlineStr">
        <is>
          <t>培育壮大草畜产业，增加农户收入，助推产业振兴。</t>
        </is>
      </c>
      <c r="H333" s="30" t="n">
        <v>7</v>
      </c>
      <c r="I333" s="30" t="n">
        <v>0.0237</v>
      </c>
      <c r="J333" s="30" t="n">
        <v>0.1101</v>
      </c>
      <c r="K333" s="30" t="inlineStr">
        <is>
          <t>畜牧局</t>
        </is>
      </c>
      <c r="L333" s="30" t="inlineStr">
        <is>
          <t>虎洞镇</t>
        </is>
      </c>
      <c r="M333" s="30" t="n"/>
    </row>
    <row r="334" ht="27" customHeight="1" s="7">
      <c r="A334" s="30" t="n">
        <v>8</v>
      </c>
      <c r="B334" s="30" t="inlineStr">
        <is>
          <t>胡萝卜种植</t>
        </is>
      </c>
      <c r="C334" s="30" t="inlineStr">
        <is>
          <t>新建</t>
        </is>
      </c>
      <c r="D334" s="30" t="inlineStr">
        <is>
          <t>环城镇</t>
        </is>
      </c>
      <c r="E334" s="74" t="inlineStr">
        <is>
          <t>种植胡萝卜38亩，其中：唐塬村6户3亩、陈汤塬村12户16亩、宁老庄村5户6亩、高龚塬村17户13亩。</t>
        </is>
      </c>
      <c r="F334" s="30" t="n">
        <v>0.4104</v>
      </c>
      <c r="G334" s="74" t="inlineStr">
        <is>
          <t>培育壮大草畜产业，增加农户收入，助推产业振兴。</t>
        </is>
      </c>
      <c r="H334" s="30" t="n">
        <v>4</v>
      </c>
      <c r="I334" s="30" t="n">
        <v>0.004</v>
      </c>
      <c r="J334" s="30" t="n">
        <v>0.019</v>
      </c>
      <c r="K334" s="30" t="inlineStr">
        <is>
          <t>畜牧局</t>
        </is>
      </c>
      <c r="L334" s="30" t="inlineStr">
        <is>
          <t>环城镇</t>
        </is>
      </c>
      <c r="M334" s="30" t="n"/>
    </row>
    <row r="335" ht="46" customHeight="1" s="7">
      <c r="A335" s="30" t="n">
        <v>9</v>
      </c>
      <c r="B335" s="30" t="inlineStr">
        <is>
          <t>胡萝卜种植</t>
        </is>
      </c>
      <c r="C335" s="30" t="inlineStr">
        <is>
          <t>新建</t>
        </is>
      </c>
      <c r="D335" s="30" t="inlineStr">
        <is>
          <t>秦团庄乡</t>
        </is>
      </c>
      <c r="E335" s="74" t="inlineStr">
        <is>
          <t>种植胡萝卜116亩，其中：贾塬村43户18亩、秦团庄村40户13亩、新集子村33户13亩、新峁村35户17亩、白塬畔村36户12亩、大天子村32户13亩、王团庄村35户19亩、南掌堡子村30户11亩。</t>
        </is>
      </c>
      <c r="F335" s="30" t="n">
        <v>1.2528</v>
      </c>
      <c r="G335" s="74" t="inlineStr">
        <is>
          <t>培育壮大草畜产业，增加农户收入，助推产业振兴。</t>
        </is>
      </c>
      <c r="H335" s="30" t="n">
        <v>8</v>
      </c>
      <c r="I335" s="30" t="n">
        <v>0.0284</v>
      </c>
      <c r="J335" s="30" t="n">
        <v>0.0718</v>
      </c>
      <c r="K335" s="30" t="inlineStr">
        <is>
          <t>畜牧局</t>
        </is>
      </c>
      <c r="L335" s="30" t="inlineStr">
        <is>
          <t>秦团庄乡</t>
        </is>
      </c>
      <c r="M335" s="30" t="n"/>
    </row>
    <row r="336" ht="41" customHeight="1" s="7">
      <c r="A336" s="30" t="n">
        <v>10</v>
      </c>
      <c r="B336" s="30" t="inlineStr">
        <is>
          <t>胡萝卜种植</t>
        </is>
      </c>
      <c r="C336" s="30" t="inlineStr">
        <is>
          <t>新建</t>
        </is>
      </c>
      <c r="D336" s="30" t="inlineStr">
        <is>
          <t>甜水镇</t>
        </is>
      </c>
      <c r="E336" s="74" t="inlineStr">
        <is>
          <t>种植胡萝卜174亩，其中：甜水街村3户3亩、张铁村5户7亩、鲁掌村11户20亩、何塬村1户5亩、狼儿滩村18户55亩、大良洼村20户84亩。</t>
        </is>
      </c>
      <c r="F336" s="30" t="n">
        <v>1.8792</v>
      </c>
      <c r="G336" s="74" t="inlineStr">
        <is>
          <t>培育壮大草畜产业，增加农户收入，助推产业振兴。</t>
        </is>
      </c>
      <c r="H336" s="30" t="n">
        <v>6</v>
      </c>
      <c r="I336" s="30" t="n">
        <v>0.0058</v>
      </c>
      <c r="J336" s="30" t="n">
        <v>0.0278</v>
      </c>
      <c r="K336" s="30" t="inlineStr">
        <is>
          <t>畜牧局</t>
        </is>
      </c>
      <c r="L336" s="30" t="inlineStr">
        <is>
          <t>甜水镇</t>
        </is>
      </c>
      <c r="M336" s="30" t="n"/>
    </row>
    <row r="337" ht="78" customHeight="1" s="7">
      <c r="A337" s="30" t="n">
        <v>11</v>
      </c>
      <c r="B337" s="30" t="inlineStr">
        <is>
          <t>胡萝卜种植</t>
        </is>
      </c>
      <c r="C337" s="30" t="inlineStr">
        <is>
          <t>新建</t>
        </is>
      </c>
      <c r="D337" s="30" t="inlineStr">
        <is>
          <t>合道镇</t>
        </is>
      </c>
      <c r="E337" s="74" t="inlineStr">
        <is>
          <t>种植胡萝卜246亩，其中：朱家塬村4户8亩、赵家塬村19户19亩、沈家岭村39户8亩、瓦天沟村35户29亩、何家坪村16户19亩、唐台子村18户20亩、梁坪村7户7亩、陶洼子村4户5亩、陈旗塬村4户4亩、辛坪村16户20亩、赵台村9户12亩、杨坪沟村18户20亩、常崾岘村1户1亩、寨子坪村20户34亩、红崖洼村4户3亩、大路洼村26户36亩、尚西坪村1户1亩。</t>
        </is>
      </c>
      <c r="F337" s="30" t="n">
        <v>2.6568</v>
      </c>
      <c r="G337" s="74" t="inlineStr">
        <is>
          <t>培育壮大草畜产业，增加农户收入，助推产业振兴。</t>
        </is>
      </c>
      <c r="H337" s="30" t="n">
        <v>17</v>
      </c>
      <c r="I337" s="30" t="n">
        <v>0.0241</v>
      </c>
      <c r="J337" s="30" t="n">
        <v>0.0964</v>
      </c>
      <c r="K337" s="30" t="inlineStr">
        <is>
          <t>畜牧局</t>
        </is>
      </c>
      <c r="L337" s="30" t="inlineStr">
        <is>
          <t>合道镇</t>
        </is>
      </c>
      <c r="M337" s="30" t="n"/>
    </row>
    <row r="338" ht="33" customHeight="1" s="7">
      <c r="A338" s="30" t="n">
        <v>12</v>
      </c>
      <c r="B338" s="30" t="inlineStr">
        <is>
          <t>胡萝卜种植</t>
        </is>
      </c>
      <c r="C338" s="30" t="inlineStr">
        <is>
          <t>新建</t>
        </is>
      </c>
      <c r="D338" s="30" t="inlineStr">
        <is>
          <t>芦家湾乡</t>
        </is>
      </c>
      <c r="E338" s="74" t="inlineStr">
        <is>
          <t>种植胡萝卜229亩，其中：花儿掌村51户46亩、井川村55户65亩、宋家掌村5户5亩、桃李湾村14户65亩、王庄村48户48亩。</t>
        </is>
      </c>
      <c r="F338" s="30" t="n">
        <v>2.4732</v>
      </c>
      <c r="G338" s="74" t="inlineStr">
        <is>
          <t>培育壮大草畜产业，增加农户收入，助推产业振兴。</t>
        </is>
      </c>
      <c r="H338" s="30" t="n">
        <v>5</v>
      </c>
      <c r="I338" s="30" t="n">
        <v>0.0173</v>
      </c>
      <c r="J338" s="30" t="n">
        <v>0.0743</v>
      </c>
      <c r="K338" s="30" t="inlineStr">
        <is>
          <t>畜牧局</t>
        </is>
      </c>
      <c r="L338" s="30" t="inlineStr">
        <is>
          <t>芦家湾乡</t>
        </is>
      </c>
      <c r="M338" s="30" t="n"/>
    </row>
    <row r="339" ht="39" customHeight="1" s="7">
      <c r="A339" s="30" t="n">
        <v>13</v>
      </c>
      <c r="B339" s="30" t="inlineStr">
        <is>
          <t>胡萝卜种植</t>
        </is>
      </c>
      <c r="C339" s="30" t="inlineStr">
        <is>
          <t>新建</t>
        </is>
      </c>
      <c r="D339" s="30" t="inlineStr">
        <is>
          <t>罗山川乡</t>
        </is>
      </c>
      <c r="E339" s="74" t="inlineStr">
        <is>
          <t>种植胡萝卜109亩、、其中：西阳洼村29户8亩、龙柏山村38户14亩、兰家掌村30户10亩、大树塬村20户15亩、陈渠子村95户40亩、山水湾村30户12亩、光明村34户10亩。</t>
        </is>
      </c>
      <c r="F339" s="30" t="n">
        <v>1.1772</v>
      </c>
      <c r="G339" s="74" t="inlineStr">
        <is>
          <t>培育壮大草畜产业，增加农户收入，巩固脱贫攻坚成果，实现乡村振兴。</t>
        </is>
      </c>
      <c r="H339" s="30" t="n">
        <v>7</v>
      </c>
      <c r="I339" s="30" t="n">
        <v>0.0276</v>
      </c>
      <c r="J339" s="30" t="n">
        <v>0.1384</v>
      </c>
      <c r="K339" s="30" t="inlineStr">
        <is>
          <t>畜牧局</t>
        </is>
      </c>
      <c r="L339" s="30" t="inlineStr">
        <is>
          <t>罗山川乡</t>
        </is>
      </c>
      <c r="M339" s="30" t="n"/>
    </row>
    <row r="340" ht="31" customHeight="1" s="7">
      <c r="A340" s="30" t="n">
        <v>14</v>
      </c>
      <c r="B340" s="30" t="inlineStr">
        <is>
          <t>胡萝卜种植</t>
        </is>
      </c>
      <c r="C340" s="30" t="inlineStr">
        <is>
          <t>新建</t>
        </is>
      </c>
      <c r="D340" s="30" t="inlineStr">
        <is>
          <t>南湫乡</t>
        </is>
      </c>
      <c r="E340" s="74" t="inlineStr">
        <is>
          <t>种植胡萝卜185亩、、其中：岳后渠村42户140亩、杨兴堡村1户2亩、双井子村1户2亩、花儿山村39户41亩。</t>
        </is>
      </c>
      <c r="F340" s="30" t="n">
        <v>1.998</v>
      </c>
      <c r="G340" s="74" t="inlineStr">
        <is>
          <t>培育壮大草畜产业，增加农户收入，助推产业振兴。</t>
        </is>
      </c>
      <c r="H340" s="30" t="n">
        <v>4</v>
      </c>
      <c r="I340" s="30" t="n">
        <v>0.0083</v>
      </c>
      <c r="J340" s="30" t="n">
        <v>0.0369</v>
      </c>
      <c r="K340" s="30" t="inlineStr">
        <is>
          <t>畜牧局</t>
        </is>
      </c>
      <c r="L340" s="30" t="inlineStr">
        <is>
          <t>南湫乡</t>
        </is>
      </c>
      <c r="M340" s="30" t="n"/>
    </row>
    <row r="341" ht="48" customHeight="1" s="7">
      <c r="A341" s="30" t="n">
        <v>15</v>
      </c>
      <c r="B341" s="30" t="inlineStr">
        <is>
          <t>胡萝卜种植</t>
        </is>
      </c>
      <c r="C341" s="30" t="inlineStr">
        <is>
          <t>新建</t>
        </is>
      </c>
      <c r="D341" s="30" t="inlineStr">
        <is>
          <t>曲子镇</t>
        </is>
      </c>
      <c r="E341" s="74" t="inlineStr">
        <is>
          <t>种植胡萝卜51亩，其中：刘旗村2户2亩、孟家寨村2户2亩、楼房子村23户23亩、西沟村40户10亩、许家塬村3户3亩、金村寺村2户2亩、油坊塬村2户1亩、金盆掌村4户4亩、小庄子村3户3亩、董家塬村1户1亩。</t>
        </is>
      </c>
      <c r="F341" s="30" t="n">
        <v>0.5508</v>
      </c>
      <c r="G341" s="74" t="inlineStr">
        <is>
          <t>培育壮大草畜产业，增加农户收入，助推产业振兴。</t>
        </is>
      </c>
      <c r="H341" s="30" t="n">
        <v>10</v>
      </c>
      <c r="I341" s="30" t="n">
        <v>0.008200000000000001</v>
      </c>
      <c r="J341" s="30" t="n">
        <v>0.0328</v>
      </c>
      <c r="K341" s="30" t="inlineStr">
        <is>
          <t>畜牧局</t>
        </is>
      </c>
      <c r="L341" s="30" t="inlineStr">
        <is>
          <t>曲子镇</t>
        </is>
      </c>
      <c r="M341" s="30" t="n"/>
    </row>
    <row r="342" ht="42" customHeight="1" s="7">
      <c r="A342" s="30" t="n">
        <v>16</v>
      </c>
      <c r="B342" s="30" t="inlineStr">
        <is>
          <t>胡萝卜种植</t>
        </is>
      </c>
      <c r="C342" s="30" t="inlineStr">
        <is>
          <t>新建</t>
        </is>
      </c>
      <c r="D342" s="30" t="inlineStr">
        <is>
          <t>山城乡</t>
        </is>
      </c>
      <c r="E342" s="74" t="inlineStr">
        <is>
          <t>种植胡萝卜80亩，其中：山城堡村10户5亩、八里铺村50户25亩、薛塬村50户25亩、王山口子村31户4亩、郝掌村25户10亩、赵庄村12户6亩、谢庄村10户5亩。</t>
        </is>
      </c>
      <c r="F342" s="30" t="n">
        <v>0.864</v>
      </c>
      <c r="G342" s="74" t="inlineStr">
        <is>
          <t>培育壮大草畜产业，增加农户收入，助推产业振兴。</t>
        </is>
      </c>
      <c r="H342" s="30" t="n">
        <v>7</v>
      </c>
      <c r="I342" s="30" t="n">
        <v>0.0188</v>
      </c>
      <c r="J342" s="30" t="n">
        <v>0.0198</v>
      </c>
      <c r="K342" s="30" t="inlineStr">
        <is>
          <t>畜牧局</t>
        </is>
      </c>
      <c r="L342" s="30" t="inlineStr">
        <is>
          <t>山城乡</t>
        </is>
      </c>
      <c r="M342" s="30" t="n"/>
    </row>
    <row r="343" ht="72" customHeight="1" s="7">
      <c r="A343" s="30" t="n">
        <v>17</v>
      </c>
      <c r="B343" s="30" t="inlineStr">
        <is>
          <t>胡萝卜种植</t>
        </is>
      </c>
      <c r="C343" s="30" t="inlineStr">
        <is>
          <t>新建</t>
        </is>
      </c>
      <c r="D343" s="30" t="inlineStr">
        <is>
          <t>天池乡</t>
        </is>
      </c>
      <c r="E343" s="74" t="inlineStr">
        <is>
          <t>种植胡萝卜161亩，其中：鲜岔村20户10亩、喜家坪村20户15亩、井渠淌村25户18亩、老庄湾村20户10亩、曹李川村10户5亩、天池村15户10亩、殷屈河村30户10亩、潘老庄村15户10亩、碾盘岭村15户10亩、吴城子村35户18亩、苏北岔村20户10亩、四合掌村15户10亩、大庄台村20户10亩、梁家河村10户5亩、张邓塬村20户10亩。</t>
        </is>
      </c>
      <c r="F343" s="30" t="n">
        <v>1.7388</v>
      </c>
      <c r="G343" s="74" t="inlineStr">
        <is>
          <t>培育壮大草畜产业，增加农户收入，助推产业振兴。</t>
        </is>
      </c>
      <c r="H343" s="30" t="n">
        <v>15</v>
      </c>
      <c r="I343" s="30" t="n">
        <v>0.029</v>
      </c>
      <c r="J343" s="30" t="n">
        <v>0.116</v>
      </c>
      <c r="K343" s="30" t="inlineStr">
        <is>
          <t>畜牧局</t>
        </is>
      </c>
      <c r="L343" s="30" t="inlineStr">
        <is>
          <t>天池乡</t>
        </is>
      </c>
      <c r="M343" s="30" t="n"/>
    </row>
    <row r="344" ht="46" customHeight="1" s="7">
      <c r="A344" s="30" t="n">
        <v>18</v>
      </c>
      <c r="B344" s="30" t="inlineStr">
        <is>
          <t>胡萝卜种植</t>
        </is>
      </c>
      <c r="C344" s="30" t="inlineStr">
        <is>
          <t>新建</t>
        </is>
      </c>
      <c r="D344" s="30" t="inlineStr">
        <is>
          <t>小南沟乡</t>
        </is>
      </c>
      <c r="E344" s="74" t="inlineStr">
        <is>
          <t>种植胡萝卜39亩，其中：小南沟村10户4亩、许掌村10户3亩、陈掌村10户3亩、李塬村14户5亩、汪天子村10户4亩、李上山村10户3亩、粉子山村12户3亩、丁寨柯村15户3亩、杨胡套子村15户4亩、连川村5户3亩、天子渠村4户2亩、燕麦掌村5户2亩。</t>
        </is>
      </c>
      <c r="F344" s="30" t="n">
        <v>0.4212</v>
      </c>
      <c r="G344" s="74" t="inlineStr">
        <is>
          <t>培育壮大草畜产业，增加农户收入，助推产业振兴。</t>
        </is>
      </c>
      <c r="H344" s="30" t="n">
        <v>12</v>
      </c>
      <c r="I344" s="30" t="n">
        <v>0.012</v>
      </c>
      <c r="J344" s="30" t="n">
        <v>0.0475</v>
      </c>
      <c r="K344" s="30" t="inlineStr">
        <is>
          <t>畜牧局</t>
        </is>
      </c>
      <c r="L344" s="30" t="inlineStr">
        <is>
          <t>小南沟乡</t>
        </is>
      </c>
      <c r="M344" s="30" t="n"/>
    </row>
    <row r="345" ht="48" customHeight="1" s="7">
      <c r="A345" s="30" t="n">
        <v>19</v>
      </c>
      <c r="B345" s="30" t="inlineStr">
        <is>
          <t>胡萝卜种植</t>
        </is>
      </c>
      <c r="C345" s="30" t="inlineStr">
        <is>
          <t>新建</t>
        </is>
      </c>
      <c r="D345" s="30" t="inlineStr">
        <is>
          <t>演武乡</t>
        </is>
      </c>
      <c r="E345" s="74" t="inlineStr">
        <is>
          <t>种植胡萝卜99亩，其中：曳郭咀村17户15亩、杨家洼村4户4亩、佛岔村16户8亩、黑泉河村60户40亩、刘坪村12户4亩、黄山村4户4亩、路家塬村4户4亩、吴家塬村12户4亩、走马硷村20户16亩。</t>
        </is>
      </c>
      <c r="F345" s="30" t="n">
        <v>1.0692</v>
      </c>
      <c r="G345" s="74" t="inlineStr">
        <is>
          <t>培育壮大草畜产业，增加农户收入，助推产业振兴。</t>
        </is>
      </c>
      <c r="H345" s="30" t="n">
        <v>9</v>
      </c>
      <c r="I345" s="30" t="n">
        <v>0.0149</v>
      </c>
      <c r="J345" s="30" t="n">
        <v>0.0596</v>
      </c>
      <c r="K345" s="30" t="inlineStr">
        <is>
          <t>畜牧局</t>
        </is>
      </c>
      <c r="L345" s="30" t="inlineStr">
        <is>
          <t>演武乡</t>
        </is>
      </c>
      <c r="M345" s="30" t="n"/>
    </row>
    <row r="346" ht="71" customHeight="1" s="7">
      <c r="A346" s="82" t="inlineStr">
        <is>
          <t>二十六</t>
        </is>
      </c>
      <c r="B346" s="27" t="inlineStr">
        <is>
          <t>人工授精站设备购置</t>
        </is>
      </c>
      <c r="C346" s="27" t="inlineStr">
        <is>
          <t>新建</t>
        </is>
      </c>
      <c r="D346" s="27" t="inlineStr">
        <is>
          <t>毛井镇等10个乡镇</t>
        </is>
      </c>
      <c r="E346" s="28" t="inlineStr">
        <is>
          <t>扶持10个养羊专业村（毛井镇施家滩村、洪德镇丁阳渠子村、环城镇宁老庄村、合道镇赵台村、曲子镇许家塬村、南湫乡党家洼村、天池乡苏北岔村、秦团庄乡新峁村、演武乡黑泉河村、八珠乡瓦崾岘村）购置肉羊人工授精专用设备及物资，每个站点安排5万元，由县上统一采购，配送到村，设施设备产权归所在村。</t>
        </is>
      </c>
      <c r="F346" s="70" t="n">
        <v>50</v>
      </c>
      <c r="G346" s="32" t="inlineStr">
        <is>
          <t>通过常规人工授精技术，提高肉羊良种化率和养殖户的养殖效益。</t>
        </is>
      </c>
      <c r="H346" s="83" t="n">
        <v>10</v>
      </c>
      <c r="I346" s="70" t="n">
        <v>1.1582</v>
      </c>
      <c r="J346" s="70" t="n">
        <v>4.8644</v>
      </c>
      <c r="K346" s="27" t="inlineStr">
        <is>
          <t>畜牧局</t>
        </is>
      </c>
      <c r="L346" s="27" t="inlineStr">
        <is>
          <t>曲子镇等10个乡镇</t>
        </is>
      </c>
      <c r="M346" s="27" t="n"/>
    </row>
    <row r="347" ht="53" customHeight="1" s="7">
      <c r="A347" s="82" t="inlineStr">
        <is>
          <t>二十七</t>
        </is>
      </c>
      <c r="B347" s="27" t="inlineStr">
        <is>
          <t>村级产业服务中心建设</t>
        </is>
      </c>
      <c r="C347" s="27" t="inlineStr">
        <is>
          <t>新建</t>
        </is>
      </c>
      <c r="D347" s="27" t="inlineStr">
        <is>
          <t>全县20个乡镇</t>
        </is>
      </c>
      <c r="E347" s="28" t="inlineStr">
        <is>
          <t>在20个乡镇20个养羊专业村各新建产业服务中心1个，每个新建草棚及全日粮加工等场所1000㎡、硬化饲草翻晒场1000㎡、配套砖混结构生产用房5间，每个站点补助75万元，资产确权登记到建设村。</t>
        </is>
      </c>
      <c r="F347" s="83" t="n">
        <v>1500</v>
      </c>
      <c r="G347" s="103" t="inlineStr">
        <is>
          <t>助力草羊产业，提高养殖效益。</t>
        </is>
      </c>
      <c r="H347" s="104" t="n">
        <v>45</v>
      </c>
      <c r="I347" s="70" t="n">
        <v>2.5885</v>
      </c>
      <c r="J347" s="70" t="n">
        <v>10.354</v>
      </c>
      <c r="K347" s="27" t="inlineStr">
        <is>
          <t>畜牧局</t>
        </is>
      </c>
      <c r="L347" s="27" t="inlineStr">
        <is>
          <t>全县20个乡镇</t>
        </is>
      </c>
      <c r="M347" s="27" t="n"/>
    </row>
    <row r="348" ht="43" customHeight="1" s="7">
      <c r="A348" s="27" t="inlineStr">
        <is>
          <t>二十八</t>
        </is>
      </c>
      <c r="B348" s="27" t="inlineStr">
        <is>
          <t>全混合日粮加工点基础设施建设项目合计</t>
        </is>
      </c>
      <c r="C348" s="27" t="inlineStr">
        <is>
          <t>新建</t>
        </is>
      </c>
      <c r="D348" s="27" t="inlineStr">
        <is>
          <t>甜水等8乡镇</t>
        </is>
      </c>
      <c r="E348" s="28" t="inlineStr">
        <is>
          <t>扶持10个村每村新建全混合日粮加工点1处、草棚1000㎡、硬化饲草翻晒场1000㎡。每个站点补助45万元，资产确权登记到建设村。</t>
        </is>
      </c>
      <c r="F348" s="27">
        <f>SUM(F349:F356)</f>
        <v/>
      </c>
      <c r="G348" s="32" t="inlineStr">
        <is>
          <t>提高饲草利用率，增加养殖效益。</t>
        </is>
      </c>
      <c r="H348" s="27">
        <f>SUM(H349:H356)</f>
        <v/>
      </c>
      <c r="I348" s="27">
        <f>SUM(I349:I356)</f>
        <v/>
      </c>
      <c r="J348" s="27">
        <f>SUM(J349:J356)</f>
        <v/>
      </c>
      <c r="K348" s="27" t="inlineStr">
        <is>
          <t>畜牧局</t>
        </is>
      </c>
      <c r="L348" s="27" t="inlineStr">
        <is>
          <t>有关乡镇</t>
        </is>
      </c>
      <c r="M348" s="27" t="n"/>
    </row>
    <row r="349" ht="39" customHeight="1" s="7">
      <c r="A349" s="30" t="n">
        <v>1</v>
      </c>
      <c r="B349" s="30" t="inlineStr">
        <is>
          <t>全混合日粮加工点基础设施建设项目</t>
        </is>
      </c>
      <c r="C349" s="30" t="inlineStr">
        <is>
          <t>新建</t>
        </is>
      </c>
      <c r="D349" s="30" t="inlineStr">
        <is>
          <t>甜水镇</t>
        </is>
      </c>
      <c r="E349" s="74" t="inlineStr">
        <is>
          <t>为甜水镇大良洼村新建全混合日粮加工点1处。</t>
        </is>
      </c>
      <c r="F349" s="30" t="n">
        <v>45</v>
      </c>
      <c r="G349" s="74" t="inlineStr">
        <is>
          <t>提高饲草利用率，增加养殖效益。</t>
        </is>
      </c>
      <c r="H349" s="30" t="n">
        <v>1</v>
      </c>
      <c r="I349" s="30" t="n">
        <v>0.0394</v>
      </c>
      <c r="J349" s="30" t="n">
        <v>0.1475</v>
      </c>
      <c r="K349" s="30" t="inlineStr">
        <is>
          <t>畜牧局</t>
        </is>
      </c>
      <c r="L349" s="30" t="inlineStr">
        <is>
          <t>甜水镇</t>
        </is>
      </c>
      <c r="M349" s="30" t="n"/>
    </row>
    <row r="350" ht="35" customHeight="1" s="7">
      <c r="A350" s="30" t="n">
        <v>2</v>
      </c>
      <c r="B350" s="30" t="inlineStr">
        <is>
          <t>全混合日粮加工点基础设施建设项目</t>
        </is>
      </c>
      <c r="C350" s="30" t="inlineStr">
        <is>
          <t>新建</t>
        </is>
      </c>
      <c r="D350" s="30" t="inlineStr">
        <is>
          <t>罗山川乡</t>
        </is>
      </c>
      <c r="E350" s="74" t="inlineStr">
        <is>
          <t>为罗山川乡陈渠子村新建全混合日粮加工点1处。</t>
        </is>
      </c>
      <c r="F350" s="30" t="n">
        <v>45</v>
      </c>
      <c r="G350" s="74" t="inlineStr">
        <is>
          <t>提高饲草利用率，增加养殖效益。</t>
        </is>
      </c>
      <c r="H350" s="30" t="n">
        <v>1</v>
      </c>
      <c r="I350" s="30" t="n">
        <v>0.0284</v>
      </c>
      <c r="J350" s="30" t="n">
        <v>0.108</v>
      </c>
      <c r="K350" s="30" t="inlineStr">
        <is>
          <t>畜牧局</t>
        </is>
      </c>
      <c r="L350" s="30" t="inlineStr">
        <is>
          <t>罗山川乡</t>
        </is>
      </c>
      <c r="M350" s="30" t="n"/>
    </row>
    <row r="351" ht="36" customHeight="1" s="7">
      <c r="A351" s="30" t="n">
        <v>3</v>
      </c>
      <c r="B351" s="30" t="inlineStr">
        <is>
          <t>全混合日粮加工点基础设施建设项目</t>
        </is>
      </c>
      <c r="C351" s="30" t="inlineStr">
        <is>
          <t>新建</t>
        </is>
      </c>
      <c r="D351" s="30" t="inlineStr">
        <is>
          <t>芦家湾乡</t>
        </is>
      </c>
      <c r="E351" s="74" t="inlineStr">
        <is>
          <t>为芦家湾乡王庄村新建全混合日粮加工点1处。</t>
        </is>
      </c>
      <c r="F351" s="30" t="n">
        <v>45</v>
      </c>
      <c r="G351" s="74" t="inlineStr">
        <is>
          <t>提高饲草利用率，增加养殖效益。</t>
        </is>
      </c>
      <c r="H351" s="30" t="n">
        <v>1</v>
      </c>
      <c r="I351" s="30" t="n">
        <v>0.0255</v>
      </c>
      <c r="J351" s="30" t="n">
        <v>0.102</v>
      </c>
      <c r="K351" s="30" t="inlineStr">
        <is>
          <t>畜牧局</t>
        </is>
      </c>
      <c r="L351" s="30" t="inlineStr">
        <is>
          <t>芦家湾乡</t>
        </is>
      </c>
      <c r="M351" s="30" t="n"/>
    </row>
    <row r="352" ht="36" customHeight="1" s="7">
      <c r="A352" s="30" t="n">
        <v>4</v>
      </c>
      <c r="B352" s="30" t="inlineStr">
        <is>
          <t>全混合日粮加工点基础设施建设项目</t>
        </is>
      </c>
      <c r="C352" s="30" t="inlineStr">
        <is>
          <t>新建</t>
        </is>
      </c>
      <c r="D352" s="30" t="inlineStr">
        <is>
          <t>天池乡</t>
        </is>
      </c>
      <c r="E352" s="74" t="inlineStr">
        <is>
          <t>为天池乡喜家坪村、曹李川村每村新建全混合日粮加工点各1处。</t>
        </is>
      </c>
      <c r="F352" s="30" t="n">
        <v>90</v>
      </c>
      <c r="G352" s="74" t="inlineStr">
        <is>
          <t>提高饲草利用率，增加养殖效益。</t>
        </is>
      </c>
      <c r="H352" s="30" t="n">
        <v>2</v>
      </c>
      <c r="I352" s="30" t="n">
        <v>0.0222</v>
      </c>
      <c r="J352" s="30" t="n">
        <v>0.0888</v>
      </c>
      <c r="K352" s="30" t="inlineStr">
        <is>
          <t>畜牧局</t>
        </is>
      </c>
      <c r="L352" s="30" t="inlineStr">
        <is>
          <t>天池乡</t>
        </is>
      </c>
      <c r="M352" s="30" t="n"/>
    </row>
    <row r="353" ht="36" customHeight="1" s="7">
      <c r="A353" s="30" t="n">
        <v>5</v>
      </c>
      <c r="B353" s="30" t="inlineStr">
        <is>
          <t>全混合日粮加工点基础设施建设项目</t>
        </is>
      </c>
      <c r="C353" s="30" t="inlineStr">
        <is>
          <t>新建</t>
        </is>
      </c>
      <c r="D353" s="30" t="inlineStr">
        <is>
          <t>环城镇</t>
        </is>
      </c>
      <c r="E353" s="74" t="inlineStr">
        <is>
          <t>为环城镇高龚塬村新建全混合日粮加工点1处。</t>
        </is>
      </c>
      <c r="F353" s="30" t="n">
        <v>45</v>
      </c>
      <c r="G353" s="74" t="inlineStr">
        <is>
          <t>提高饲草利用率，增加养殖效益。</t>
        </is>
      </c>
      <c r="H353" s="30" t="n">
        <v>1</v>
      </c>
      <c r="I353" s="30" t="n">
        <v>0.0314</v>
      </c>
      <c r="J353" s="30" t="n">
        <v>0.1334</v>
      </c>
      <c r="K353" s="30" t="inlineStr">
        <is>
          <t>畜牧局</t>
        </is>
      </c>
      <c r="L353" s="30" t="inlineStr">
        <is>
          <t>环城镇</t>
        </is>
      </c>
      <c r="M353" s="30" t="n"/>
    </row>
    <row r="354" ht="40" customHeight="1" s="7">
      <c r="A354" s="30" t="n">
        <v>6</v>
      </c>
      <c r="B354" s="30" t="inlineStr">
        <is>
          <t>全混合日粮加工点基础设施建设项目</t>
        </is>
      </c>
      <c r="C354" s="30" t="inlineStr">
        <is>
          <t>新建</t>
        </is>
      </c>
      <c r="D354" s="30" t="inlineStr">
        <is>
          <t>樊家川镇</t>
        </is>
      </c>
      <c r="E354" s="74" t="inlineStr">
        <is>
          <t>为樊家川镇闫塬村、郝集村每村新建全混合日粮加工点1处。</t>
        </is>
      </c>
      <c r="F354" s="30" t="n">
        <v>90</v>
      </c>
      <c r="G354" s="74" t="inlineStr">
        <is>
          <t>提高饲草利用率，增加养殖效益。</t>
        </is>
      </c>
      <c r="H354" s="30" t="n">
        <v>2</v>
      </c>
      <c r="I354" s="30" t="n">
        <v>0.073</v>
      </c>
      <c r="J354" s="30" t="n">
        <v>0.2893</v>
      </c>
      <c r="K354" s="30" t="inlineStr">
        <is>
          <t>畜牧局</t>
        </is>
      </c>
      <c r="L354" s="30" t="inlineStr">
        <is>
          <t>樊家川镇</t>
        </is>
      </c>
      <c r="M354" s="30" t="n"/>
    </row>
    <row r="355" ht="37" customHeight="1" s="7">
      <c r="A355" s="30" t="n">
        <v>7</v>
      </c>
      <c r="B355" s="30" t="inlineStr">
        <is>
          <t>全混合日粮加工点基础设施建设项目</t>
        </is>
      </c>
      <c r="C355" s="30" t="inlineStr">
        <is>
          <t>新建</t>
        </is>
      </c>
      <c r="D355" s="30" t="inlineStr">
        <is>
          <t>秦团庄乡</t>
        </is>
      </c>
      <c r="E355" s="74" t="inlineStr">
        <is>
          <t>为秦团庄乡新集子村新建全混合日粮加工点1处。</t>
        </is>
      </c>
      <c r="F355" s="30" t="n">
        <v>45</v>
      </c>
      <c r="G355" s="74" t="inlineStr">
        <is>
          <t>提高饲草利用率，增加养殖效益。</t>
        </is>
      </c>
      <c r="H355" s="30" t="n">
        <v>1</v>
      </c>
      <c r="I355" s="30" t="n">
        <v>0.0421</v>
      </c>
      <c r="J355" s="30" t="n">
        <v>0.1281</v>
      </c>
      <c r="K355" s="30" t="inlineStr">
        <is>
          <t>畜牧局</t>
        </is>
      </c>
      <c r="L355" s="30" t="inlineStr">
        <is>
          <t>秦团庄乡</t>
        </is>
      </c>
      <c r="M355" s="30" t="n"/>
    </row>
    <row r="356" ht="36" customHeight="1" s="7">
      <c r="A356" s="30" t="n">
        <v>8</v>
      </c>
      <c r="B356" s="30" t="inlineStr">
        <is>
          <t>全混合日粮加工点基础设施建设项目</t>
        </is>
      </c>
      <c r="C356" s="30" t="inlineStr">
        <is>
          <t>新建</t>
        </is>
      </c>
      <c r="D356" s="30" t="inlineStr">
        <is>
          <t>合道镇</t>
        </is>
      </c>
      <c r="E356" s="74" t="inlineStr">
        <is>
          <t>为合道镇杨坪沟村新建全混合日粮加工点1处。</t>
        </is>
      </c>
      <c r="F356" s="30" t="n">
        <v>45</v>
      </c>
      <c r="G356" s="74" t="inlineStr">
        <is>
          <t>提高饲草利用率，增加养殖效益。</t>
        </is>
      </c>
      <c r="H356" s="30" t="n">
        <v>1</v>
      </c>
      <c r="I356" s="30" t="n">
        <v>0.0315</v>
      </c>
      <c r="J356" s="30" t="n">
        <v>0.14175</v>
      </c>
      <c r="K356" s="30" t="inlineStr">
        <is>
          <t>畜牧局</t>
        </is>
      </c>
      <c r="L356" s="30" t="inlineStr">
        <is>
          <t>合道镇</t>
        </is>
      </c>
      <c r="M356" s="30" t="n"/>
    </row>
    <row r="357" ht="35" customHeight="1" s="7">
      <c r="A357" s="27" t="inlineStr">
        <is>
          <t>二十九</t>
        </is>
      </c>
      <c r="B357" s="27" t="inlineStr">
        <is>
          <t>全日粮机械购置合计</t>
        </is>
      </c>
      <c r="C357" s="27" t="inlineStr">
        <is>
          <t>新建</t>
        </is>
      </c>
      <c r="D357" s="27" t="inlineStr">
        <is>
          <t>甜水等8乡镇</t>
        </is>
      </c>
      <c r="E357" s="28" t="inlineStr">
        <is>
          <t>扶持10个村每村配送全日粮加工设备1套，每套补助35.2万元，产权登记到建设村。</t>
        </is>
      </c>
      <c r="F357" s="27">
        <f>SUM(F358:F365)</f>
        <v/>
      </c>
      <c r="G357" s="32" t="inlineStr">
        <is>
          <t>提高饲草利用率，增加养殖效益。</t>
        </is>
      </c>
      <c r="H357" s="27">
        <f>SUM(H358:H365)</f>
        <v/>
      </c>
      <c r="I357" s="27">
        <f>SUM(I358:I365)</f>
        <v/>
      </c>
      <c r="J357" s="27">
        <f>SUM(J358:J365)</f>
        <v/>
      </c>
      <c r="K357" s="27" t="inlineStr">
        <is>
          <t>畜牧局</t>
        </is>
      </c>
      <c r="L357" s="27" t="inlineStr">
        <is>
          <t>甜水等8乡镇</t>
        </is>
      </c>
      <c r="M357" s="27" t="n"/>
    </row>
    <row r="358" ht="27" customHeight="1" s="7">
      <c r="A358" s="30" t="n">
        <v>1</v>
      </c>
      <c r="B358" s="30" t="inlineStr">
        <is>
          <t>全日粮机械
购置</t>
        </is>
      </c>
      <c r="C358" s="30" t="inlineStr">
        <is>
          <t>新建</t>
        </is>
      </c>
      <c r="D358" s="30" t="inlineStr">
        <is>
          <t>甜水镇</t>
        </is>
      </c>
      <c r="E358" s="74" t="inlineStr">
        <is>
          <t>为甜水镇大良洼村购置“全日粮”加工机械1套。</t>
        </is>
      </c>
      <c r="F358" s="30" t="n">
        <v>35.2</v>
      </c>
      <c r="G358" s="74" t="inlineStr">
        <is>
          <t>提高饲草利用率，增加养殖效益。</t>
        </is>
      </c>
      <c r="H358" s="30" t="n">
        <v>1</v>
      </c>
      <c r="I358" s="30" t="n">
        <v>0.0394</v>
      </c>
      <c r="J358" s="30" t="n">
        <v>0.1475</v>
      </c>
      <c r="K358" s="30" t="inlineStr">
        <is>
          <t>畜牧局</t>
        </is>
      </c>
      <c r="L358" s="30" t="inlineStr">
        <is>
          <t>甜水镇</t>
        </is>
      </c>
      <c r="M358" s="30" t="n"/>
    </row>
    <row r="359" ht="27" customHeight="1" s="7">
      <c r="A359" s="30" t="n">
        <v>2</v>
      </c>
      <c r="B359" s="30" t="inlineStr">
        <is>
          <t>全日粮机械
购置</t>
        </is>
      </c>
      <c r="C359" s="30" t="inlineStr">
        <is>
          <t>新建</t>
        </is>
      </c>
      <c r="D359" s="30" t="inlineStr">
        <is>
          <t>罗山川乡</t>
        </is>
      </c>
      <c r="E359" s="74" t="inlineStr">
        <is>
          <t>为罗山川乡陈渠子村购置“全日粮”加工机械1套。</t>
        </is>
      </c>
      <c r="F359" s="30" t="n">
        <v>35.2</v>
      </c>
      <c r="G359" s="74" t="inlineStr">
        <is>
          <t>提高饲草利用率，增加养殖效益。</t>
        </is>
      </c>
      <c r="H359" s="30" t="n">
        <v>1</v>
      </c>
      <c r="I359" s="30" t="n">
        <v>0.0284</v>
      </c>
      <c r="J359" s="30" t="n">
        <v>0.108</v>
      </c>
      <c r="K359" s="30" t="inlineStr">
        <is>
          <t>畜牧局</t>
        </is>
      </c>
      <c r="L359" s="30" t="inlineStr">
        <is>
          <t>罗山川乡</t>
        </is>
      </c>
      <c r="M359" s="30" t="n"/>
    </row>
    <row r="360" ht="27" customHeight="1" s="7">
      <c r="A360" s="30" t="n">
        <v>3</v>
      </c>
      <c r="B360" s="30" t="inlineStr">
        <is>
          <t>全日粮机械
购置</t>
        </is>
      </c>
      <c r="C360" s="30" t="inlineStr">
        <is>
          <t>新建</t>
        </is>
      </c>
      <c r="D360" s="30" t="inlineStr">
        <is>
          <t>芦家湾乡</t>
        </is>
      </c>
      <c r="E360" s="74" t="inlineStr">
        <is>
          <t>为芦家湾乡王庄村购置“全日粮”加工机械1套。</t>
        </is>
      </c>
      <c r="F360" s="30" t="n">
        <v>35.2</v>
      </c>
      <c r="G360" s="74" t="inlineStr">
        <is>
          <t>提高饲草利用率，增加养殖效益。</t>
        </is>
      </c>
      <c r="H360" s="30" t="n">
        <v>1</v>
      </c>
      <c r="I360" s="30" t="n">
        <v>0.0255</v>
      </c>
      <c r="J360" s="30" t="n">
        <v>0.102</v>
      </c>
      <c r="K360" s="30" t="inlineStr">
        <is>
          <t>畜牧局</t>
        </is>
      </c>
      <c r="L360" s="30" t="inlineStr">
        <is>
          <t>芦家湾乡</t>
        </is>
      </c>
      <c r="M360" s="30" t="n"/>
    </row>
    <row r="361" ht="27" customHeight="1" s="7">
      <c r="A361" s="30" t="n">
        <v>4</v>
      </c>
      <c r="B361" s="30" t="inlineStr">
        <is>
          <t>全日粮机械
购置</t>
        </is>
      </c>
      <c r="C361" s="30" t="inlineStr">
        <is>
          <t>新建</t>
        </is>
      </c>
      <c r="D361" s="30" t="inlineStr">
        <is>
          <t>天池乡</t>
        </is>
      </c>
      <c r="E361" s="74" t="inlineStr">
        <is>
          <t>为天池乡喜家坪村、曹李川村购置“全日粮”加工机械各1套。</t>
        </is>
      </c>
      <c r="F361" s="30" t="n">
        <v>70.40000000000001</v>
      </c>
      <c r="G361" s="74" t="inlineStr">
        <is>
          <t>提高饲草利用率，增加养殖效益。</t>
        </is>
      </c>
      <c r="H361" s="30" t="n">
        <v>2</v>
      </c>
      <c r="I361" s="30" t="n">
        <v>0.0222</v>
      </c>
      <c r="J361" s="30" t="n">
        <v>0.0888</v>
      </c>
      <c r="K361" s="30" t="inlineStr">
        <is>
          <t>畜牧局</t>
        </is>
      </c>
      <c r="L361" s="30" t="inlineStr">
        <is>
          <t>天池乡</t>
        </is>
      </c>
      <c r="M361" s="30" t="n"/>
    </row>
    <row r="362" ht="27" customHeight="1" s="7">
      <c r="A362" s="30" t="n">
        <v>5</v>
      </c>
      <c r="B362" s="30" t="inlineStr">
        <is>
          <t>全日粮机械
购置</t>
        </is>
      </c>
      <c r="C362" s="30" t="inlineStr">
        <is>
          <t>新建</t>
        </is>
      </c>
      <c r="D362" s="30" t="inlineStr">
        <is>
          <t>环城镇</t>
        </is>
      </c>
      <c r="E362" s="74" t="inlineStr">
        <is>
          <t>为环城镇高龚塬村购置“全日粮”加工机械1套。</t>
        </is>
      </c>
      <c r="F362" s="30" t="n">
        <v>35.2</v>
      </c>
      <c r="G362" s="74" t="inlineStr">
        <is>
          <t>提高饲草利用率，增加养殖效益。</t>
        </is>
      </c>
      <c r="H362" s="30" t="n">
        <v>1</v>
      </c>
      <c r="I362" s="30" t="n">
        <v>0.0314</v>
      </c>
      <c r="J362" s="30" t="n">
        <v>0.1334</v>
      </c>
      <c r="K362" s="30" t="inlineStr">
        <is>
          <t>畜牧局</t>
        </is>
      </c>
      <c r="L362" s="30" t="inlineStr">
        <is>
          <t>环城镇</t>
        </is>
      </c>
      <c r="M362" s="30" t="n"/>
    </row>
    <row r="363" ht="27" customHeight="1" s="7">
      <c r="A363" s="30" t="n">
        <v>6</v>
      </c>
      <c r="B363" s="30" t="inlineStr">
        <is>
          <t>全日粮机械
购置</t>
        </is>
      </c>
      <c r="C363" s="30" t="inlineStr">
        <is>
          <t>新建</t>
        </is>
      </c>
      <c r="D363" s="30" t="inlineStr">
        <is>
          <t>樊家川镇</t>
        </is>
      </c>
      <c r="E363" s="74" t="inlineStr">
        <is>
          <t>为樊家川镇闫塬村、郝集村购置“全日粮”加工机械各1套。</t>
        </is>
      </c>
      <c r="F363" s="30" t="n">
        <v>70.40000000000001</v>
      </c>
      <c r="G363" s="74" t="inlineStr">
        <is>
          <t>提高饲草利用率，增加养殖效益。</t>
        </is>
      </c>
      <c r="H363" s="30" t="n">
        <v>2</v>
      </c>
      <c r="I363" s="30" t="n">
        <v>0.073</v>
      </c>
      <c r="J363" s="30" t="n">
        <v>0.2893</v>
      </c>
      <c r="K363" s="30" t="inlineStr">
        <is>
          <t>畜牧局</t>
        </is>
      </c>
      <c r="L363" s="30" t="inlineStr">
        <is>
          <t>樊家川镇</t>
        </is>
      </c>
      <c r="M363" s="30" t="n"/>
    </row>
    <row r="364" ht="27" customHeight="1" s="7">
      <c r="A364" s="30" t="n">
        <v>7</v>
      </c>
      <c r="B364" s="30" t="inlineStr">
        <is>
          <t>全日粮机械
购置</t>
        </is>
      </c>
      <c r="C364" s="30" t="inlineStr">
        <is>
          <t>新建</t>
        </is>
      </c>
      <c r="D364" s="30" t="inlineStr">
        <is>
          <t>秦团庄乡</t>
        </is>
      </c>
      <c r="E364" s="74" t="inlineStr">
        <is>
          <t>为秦团庄乡新集子村购置“全日粮”加工机械1套。</t>
        </is>
      </c>
      <c r="F364" s="30" t="n">
        <v>35.2</v>
      </c>
      <c r="G364" s="74" t="inlineStr">
        <is>
          <t>提高饲草利用率，增加养殖效益。</t>
        </is>
      </c>
      <c r="H364" s="30" t="n">
        <v>1</v>
      </c>
      <c r="I364" s="30" t="n">
        <v>0.0421</v>
      </c>
      <c r="J364" s="30" t="n">
        <v>0.1281</v>
      </c>
      <c r="K364" s="30" t="inlineStr">
        <is>
          <t>畜牧局</t>
        </is>
      </c>
      <c r="L364" s="30" t="inlineStr">
        <is>
          <t>秦团庄乡</t>
        </is>
      </c>
      <c r="M364" s="30" t="n"/>
    </row>
    <row r="365" ht="27" customHeight="1" s="7">
      <c r="A365" s="30" t="n">
        <v>8</v>
      </c>
      <c r="B365" s="30" t="inlineStr">
        <is>
          <t>全日粮机械
购置</t>
        </is>
      </c>
      <c r="C365" s="30" t="inlineStr">
        <is>
          <t>新建</t>
        </is>
      </c>
      <c r="D365" s="30" t="inlineStr">
        <is>
          <t>合道镇</t>
        </is>
      </c>
      <c r="E365" s="74" t="inlineStr">
        <is>
          <t>为合道镇杨坪沟村购置“全日粮”加工机械1套。</t>
        </is>
      </c>
      <c r="F365" s="30" t="n">
        <v>35.2</v>
      </c>
      <c r="G365" s="74" t="inlineStr">
        <is>
          <t>提高饲草利用率，增加养殖效益。</t>
        </is>
      </c>
      <c r="H365" s="30" t="n">
        <v>1</v>
      </c>
      <c r="I365" s="30" t="n">
        <v>0.0315</v>
      </c>
      <c r="J365" s="30" t="n">
        <v>0.1418</v>
      </c>
      <c r="K365" s="30" t="inlineStr">
        <is>
          <t>畜牧局</t>
        </is>
      </c>
      <c r="L365" s="30" t="inlineStr">
        <is>
          <t>合道镇</t>
        </is>
      </c>
      <c r="M365" s="30" t="n"/>
    </row>
    <row r="366" ht="107" customHeight="1" s="7">
      <c r="A366" s="27" t="inlineStr">
        <is>
          <t>三十</t>
        </is>
      </c>
      <c r="B366" s="27" t="inlineStr">
        <is>
          <t>全日粮裹包物资购置</t>
        </is>
      </c>
      <c r="C366" s="27" t="inlineStr">
        <is>
          <t>新建</t>
        </is>
      </c>
      <c r="D366" s="27" t="inlineStr">
        <is>
          <t>全县20个乡镇</t>
        </is>
      </c>
      <c r="E366" s="28" t="inlineStr">
        <is>
          <t>扶持20个乡镇27个全日粮加工中心（演武乡黑泉河村，合道镇沈家岭村、杨坪沟村，曲子镇西沟村、五里桥村，木钵镇殷家桥村、邓寨子村，八珠乡瓦崾岘村，洪德镇肖关村、张崾岘村，耿湾乡四合原村、潘掌村，山城乡薛塬村，虎洞镇张家湾村，车道镇刘渠村，毛井镇红土咀村，小南沟乡杨胡套子村，南湫乡党家洼村，甜水镇大良洼村，罗山川乡陈渠子村，芦家湾乡王庄村，天池乡喜家坪村，曹李川村，环城镇高龚塬村，樊家川镇闫塬村、郝集村，秦团庄乡新集子村）购置全日粮物资。</t>
        </is>
      </c>
      <c r="F366" s="27" t="n">
        <v>263</v>
      </c>
      <c r="G366" s="28" t="inlineStr">
        <is>
          <t>助推脱贫户发展草畜产业，提高贫困户收入。</t>
        </is>
      </c>
      <c r="H366" s="27" t="n">
        <v>17</v>
      </c>
      <c r="I366" s="27" t="n">
        <v>0.126</v>
      </c>
      <c r="J366" s="27" t="n">
        <v>0.5292</v>
      </c>
      <c r="K366" s="27" t="inlineStr">
        <is>
          <t>畜牧局</t>
        </is>
      </c>
      <c r="L366" s="27" t="inlineStr">
        <is>
          <t>全县20个乡镇</t>
        </is>
      </c>
      <c r="M366" s="27" t="n"/>
    </row>
    <row r="367" ht="33" customHeight="1" s="7">
      <c r="A367" s="27" t="inlineStr">
        <is>
          <t>三十一</t>
        </is>
      </c>
      <c r="B367" s="27" t="inlineStr">
        <is>
          <t>青贮包裹物资</t>
        </is>
      </c>
      <c r="C367" s="27" t="inlineStr">
        <is>
          <t>新建</t>
        </is>
      </c>
      <c r="D367" s="27" t="inlineStr">
        <is>
          <t>全县20个乡镇</t>
        </is>
      </c>
      <c r="E367" s="28" t="inlineStr">
        <is>
          <t>扶持全县248个村（环城镇红星村、十八里村、五里屯村除外）每村购置青贮膜及麻绳等物资，青贮物资统一采购，配送到村。</t>
        </is>
      </c>
      <c r="F367" s="27" t="n">
        <v>520</v>
      </c>
      <c r="G367" s="28" t="inlineStr">
        <is>
          <t>助推脱贫户发展草畜产业，提高贫困户收入。</t>
        </is>
      </c>
      <c r="H367" s="27" t="n">
        <v>248</v>
      </c>
      <c r="I367" s="27" t="n">
        <v>2.5381</v>
      </c>
      <c r="J367" s="27" t="n">
        <v>10.8589</v>
      </c>
      <c r="K367" s="27" t="inlineStr">
        <is>
          <t>畜牧局</t>
        </is>
      </c>
      <c r="L367" s="27" t="inlineStr">
        <is>
          <t>全县20个乡镇</t>
        </is>
      </c>
      <c r="M367" s="27" t="n"/>
    </row>
    <row r="368" ht="64" customHeight="1" s="7">
      <c r="A368" s="27" t="inlineStr">
        <is>
          <t>三十二</t>
        </is>
      </c>
      <c r="B368" s="27" t="inlineStr">
        <is>
          <t>颗粒饲料加工点建设</t>
        </is>
      </c>
      <c r="C368" s="27" t="inlineStr">
        <is>
          <t>新建</t>
        </is>
      </c>
      <c r="D368" s="27" t="inlineStr">
        <is>
          <t>曲子镇
耿湾乡
虎洞镇</t>
        </is>
      </c>
      <c r="E368" s="28" t="inlineStr">
        <is>
          <t>为曲子镇西沟村、耿湾乡万湾村、虎洞镇张湾村每村新建颗粒饲料加工点1处，配套设施设备，每个加工点安排资金100万元，产权归建设村所有。</t>
        </is>
      </c>
      <c r="F368" s="27" t="n">
        <v>300</v>
      </c>
      <c r="G368" s="28" t="inlineStr">
        <is>
          <t>助推脱贫户发展草畜产业，提高贫困户收入。</t>
        </is>
      </c>
      <c r="H368" s="27" t="n">
        <v>3</v>
      </c>
      <c r="I368" s="27" t="n">
        <v>0.0312</v>
      </c>
      <c r="J368" s="27" t="n">
        <v>0.1248</v>
      </c>
      <c r="K368" s="27" t="inlineStr">
        <is>
          <t>畜牧局</t>
        </is>
      </c>
      <c r="L368" s="27" t="inlineStr">
        <is>
          <t>曲子镇
耿湾乡
虎洞镇</t>
        </is>
      </c>
      <c r="M368" s="27" t="n"/>
    </row>
    <row r="369" ht="58" customHeight="1" s="7">
      <c r="A369" s="27" t="inlineStr">
        <is>
          <t>三十三</t>
        </is>
      </c>
      <c r="B369" s="27" t="inlineStr">
        <is>
          <t>自走式牧草收割机械（割晒机）购置项目合计</t>
        </is>
      </c>
      <c r="C369" s="27" t="inlineStr">
        <is>
          <t>新建</t>
        </is>
      </c>
      <c r="D369" s="27" t="inlineStr">
        <is>
          <t>18个乡镇</t>
        </is>
      </c>
      <c r="E369" s="28" t="inlineStr">
        <is>
          <t>为1057户脱贫户（含监测对象）每户购置自走式牧草收割机械（割晒机）1台，每台补助5400元（按照不高于购买价格的70%给予补助）。产权归农户所有。</t>
        </is>
      </c>
      <c r="F369" s="27">
        <f>SUM(F370:F387)</f>
        <v/>
      </c>
      <c r="G369" s="32" t="inlineStr">
        <is>
          <t>解决农户加工机械需求，提升农业机械化水平。</t>
        </is>
      </c>
      <c r="H369" s="27">
        <f>SUM(H370:H387)</f>
        <v/>
      </c>
      <c r="I369" s="27">
        <f>SUM(I370:I387)</f>
        <v/>
      </c>
      <c r="J369" s="27">
        <f>SUM(J370:J387)</f>
        <v/>
      </c>
      <c r="K369" s="27" t="inlineStr">
        <is>
          <t>农机中心</t>
        </is>
      </c>
      <c r="L369" s="27" t="inlineStr">
        <is>
          <t>乡镇村</t>
        </is>
      </c>
      <c r="M369" s="27" t="n"/>
    </row>
    <row r="370" ht="55" customHeight="1" s="7">
      <c r="A370" s="30" t="n">
        <v>1</v>
      </c>
      <c r="B370" s="30" t="inlineStr">
        <is>
          <t>自走式牧草收割机械（割晒机）购置项目</t>
        </is>
      </c>
      <c r="C370" s="30" t="inlineStr">
        <is>
          <t>新建</t>
        </is>
      </c>
      <c r="D370" s="30" t="inlineStr">
        <is>
          <t>木钵镇</t>
        </is>
      </c>
      <c r="E370" s="74" t="inlineStr">
        <is>
          <t>扶持15户脱贫户（含监测对象）每户购置补助自走式牧草收割机械（割晒机）1台。其中：白家掌村1台、曹旗村3台、邓寨子村2台、二合塬村1台、高楼塬村1台、高寨村1台、刘家塬村1台、罗家沟村4台、水坝滩村1台。</t>
        </is>
      </c>
      <c r="F370" s="30" t="n">
        <v>8.1</v>
      </c>
      <c r="G370" s="46" t="inlineStr">
        <is>
          <t>解决农户加工机械需求，提升农业机械化水平。</t>
        </is>
      </c>
      <c r="H370" s="30" t="n">
        <v>9</v>
      </c>
      <c r="I370" s="30" t="n">
        <v>0.0015</v>
      </c>
      <c r="J370" s="30" t="n">
        <v>0.0075</v>
      </c>
      <c r="K370" s="30" t="inlineStr">
        <is>
          <t>农机中心</t>
        </is>
      </c>
      <c r="L370" s="30" t="inlineStr">
        <is>
          <t>木钵镇</t>
        </is>
      </c>
      <c r="M370" s="30" t="n"/>
    </row>
    <row r="371" ht="55" customHeight="1" s="7">
      <c r="A371" s="30" t="n">
        <v>2</v>
      </c>
      <c r="B371" s="30" t="inlineStr">
        <is>
          <t>自走式牧草收割机械（割晒机）购置项目</t>
        </is>
      </c>
      <c r="C371" s="30" t="inlineStr">
        <is>
          <t>新建</t>
        </is>
      </c>
      <c r="D371" s="30" t="inlineStr">
        <is>
          <t>毛井镇</t>
        </is>
      </c>
      <c r="E371" s="74" t="inlineStr">
        <is>
          <t>扶持144户脱贫户（含监测对象）每户购置补助自走式牧草收割机械（割晒机）1台。其中：二条俭村31台、砖城子村4台、杨东掌村25台、施家滩村19台、乔崾岘村21台、黄寨柯村16台、高家洼村3台、丁连掌村12台、马趟村13台。</t>
        </is>
      </c>
      <c r="F371" s="30" t="n">
        <v>77.76000000000001</v>
      </c>
      <c r="G371" s="46" t="inlineStr">
        <is>
          <t>解决农户加工机械需求，提升农业机械化水平。</t>
        </is>
      </c>
      <c r="H371" s="30" t="n">
        <v>9</v>
      </c>
      <c r="I371" s="30" t="n">
        <v>0.0144</v>
      </c>
      <c r="J371" s="30" t="n">
        <v>0.0618</v>
      </c>
      <c r="K371" s="30" t="inlineStr">
        <is>
          <t>农机中心</t>
        </is>
      </c>
      <c r="L371" s="30" t="inlineStr">
        <is>
          <t>毛井镇</t>
        </is>
      </c>
      <c r="M371" s="30" t="n"/>
    </row>
    <row r="372" ht="49" customHeight="1" s="7">
      <c r="A372" s="30" t="n">
        <v>3</v>
      </c>
      <c r="B372" s="30" t="inlineStr">
        <is>
          <t>自走式牧草收割机械（割晒机）购置项目</t>
        </is>
      </c>
      <c r="C372" s="30" t="inlineStr">
        <is>
          <t>新建</t>
        </is>
      </c>
      <c r="D372" s="30" t="inlineStr">
        <is>
          <t>合道镇</t>
        </is>
      </c>
      <c r="E372" s="74" t="inlineStr">
        <is>
          <t>扶持23户脱贫户（含监测对象）每户购置补助自走式牧草收割机械（割晒机）1台。其中： 沈家岭村20台、寨子坪村2台、辛坪村1台。</t>
        </is>
      </c>
      <c r="F372" s="30" t="n">
        <v>12.42</v>
      </c>
      <c r="G372" s="46" t="inlineStr">
        <is>
          <t>解决农户加工机械需求，提升农业机械化水平。</t>
        </is>
      </c>
      <c r="H372" s="30" t="n">
        <v>3</v>
      </c>
      <c r="I372" s="30" t="n">
        <v>0.0023</v>
      </c>
      <c r="J372" s="30" t="n">
        <v>0.0115</v>
      </c>
      <c r="K372" s="30" t="inlineStr">
        <is>
          <t>农机中心</t>
        </is>
      </c>
      <c r="L372" s="30" t="inlineStr">
        <is>
          <t>合道镇</t>
        </is>
      </c>
      <c r="M372" s="30" t="n"/>
    </row>
    <row r="373" ht="57" customHeight="1" s="7">
      <c r="A373" s="30" t="n">
        <v>4</v>
      </c>
      <c r="B373" s="30" t="inlineStr">
        <is>
          <t>自走式牧草收割机械（割晒机）购置项目</t>
        </is>
      </c>
      <c r="C373" s="30" t="inlineStr">
        <is>
          <t>新建</t>
        </is>
      </c>
      <c r="D373" s="30" t="inlineStr">
        <is>
          <t>樊家川镇</t>
        </is>
      </c>
      <c r="E373" s="74" t="inlineStr">
        <is>
          <t>扶持143户脱贫户（含监测对象）每户购置补助自走式牧草收割机械（割晒机）1台。其中： 樊家川村20台、郝集村28台、李崾岘村8台、马骏滩村23台、马驿沟村11台、慕家河村18台、闫塬村34台、长城村1台。</t>
        </is>
      </c>
      <c r="F373" s="30" t="n">
        <v>77.22</v>
      </c>
      <c r="G373" s="46" t="inlineStr">
        <is>
          <t>解决农户加工机械需求，提升农业机械化水平。</t>
        </is>
      </c>
      <c r="H373" s="30" t="n">
        <v>8</v>
      </c>
      <c r="I373" s="30" t="n">
        <v>0.0143</v>
      </c>
      <c r="J373" s="30" t="n">
        <v>0.06560000000000001</v>
      </c>
      <c r="K373" s="30" t="inlineStr">
        <is>
          <t>农机中心</t>
        </is>
      </c>
      <c r="L373" s="30" t="inlineStr">
        <is>
          <t>樊家川镇</t>
        </is>
      </c>
      <c r="M373" s="30" t="n"/>
    </row>
    <row r="374" ht="57" customHeight="1" s="7">
      <c r="A374" s="30" t="n">
        <v>5</v>
      </c>
      <c r="B374" s="30" t="inlineStr">
        <is>
          <t>自走式牧草收割机械（割晒机）购置项目</t>
        </is>
      </c>
      <c r="C374" s="30" t="inlineStr">
        <is>
          <t>新建</t>
        </is>
      </c>
      <c r="D374" s="30" t="inlineStr">
        <is>
          <t>八珠乡</t>
        </is>
      </c>
      <c r="E374" s="74" t="inlineStr">
        <is>
          <t>扶持27户脱贫户（含监测对象）每户购置补助自走式牧草收割机械（割晒机）1台。其中：曹塬村3台、瓦崾岘村4台、杏树沟村4 台、塔儿咀村6台、马连掌村 4台、白塬村6台。</t>
        </is>
      </c>
      <c r="F374" s="30" t="n">
        <v>14.58</v>
      </c>
      <c r="G374" s="46" t="inlineStr">
        <is>
          <t>解决农户加工机械需求，提升农业机械化水平。</t>
        </is>
      </c>
      <c r="H374" s="30" t="n">
        <v>6</v>
      </c>
      <c r="I374" s="30" t="n">
        <v>0.0027</v>
      </c>
      <c r="J374" s="30" t="n">
        <v>0.011</v>
      </c>
      <c r="K374" s="30" t="inlineStr">
        <is>
          <t>农机中心</t>
        </is>
      </c>
      <c r="L374" s="30" t="inlineStr">
        <is>
          <t>八珠乡</t>
        </is>
      </c>
      <c r="M374" s="30" t="n"/>
    </row>
    <row r="375" ht="61" customHeight="1" s="7">
      <c r="A375" s="30" t="n">
        <v>6</v>
      </c>
      <c r="B375" s="30" t="inlineStr">
        <is>
          <t>自走式牧草收割机械（割晒机）购置项目</t>
        </is>
      </c>
      <c r="C375" s="30" t="inlineStr">
        <is>
          <t>新建</t>
        </is>
      </c>
      <c r="D375" s="30" t="inlineStr">
        <is>
          <t>车道镇</t>
        </is>
      </c>
      <c r="E375" s="74" t="inlineStr">
        <is>
          <t>扶持121户脱贫户（含监测对象）每户购置补助自走式牧草收割机械（割晒机）1台。其中：元峁村10台、苦水掌村10台、双庙村10台、王西掌村10台、吊渠村8台、三角城村7台、杨掌村7台、万安村10台、魏洼村10台、陈掌村7台、红台村2台、樱桃掌村10台、代掌村7台、刘渠村10台、刘园子村3台。</t>
        </is>
      </c>
      <c r="F375" s="30" t="n">
        <v>65.34</v>
      </c>
      <c r="G375" s="46" t="inlineStr">
        <is>
          <t>解决农户加工机械需求，提升农业机械化水平。</t>
        </is>
      </c>
      <c r="H375" s="30" t="n">
        <v>16</v>
      </c>
      <c r="I375" s="30" t="n">
        <v>0.0121</v>
      </c>
      <c r="J375" s="30" t="n">
        <v>0.0484</v>
      </c>
      <c r="K375" s="30" t="inlineStr">
        <is>
          <t>农机中心</t>
        </is>
      </c>
      <c r="L375" s="30" t="inlineStr">
        <is>
          <t>车道镇</t>
        </is>
      </c>
      <c r="M375" s="30" t="n"/>
    </row>
    <row r="376" ht="47" customHeight="1" s="7">
      <c r="A376" s="30" t="n">
        <v>7</v>
      </c>
      <c r="B376" s="30" t="inlineStr">
        <is>
          <t>自走式牧草收割机械（割晒机）购置项目</t>
        </is>
      </c>
      <c r="C376" s="30" t="inlineStr">
        <is>
          <t>新建</t>
        </is>
      </c>
      <c r="D376" s="30" t="inlineStr">
        <is>
          <t>耿湾乡</t>
        </is>
      </c>
      <c r="E376" s="74" t="inlineStr">
        <is>
          <t>扶持76户脱贫户（含监测对象）每户购置补助自走式牧草收割机械（割晒机）1台。其中：张台村9台、黑城岔村5台、潘掌村16台、许家掌村3台、郝东掌村18台、四合原村23台、早流渠村2台。</t>
        </is>
      </c>
      <c r="F376" s="30" t="n">
        <v>41.04</v>
      </c>
      <c r="G376" s="46" t="inlineStr">
        <is>
          <t>解决农户加工机械需求，提升农业机械化水平。</t>
        </is>
      </c>
      <c r="H376" s="30" t="n">
        <v>7</v>
      </c>
      <c r="I376" s="30" t="n">
        <v>0.0076</v>
      </c>
      <c r="J376" s="30" t="n">
        <v>0.0344</v>
      </c>
      <c r="K376" s="30" t="inlineStr">
        <is>
          <t>农机中心</t>
        </is>
      </c>
      <c r="L376" s="30" t="inlineStr">
        <is>
          <t>耿湾乡</t>
        </is>
      </c>
      <c r="M376" s="30" t="n"/>
    </row>
    <row r="377" ht="35" customHeight="1" s="7">
      <c r="A377" s="30" t="n">
        <v>8</v>
      </c>
      <c r="B377" s="30" t="inlineStr">
        <is>
          <t>自走式牧草收割机械（割晒机）购置项目</t>
        </is>
      </c>
      <c r="C377" s="30" t="inlineStr">
        <is>
          <t>新建</t>
        </is>
      </c>
      <c r="D377" s="30" t="inlineStr">
        <is>
          <t>洪德镇</t>
        </is>
      </c>
      <c r="E377" s="74" t="inlineStr">
        <is>
          <t>扶持1户脱贫户（含监测对象）购置补助自走式牧草收割机械（割晒机）1台。其中：李塬村村1台。</t>
        </is>
      </c>
      <c r="F377" s="30" t="n">
        <v>0.54</v>
      </c>
      <c r="G377" s="46" t="inlineStr">
        <is>
          <t>解决农户加工机械需求，提升农业机械化水平。</t>
        </is>
      </c>
      <c r="H377" s="30" t="n">
        <v>1</v>
      </c>
      <c r="I377" s="30" t="n">
        <v>0.0001</v>
      </c>
      <c r="J377" s="30" t="n">
        <v>0.0005</v>
      </c>
      <c r="K377" s="30" t="inlineStr">
        <is>
          <t>农机中心</t>
        </is>
      </c>
      <c r="L377" s="30" t="inlineStr">
        <is>
          <t>洪德镇</t>
        </is>
      </c>
      <c r="M377" s="30" t="n"/>
    </row>
    <row r="378" ht="46" customHeight="1" s="7">
      <c r="A378" s="30" t="n">
        <v>9</v>
      </c>
      <c r="B378" s="30" t="inlineStr">
        <is>
          <t>自走式牧草收割机械（割晒机）购置项目</t>
        </is>
      </c>
      <c r="C378" s="30" t="inlineStr">
        <is>
          <t>新建</t>
        </is>
      </c>
      <c r="D378" s="30" t="inlineStr">
        <is>
          <t>虎洞镇</t>
        </is>
      </c>
      <c r="E378" s="74" t="inlineStr">
        <is>
          <t>扶持98户脱贫户（含监测对象）每户购置补助自走式牧草收割机械（割晒机）1台。其中：半个城村5台、常兆台村10台、高庙湾村22台、金庄塬23台、刘解掌村13台、砂井子村10台、魏家河村5台、张大掌村6台、张家湾村4台。</t>
        </is>
      </c>
      <c r="F378" s="30" t="n">
        <v>52.92</v>
      </c>
      <c r="G378" s="46" t="inlineStr">
        <is>
          <t>解决农户加工机械需求，提升农业机械化水平。</t>
        </is>
      </c>
      <c r="H378" s="30" t="n">
        <v>9</v>
      </c>
      <c r="I378" s="30" t="n">
        <v>0.0098</v>
      </c>
      <c r="J378" s="30" t="n">
        <v>0.0459</v>
      </c>
      <c r="K378" s="30" t="inlineStr">
        <is>
          <t>农机中心</t>
        </is>
      </c>
      <c r="L378" s="30" t="inlineStr">
        <is>
          <t>虎洞镇</t>
        </is>
      </c>
      <c r="M378" s="30" t="n"/>
    </row>
    <row r="379" ht="42" customHeight="1" s="7">
      <c r="A379" s="30" t="n">
        <v>10</v>
      </c>
      <c r="B379" s="30" t="inlineStr">
        <is>
          <t>自走式牧草收割机械（割晒机）购置项目</t>
        </is>
      </c>
      <c r="C379" s="30" t="inlineStr">
        <is>
          <t>新建</t>
        </is>
      </c>
      <c r="D379" s="30" t="inlineStr">
        <is>
          <t>环城镇</t>
        </is>
      </c>
      <c r="E379" s="74" t="inlineStr">
        <is>
          <t>扶持4户脱贫户（含监测对象）每户购置补助自走式牧草收割机械（割晒机）1台。其中：龚淌村2台、周塬村1台、十五里沟村1台。</t>
        </is>
      </c>
      <c r="F379" s="30" t="n">
        <v>2.16</v>
      </c>
      <c r="G379" s="46" t="inlineStr">
        <is>
          <t>解决农户加工机械需求，提升农业机械化水平。</t>
        </is>
      </c>
      <c r="H379" s="30" t="n">
        <v>3</v>
      </c>
      <c r="I379" s="30" t="n">
        <v>0.0004</v>
      </c>
      <c r="J379" s="30" t="n">
        <v>0.0018</v>
      </c>
      <c r="K379" s="30" t="inlineStr">
        <is>
          <t>农机中心</t>
        </is>
      </c>
      <c r="L379" s="30" t="inlineStr">
        <is>
          <t>环城镇</t>
        </is>
      </c>
      <c r="M379" s="30" t="n"/>
    </row>
    <row r="380" ht="42" customHeight="1" s="7">
      <c r="A380" s="30" t="n">
        <v>11</v>
      </c>
      <c r="B380" s="30" t="inlineStr">
        <is>
          <t>自走式牧草收割机械（割晒机）购置项目</t>
        </is>
      </c>
      <c r="C380" s="30" t="inlineStr">
        <is>
          <t>新建</t>
        </is>
      </c>
      <c r="D380" s="30" t="inlineStr">
        <is>
          <t>芦家湾乡</t>
        </is>
      </c>
      <c r="E380" s="74" t="inlineStr">
        <is>
          <t>扶持39户脱贫户（含监测对象）每户购置补助自走式牧草收割机械（割晒机）1台。其中：庙儿掌村1台、桃李湾村9台、庙儿掌村10台、大堡条村8台、王庄村3 台、盘龙村8台。</t>
        </is>
      </c>
      <c r="F380" s="30" t="n">
        <v>21.06</v>
      </c>
      <c r="G380" s="46" t="inlineStr">
        <is>
          <t>解决农户加工机械需求，提升农业机械化水平。</t>
        </is>
      </c>
      <c r="H380" s="30" t="n">
        <v>6</v>
      </c>
      <c r="I380" s="30" t="n">
        <v>0.0039</v>
      </c>
      <c r="J380" s="30" t="n">
        <v>0.0172</v>
      </c>
      <c r="K380" s="30" t="inlineStr">
        <is>
          <t>农机中心</t>
        </is>
      </c>
      <c r="L380" s="30" t="inlineStr">
        <is>
          <t>芦家湾乡</t>
        </is>
      </c>
      <c r="M380" s="30" t="n"/>
    </row>
    <row r="381" ht="42" customHeight="1" s="7">
      <c r="A381" s="30" t="n">
        <v>12</v>
      </c>
      <c r="B381" s="30" t="inlineStr">
        <is>
          <t>自走式牧草收割机械（割晒机）购置项目</t>
        </is>
      </c>
      <c r="C381" s="30" t="inlineStr">
        <is>
          <t>新建</t>
        </is>
      </c>
      <c r="D381" s="30" t="inlineStr">
        <is>
          <t>罗山乡</t>
        </is>
      </c>
      <c r="E381" s="74" t="inlineStr">
        <is>
          <t>扶持37户脱贫户（含监测对象）每户购置补助自走式牧草收割机械（割晒机）1台。其中：陈渠子村8台、大树塬村21台、山水湾村8台。</t>
        </is>
      </c>
      <c r="F381" s="30" t="n">
        <v>19.98</v>
      </c>
      <c r="G381" s="46" t="inlineStr">
        <is>
          <t>解决农户加工机械需求，提升农业机械化水平。</t>
        </is>
      </c>
      <c r="H381" s="30" t="n">
        <v>3</v>
      </c>
      <c r="I381" s="30" t="n">
        <v>0.0037</v>
      </c>
      <c r="J381" s="30" t="n">
        <v>0.0162</v>
      </c>
      <c r="K381" s="30" t="inlineStr">
        <is>
          <t>农机中心</t>
        </is>
      </c>
      <c r="L381" s="30" t="inlineStr">
        <is>
          <t>罗山乡</t>
        </is>
      </c>
      <c r="M381" s="30" t="n"/>
    </row>
    <row r="382" ht="39" customHeight="1" s="7">
      <c r="A382" s="30" t="n">
        <v>13</v>
      </c>
      <c r="B382" s="30" t="inlineStr">
        <is>
          <t>自走式牧草收割机械（割晒机）购置项目</t>
        </is>
      </c>
      <c r="C382" s="30" t="inlineStr">
        <is>
          <t>新建</t>
        </is>
      </c>
      <c r="D382" s="30" t="inlineStr">
        <is>
          <t>秦团庄乡</t>
        </is>
      </c>
      <c r="E382" s="74" t="inlineStr">
        <is>
          <t>扶持75户脱贫户（含监测对象）购置补助自走式牧草收割机械（割晒机）1台。其中： 贾塬村41台、新集子村2台、新峁村10台、大天子村13台、王团庄村5台、南掌堡子村4台。</t>
        </is>
      </c>
      <c r="F382" s="30" t="n">
        <v>40.5</v>
      </c>
      <c r="G382" s="46" t="inlineStr">
        <is>
          <t>解决农户加工机械需求，提升农业机械化水平。</t>
        </is>
      </c>
      <c r="H382" s="30" t="n">
        <v>6</v>
      </c>
      <c r="I382" s="30" t="n">
        <v>0.0075</v>
      </c>
      <c r="J382" s="30" t="n">
        <v>0.0287</v>
      </c>
      <c r="K382" s="30" t="inlineStr">
        <is>
          <t>农机中心</t>
        </is>
      </c>
      <c r="L382" s="30" t="inlineStr">
        <is>
          <t>秦团庄乡</t>
        </is>
      </c>
      <c r="M382" s="30" t="n"/>
    </row>
    <row r="383" ht="37" customHeight="1" s="7">
      <c r="A383" s="30" t="n">
        <v>14</v>
      </c>
      <c r="B383" s="30" t="inlineStr">
        <is>
          <t>自走式牧草收割机械（割晒机）购置项目</t>
        </is>
      </c>
      <c r="C383" s="30" t="inlineStr">
        <is>
          <t>新建</t>
        </is>
      </c>
      <c r="D383" s="30" t="inlineStr">
        <is>
          <t>曲子镇</t>
        </is>
      </c>
      <c r="E383" s="74" t="inlineStr">
        <is>
          <t>扶持16户脱贫户（含监测对象）每户购置补助自走式牧草收割机械（割晒机）1台。其中：董家塬村1台、高李湾村1台、刘旗村1台、马家河村5台、西沟村8台。</t>
        </is>
      </c>
      <c r="F383" s="30" t="n">
        <v>8.640000000000001</v>
      </c>
      <c r="G383" s="46" t="inlineStr">
        <is>
          <t>解决农户加工机械需求，提升农业机械化水平。</t>
        </is>
      </c>
      <c r="H383" s="30" t="n">
        <v>5</v>
      </c>
      <c r="I383" s="30" t="n">
        <v>0.0016</v>
      </c>
      <c r="J383" s="30" t="n">
        <v>0.0083</v>
      </c>
      <c r="K383" s="30" t="inlineStr">
        <is>
          <t>农机中心</t>
        </is>
      </c>
      <c r="L383" s="30" t="inlineStr">
        <is>
          <t>曲子镇</t>
        </is>
      </c>
      <c r="M383" s="30" t="n"/>
    </row>
    <row r="384" ht="46" customHeight="1" s="7">
      <c r="A384" s="30" t="n">
        <v>15</v>
      </c>
      <c r="B384" s="30" t="inlineStr">
        <is>
          <t>自走式牧草收割机械（割晒机）购置项目</t>
        </is>
      </c>
      <c r="C384" s="30" t="inlineStr">
        <is>
          <t>新建</t>
        </is>
      </c>
      <c r="D384" s="30" t="inlineStr">
        <is>
          <t>山城乡</t>
        </is>
      </c>
      <c r="E384" s="74" t="inlineStr">
        <is>
          <t>扶持106户脱贫户（含监测对象）每户购置补助自走式牧草收割机械（割晒机）1台。其中：八里铺村30台、冯家沟村10台、山城堡村5台、谢庄村11台、薛塬村21台、寨柯村24台、赵庄村3台、王山口子村2台。</t>
        </is>
      </c>
      <c r="F384" s="30" t="n">
        <v>57.24</v>
      </c>
      <c r="G384" s="46" t="inlineStr">
        <is>
          <t>解决农户加工机械需求，提升农业机械化水平。</t>
        </is>
      </c>
      <c r="H384" s="30" t="n">
        <v>8</v>
      </c>
      <c r="I384" s="30" t="n">
        <v>0.0106</v>
      </c>
      <c r="J384" s="30" t="n">
        <v>0.036</v>
      </c>
      <c r="K384" s="30" t="inlineStr">
        <is>
          <t>农机中心</t>
        </is>
      </c>
      <c r="L384" s="30" t="inlineStr">
        <is>
          <t>山城乡</t>
        </is>
      </c>
      <c r="M384" s="30" t="n"/>
    </row>
    <row r="385" ht="39" customHeight="1" s="7">
      <c r="A385" s="30" t="n">
        <v>16</v>
      </c>
      <c r="B385" s="30" t="inlineStr">
        <is>
          <t>自走式牧草收割机械（割晒机）购置项目</t>
        </is>
      </c>
      <c r="C385" s="30" t="inlineStr">
        <is>
          <t>新建</t>
        </is>
      </c>
      <c r="D385" s="30" t="inlineStr">
        <is>
          <t>小南沟乡</t>
        </is>
      </c>
      <c r="E385" s="74" t="inlineStr">
        <is>
          <t>扶持40户脱贫户（含监测对象）每户购置补助自走式牧草收割机械（割晒机）1台。其中：粉子山村12台、李上山村5台、天子渠村2台、燕麦掌村16台、杨胡套子村5台。</t>
        </is>
      </c>
      <c r="F385" s="30" t="n">
        <v>21.6</v>
      </c>
      <c r="G385" s="46" t="inlineStr">
        <is>
          <t>解决农户加工机械需求，提升农业机械化水平。</t>
        </is>
      </c>
      <c r="H385" s="30" t="n">
        <v>5</v>
      </c>
      <c r="I385" s="30" t="n">
        <v>0.004</v>
      </c>
      <c r="J385" s="30" t="n">
        <v>0.0179</v>
      </c>
      <c r="K385" s="30" t="inlineStr">
        <is>
          <t>农机中心</t>
        </is>
      </c>
      <c r="L385" s="30" t="inlineStr">
        <is>
          <t>小南沟乡</t>
        </is>
      </c>
      <c r="M385" s="30" t="n"/>
    </row>
    <row r="386" ht="46" customHeight="1" s="7">
      <c r="A386" s="30" t="n">
        <v>17</v>
      </c>
      <c r="B386" s="30" t="inlineStr">
        <is>
          <t>自走式牧草收割机械（割晒机）购置项目</t>
        </is>
      </c>
      <c r="C386" s="30" t="inlineStr">
        <is>
          <t>新建</t>
        </is>
      </c>
      <c r="D386" s="30" t="inlineStr">
        <is>
          <t>南湫乡</t>
        </is>
      </c>
      <c r="E386" s="74" t="inlineStr">
        <is>
          <t>扶持80户脱贫户（含监测对象）每户购置补助自走式牧草收割机械（割晒机）1台。其中：代家洼村11台、党家洼村11台、双井子村11台、岳后渠村11台、杨兴堡村11台、洪涝池村14台、花儿山村11台。</t>
        </is>
      </c>
      <c r="F386" s="30" t="n">
        <v>43.2</v>
      </c>
      <c r="G386" s="46" t="inlineStr">
        <is>
          <t>解决农户加工机械需求，提升农业机械化水平。</t>
        </is>
      </c>
      <c r="H386" s="30" t="n">
        <v>7</v>
      </c>
      <c r="I386" s="30" t="n">
        <v>0.008</v>
      </c>
      <c r="J386" s="30" t="n">
        <v>0.04</v>
      </c>
      <c r="K386" s="30" t="inlineStr">
        <is>
          <t>农机中心</t>
        </is>
      </c>
      <c r="L386" s="30" t="inlineStr">
        <is>
          <t>南湫乡</t>
        </is>
      </c>
      <c r="M386" s="30" t="n"/>
    </row>
    <row r="387" ht="41" customHeight="1" s="7">
      <c r="A387" s="30" t="n">
        <v>18</v>
      </c>
      <c r="B387" s="30" t="inlineStr">
        <is>
          <t>自走式牧草收割机械（割晒机）购置项目</t>
        </is>
      </c>
      <c r="C387" s="30" t="inlineStr">
        <is>
          <t>新建</t>
        </is>
      </c>
      <c r="D387" s="30" t="inlineStr">
        <is>
          <t>演武</t>
        </is>
      </c>
      <c r="E387" s="74" t="inlineStr">
        <is>
          <t>扶持12户脱贫户（含监测对象）每户购置补助自走式牧草收割机械（割晒机）1台。其中：其中佛岔村4台、杨家洼村3台、吴家塬村5台。</t>
        </is>
      </c>
      <c r="F387" s="30" t="n">
        <v>6.48</v>
      </c>
      <c r="G387" s="46" t="inlineStr">
        <is>
          <t>解决农户加工机械需求，提升农业机械化水平。</t>
        </is>
      </c>
      <c r="H387" s="30" t="n">
        <v>3</v>
      </c>
      <c r="I387" s="30" t="n">
        <v>0.0012</v>
      </c>
      <c r="J387" s="30" t="n">
        <v>0.0048</v>
      </c>
      <c r="K387" s="30" t="inlineStr">
        <is>
          <t>农机中心</t>
        </is>
      </c>
      <c r="L387" s="30" t="inlineStr">
        <is>
          <t>演武</t>
        </is>
      </c>
      <c r="M387" s="30" t="n"/>
    </row>
    <row r="388" ht="45" customHeight="1" s="7">
      <c r="A388" s="27" t="inlineStr">
        <is>
          <t>三十四</t>
        </is>
      </c>
      <c r="B388" s="27" t="inlineStr">
        <is>
          <t>多功能铡草
揉丝一体机购置项目合计</t>
        </is>
      </c>
      <c r="C388" s="27" t="inlineStr">
        <is>
          <t>新建</t>
        </is>
      </c>
      <c r="D388" s="27" t="inlineStr">
        <is>
          <t>20个乡镇</t>
        </is>
      </c>
      <c r="E388" s="28" t="inlineStr">
        <is>
          <t>扶持855户脱贫户（含监测对象）每户购置多功能铡草揉丝一体机1台，其中：柴油机型多功能铡草揉丝一体机544台，每台补助3830元；电动机型多功能铡草揉丝一体机311台，每台补助2600元。产权归农户所有。</t>
        </is>
      </c>
      <c r="F388" s="27">
        <f>SUM(F389:F408)</f>
        <v/>
      </c>
      <c r="G388" s="32" t="inlineStr">
        <is>
          <t>解决农户加工机械需求，提升农业机械化水平。</t>
        </is>
      </c>
      <c r="H388" s="27">
        <f>SUM(H389:H408)</f>
        <v/>
      </c>
      <c r="I388" s="27">
        <f>SUM(I389:I408)</f>
        <v/>
      </c>
      <c r="J388" s="27">
        <f>SUM(J389:J408)</f>
        <v/>
      </c>
      <c r="K388" s="27" t="inlineStr">
        <is>
          <t>农机中心</t>
        </is>
      </c>
      <c r="L388" s="27" t="inlineStr">
        <is>
          <t>乡镇村</t>
        </is>
      </c>
      <c r="M388" s="27" t="n"/>
    </row>
    <row r="389" ht="58" customHeight="1" s="7">
      <c r="A389" s="30" t="n">
        <v>1</v>
      </c>
      <c r="B389" s="30" t="inlineStr">
        <is>
          <t>多功能铡草
揉丝一体机购置项目</t>
        </is>
      </c>
      <c r="C389" s="30" t="inlineStr">
        <is>
          <t>新建</t>
        </is>
      </c>
      <c r="D389" s="30" t="inlineStr">
        <is>
          <t>木钵镇</t>
        </is>
      </c>
      <c r="E389" s="74" t="inlineStr">
        <is>
          <t>扶持61户脱贫户（含监测对象）每户购置补助多功能铡草揉丝一体1台。其中柴油机型38台， 白家掌村4台、曹旗村6台、二合塬村5台、高楼塬村5台、高寨村1台、郭西掌村7台、韩洼子村1台、罗家沟村1台、木钵街村2台、坪子塬村2台、殷家桥村4台; 电动机型23台、坪子塬村15台、刘家塬村8台。</t>
        </is>
      </c>
      <c r="F389" s="30" t="n">
        <v>20.534</v>
      </c>
      <c r="G389" s="46" t="inlineStr">
        <is>
          <t>解决农户加工机械需求，提升农业机械化水平。</t>
        </is>
      </c>
      <c r="H389" s="30" t="n">
        <v>12</v>
      </c>
      <c r="I389" s="30" t="n">
        <v>0.0061</v>
      </c>
      <c r="J389" s="30" t="n">
        <v>0.0269</v>
      </c>
      <c r="K389" s="30" t="inlineStr">
        <is>
          <t>农机中心</t>
        </is>
      </c>
      <c r="L389" s="30" t="inlineStr">
        <is>
          <t>木钵镇</t>
        </is>
      </c>
      <c r="M389" s="30" t="n"/>
    </row>
    <row r="390" ht="51" customHeight="1" s="7">
      <c r="A390" s="30" t="n">
        <v>2</v>
      </c>
      <c r="B390" s="30" t="inlineStr">
        <is>
          <t>多功能铡草
揉丝一体机购置项目</t>
        </is>
      </c>
      <c r="C390" s="30" t="inlineStr">
        <is>
          <t>新建</t>
        </is>
      </c>
      <c r="D390" s="30" t="inlineStr">
        <is>
          <t>毛井镇</t>
        </is>
      </c>
      <c r="E390" s="74" t="inlineStr">
        <is>
          <t>扶持53户脱贫户（含监测对象）每户购置补助多功能铡草揉丝一体机1台。其中柴油机型34台，二条俭村15台、红糜湾村3台、施家滩村9台、乔崾岘村7台；电动机型19台、二条俭村3台、乔崾岘村16台。</t>
        </is>
      </c>
      <c r="F390" s="30" t="n">
        <v>17.962</v>
      </c>
      <c r="G390" s="46" t="inlineStr">
        <is>
          <t>解决农户加工机械需求，提升农业机械化水平。</t>
        </is>
      </c>
      <c r="H390" s="30" t="n">
        <v>4</v>
      </c>
      <c r="I390" s="30" t="n">
        <v>0.0053</v>
      </c>
      <c r="J390" s="30" t="n">
        <v>0.024</v>
      </c>
      <c r="K390" s="30" t="inlineStr">
        <is>
          <t>农机中心</t>
        </is>
      </c>
      <c r="L390" s="30" t="inlineStr">
        <is>
          <t>毛井镇</t>
        </is>
      </c>
      <c r="M390" s="30" t="n"/>
    </row>
    <row r="391" ht="69" customHeight="1" s="7">
      <c r="A391" s="30" t="n">
        <v>3</v>
      </c>
      <c r="B391" s="30" t="inlineStr">
        <is>
          <t>多功能铡草
揉丝一体机购置项目</t>
        </is>
      </c>
      <c r="C391" s="30" t="inlineStr">
        <is>
          <t>新建</t>
        </is>
      </c>
      <c r="D391" s="30" t="inlineStr">
        <is>
          <t>甜水镇</t>
        </is>
      </c>
      <c r="E391" s="74" t="inlineStr">
        <is>
          <t>扶持40户脱贫户（含监测对象）每户购置补助多功能铡草揉丝一体机1台。其中柴油机型26台，甜水街村1台、张铁村3台、鲁掌村2台、何塬村3台；邱滩村1台、赵掌村3台；高崾岘村6台；狼儿滩村3台；大良洼村3台、七里墩村1台；电动机型14台、何塬村2台；赵掌村3台；狼儿滩村4台；大良洼村4台、七里墩村1台。</t>
        </is>
      </c>
      <c r="F391" s="30" t="n">
        <v>13.598</v>
      </c>
      <c r="G391" s="46" t="inlineStr">
        <is>
          <t>解决农户加工机械需求，提升农业机械化水平。</t>
        </is>
      </c>
      <c r="H391" s="30" t="n">
        <v>11</v>
      </c>
      <c r="I391" s="30" t="n">
        <v>0.004</v>
      </c>
      <c r="J391" s="30" t="n">
        <v>0.0135</v>
      </c>
      <c r="K391" s="30" t="inlineStr">
        <is>
          <t>农机中心</t>
        </is>
      </c>
      <c r="L391" s="30" t="inlineStr">
        <is>
          <t>甜水镇</t>
        </is>
      </c>
      <c r="M391" s="30" t="n"/>
    </row>
    <row r="392" ht="61" customHeight="1" s="7">
      <c r="A392" s="30" t="n">
        <v>4</v>
      </c>
      <c r="B392" s="30" t="inlineStr">
        <is>
          <t>多功能铡草
揉丝一体机购置项目</t>
        </is>
      </c>
      <c r="C392" s="30" t="inlineStr">
        <is>
          <t>新建</t>
        </is>
      </c>
      <c r="D392" s="30" t="inlineStr">
        <is>
          <t>合道镇</t>
        </is>
      </c>
      <c r="E392" s="74" t="inlineStr">
        <is>
          <t>扶持68户脱贫户（含监测对象）每户购置补助多功能铡草揉丝一体机1台。其中柴油机型41台，沈家岭村20台、杨坪沟村5台、赵台村5台、陶洼子村5台、红崖洼村3台、何家坪村3台；电动机型27台、梁坪村10台、赵家塬村3台、朱家塬村3台、陈旗塬 村5台、寨子坪村6台。</t>
        </is>
      </c>
      <c r="F392" s="30" t="n">
        <v>22.723</v>
      </c>
      <c r="G392" s="46" t="inlineStr">
        <is>
          <t>解决农户加工机械需求，提升农业机械化水平。</t>
        </is>
      </c>
      <c r="H392" s="30" t="n">
        <v>11</v>
      </c>
      <c r="I392" s="30" t="n">
        <v>0.0068</v>
      </c>
      <c r="J392" s="30" t="n">
        <v>0.0272</v>
      </c>
      <c r="K392" s="30" t="inlineStr">
        <is>
          <t>农机中心</t>
        </is>
      </c>
      <c r="L392" s="30" t="inlineStr">
        <is>
          <t>合道镇</t>
        </is>
      </c>
      <c r="M392" s="30" t="n"/>
    </row>
    <row r="393" ht="51" customHeight="1" s="7">
      <c r="A393" s="30" t="n">
        <v>5</v>
      </c>
      <c r="B393" s="30" t="inlineStr">
        <is>
          <t>多功能铡草
揉丝一体机购置项目</t>
        </is>
      </c>
      <c r="C393" s="30" t="inlineStr">
        <is>
          <t>新建</t>
        </is>
      </c>
      <c r="D393" s="30" t="inlineStr">
        <is>
          <t>樊家川镇</t>
        </is>
      </c>
      <c r="E393" s="74" t="inlineStr">
        <is>
          <t xml:space="preserve">扶持38户脱贫户（含监测对象）每户购置补助多功能铡草揉丝一体机1台。其中柴油机型25台，樊家川村6台、马骏滩村5台、马驿沟村7台、闫塬村3台、慕家河村4台；电动机型13台、郝集村1台、马驿沟村3台、慕家河村9台。 </t>
        </is>
      </c>
      <c r="F393" s="30" t="n">
        <v>12.955</v>
      </c>
      <c r="G393" s="46" t="inlineStr">
        <is>
          <t>解决农户加工机械需求，提升农业机械化水平。</t>
        </is>
      </c>
      <c r="H393" s="30" t="n">
        <v>6</v>
      </c>
      <c r="I393" s="30" t="n">
        <v>0.0038</v>
      </c>
      <c r="J393" s="30" t="n">
        <v>0.0174</v>
      </c>
      <c r="K393" s="30" t="inlineStr">
        <is>
          <t>农机中心</t>
        </is>
      </c>
      <c r="L393" s="30" t="inlineStr">
        <is>
          <t>樊家川镇</t>
        </is>
      </c>
      <c r="M393" s="30" t="n"/>
    </row>
    <row r="394" ht="61" customHeight="1" s="7">
      <c r="A394" s="30" t="n">
        <v>6</v>
      </c>
      <c r="B394" s="30" t="inlineStr">
        <is>
          <t>多功能铡草
揉丝一体机购置项目</t>
        </is>
      </c>
      <c r="C394" s="30" t="inlineStr">
        <is>
          <t>新建</t>
        </is>
      </c>
      <c r="D394" s="30" t="inlineStr">
        <is>
          <t>八珠乡</t>
        </is>
      </c>
      <c r="E394" s="74" t="inlineStr">
        <is>
          <t xml:space="preserve">扶持42户脱贫户（含监测对象）每户购置补助多功能铡草揉丝一体机1台。其中柴油机型26台，八珠塬村3台、曹塬村5台、瓦崾岘村4台、杏树沟村5台、塔儿咀村 1台、苟塬村8台；电动机型16台、八珠塬村1台、曹塬村1台、瓦崾岘村1台、杏树沟村1台、马连掌村3台、冯家湾村2台、湫坝沟村6台、白塬村1台。 </t>
        </is>
      </c>
      <c r="F394" s="30" t="n">
        <v>14.118</v>
      </c>
      <c r="G394" s="46" t="inlineStr">
        <is>
          <t>解决农户加工机械需求，提升农业机械化水平。</t>
        </is>
      </c>
      <c r="H394" s="30" t="n">
        <v>9</v>
      </c>
      <c r="I394" s="30" t="n">
        <v>0.0042</v>
      </c>
      <c r="J394" s="30" t="n">
        <v>0.0218</v>
      </c>
      <c r="K394" s="30" t="inlineStr">
        <is>
          <t>农机中心</t>
        </is>
      </c>
      <c r="L394" s="30" t="inlineStr">
        <is>
          <t>八珠乡</t>
        </is>
      </c>
      <c r="M394" s="30" t="n"/>
    </row>
    <row r="395" ht="41" customHeight="1" s="7">
      <c r="A395" s="30" t="n">
        <v>7</v>
      </c>
      <c r="B395" s="30" t="inlineStr">
        <is>
          <t>多功能铡草
揉丝一体机购置项目</t>
        </is>
      </c>
      <c r="C395" s="30" t="inlineStr">
        <is>
          <t>新建</t>
        </is>
      </c>
      <c r="D395" s="30" t="inlineStr">
        <is>
          <t>车道镇</t>
        </is>
      </c>
      <c r="E395" s="74" t="inlineStr">
        <is>
          <t>扶持68户脱贫户（含监测对象）每户购置补助多功能铡草揉丝一体机1台。其中柴油机型43台，元峁村20台、苦水掌村21台、三角城村2台；电动机型25台、三角城村25台。</t>
        </is>
      </c>
      <c r="F395" s="30" t="n">
        <v>22.969</v>
      </c>
      <c r="G395" s="46" t="inlineStr">
        <is>
          <t>解决农户加工机械需求，提升农业机械化水平。</t>
        </is>
      </c>
      <c r="H395" s="30" t="n">
        <v>3</v>
      </c>
      <c r="I395" s="30" t="n">
        <v>0.0068</v>
      </c>
      <c r="J395" s="30" t="n">
        <v>0.0272</v>
      </c>
      <c r="K395" s="30" t="inlineStr">
        <is>
          <t>农机中心</t>
        </is>
      </c>
      <c r="L395" s="30" t="inlineStr">
        <is>
          <t>车道镇</t>
        </is>
      </c>
      <c r="M395" s="30" t="n"/>
    </row>
    <row r="396" ht="60" customHeight="1" s="7">
      <c r="A396" s="30" t="n">
        <v>8</v>
      </c>
      <c r="B396" s="30" t="inlineStr">
        <is>
          <t>多功能铡草
揉丝一体机购置项目</t>
        </is>
      </c>
      <c r="C396" s="30" t="inlineStr">
        <is>
          <t>新建</t>
        </is>
      </c>
      <c r="D396" s="30" t="inlineStr">
        <is>
          <t>耿湾乡</t>
        </is>
      </c>
      <c r="E396" s="74" t="inlineStr">
        <is>
          <t>扶持46户脱贫户（含监测对象）每户购置补助多功能铡草揉丝一体机1台。其中柴油机29台，许家掌村14台、郝东掌村8台、天桥村1台、韩老庄村5台、桃树掌村1台；电动机型17台、张台村10台、许家掌村3台、天桥村1台、韩老庄村2台、桃树掌村1台。</t>
        </is>
      </c>
      <c r="F396" s="30" t="n">
        <v>15.527</v>
      </c>
      <c r="G396" s="46" t="inlineStr">
        <is>
          <t>解决农户加工机械需求，提升农业机械化水平。</t>
        </is>
      </c>
      <c r="H396" s="30" t="n">
        <v>7</v>
      </c>
      <c r="I396" s="30" t="n">
        <v>0.0046</v>
      </c>
      <c r="J396" s="30" t="n">
        <v>0.0227</v>
      </c>
      <c r="K396" s="30" t="inlineStr">
        <is>
          <t>农机中心</t>
        </is>
      </c>
      <c r="L396" s="30" t="inlineStr">
        <is>
          <t>耿湾乡</t>
        </is>
      </c>
      <c r="M396" s="30" t="n"/>
    </row>
    <row r="397" ht="51" customHeight="1" s="7">
      <c r="A397" s="30" t="n">
        <v>9</v>
      </c>
      <c r="B397" s="30" t="inlineStr">
        <is>
          <t>多功能铡草
揉丝一体机购置项目</t>
        </is>
      </c>
      <c r="C397" s="30" t="inlineStr">
        <is>
          <t>新建</t>
        </is>
      </c>
      <c r="D397" s="30" t="inlineStr">
        <is>
          <t>洪德镇</t>
        </is>
      </c>
      <c r="E397" s="74" t="inlineStr">
        <is>
          <t>扶持74户脱贫户（含监测对象）每户购置补助多功能铡草揉丝一体机1台。其中柴油机46台，李塬村2台、马塬村28台、梁岔村16台；电动机型28台、李塬村7、马塬村2台、梁岔村3台、李达掌村1台、苗河村7台、张塬村8台。</t>
        </is>
      </c>
      <c r="F397" s="30" t="n">
        <v>24.898</v>
      </c>
      <c r="G397" s="46" t="inlineStr">
        <is>
          <t>解决农户加工机械需求，提升农业机械化水平。</t>
        </is>
      </c>
      <c r="H397" s="30" t="n">
        <v>6</v>
      </c>
      <c r="I397" s="30" t="n">
        <v>0.0074</v>
      </c>
      <c r="J397" s="30" t="n">
        <v>0.0388</v>
      </c>
      <c r="K397" s="30" t="inlineStr">
        <is>
          <t>农机中心</t>
        </is>
      </c>
      <c r="L397" s="30" t="inlineStr">
        <is>
          <t>洪德镇</t>
        </is>
      </c>
      <c r="M397" s="30" t="n"/>
    </row>
    <row r="398" ht="69" customHeight="1" s="7">
      <c r="A398" s="30" t="n">
        <v>10</v>
      </c>
      <c r="B398" s="30" t="inlineStr">
        <is>
          <t>多功能铡草
揉丝一体机购置项目</t>
        </is>
      </c>
      <c r="C398" s="30" t="inlineStr">
        <is>
          <t>新建</t>
        </is>
      </c>
      <c r="D398" s="30" t="inlineStr">
        <is>
          <t>虎洞镇</t>
        </is>
      </c>
      <c r="E398" s="74" t="inlineStr">
        <is>
          <t>扶持36户脱贫户（含监测对象）每户购置补助多功能铡草揉丝一体机1台。其中柴油机23台，张家湾村1台、砂井子村2台、半个城村3台、常兆台村1台、贾驿村3   台、金庄塬村1台、刘解掌村6台、高庙湾村1台、魏家河村2台、张大掌村3台；电动机型13台、半个城村1台、高庙湾村4台、金庄塬村3台、砂井子村2 台、张家湾村3台。</t>
        </is>
      </c>
      <c r="F398" s="30" t="n">
        <v>12.189</v>
      </c>
      <c r="G398" s="46" t="inlineStr">
        <is>
          <t>解决农户加工机械需求，提升农业机械化水平。</t>
        </is>
      </c>
      <c r="H398" s="30" t="n">
        <v>10</v>
      </c>
      <c r="I398" s="30" t="n">
        <v>0.0036</v>
      </c>
      <c r="J398" s="30" t="n">
        <v>0.0154</v>
      </c>
      <c r="K398" s="30" t="inlineStr">
        <is>
          <t>农机中心</t>
        </is>
      </c>
      <c r="L398" s="30" t="inlineStr">
        <is>
          <t>虎洞镇</t>
        </is>
      </c>
      <c r="M398" s="30" t="n"/>
    </row>
    <row r="399" ht="70" customHeight="1" s="7">
      <c r="A399" s="30" t="n">
        <v>11</v>
      </c>
      <c r="B399" s="30" t="inlineStr">
        <is>
          <t>多功能铡草
揉丝一体机购置项目</t>
        </is>
      </c>
      <c r="C399" s="30" t="inlineStr">
        <is>
          <t>新建</t>
        </is>
      </c>
      <c r="D399" s="30" t="inlineStr">
        <is>
          <t>环城镇</t>
        </is>
      </c>
      <c r="E399" s="74" t="inlineStr">
        <is>
          <t>扶持32户脱贫户（含监测对象）每户购置补助多功能铡草揉丝一体机1台。其中柴油机21台，高龚塬村2台、龚淌村2台、马坊塬村2台、宁老庄村4台、冉旗寨村4台、唐塬村2台、西川1台、赵小掌4台；电动机型11台：陈汤塬村2台、高龚塬村1台、漫塬村1台、冉旗寨村2台、西川村1台、鸳鸯沟村1台、赵小掌村2台、周塬村1台。</t>
        </is>
      </c>
      <c r="F399" s="30" t="n">
        <v>10.903</v>
      </c>
      <c r="G399" s="46" t="inlineStr">
        <is>
          <t>解决农户加工机械需求，提升农业机械化水平。</t>
        </is>
      </c>
      <c r="H399" s="30" t="n">
        <v>11</v>
      </c>
      <c r="I399" s="30" t="n">
        <v>0.0032</v>
      </c>
      <c r="J399" s="30" t="n">
        <v>0.0131</v>
      </c>
      <c r="K399" s="30" t="inlineStr">
        <is>
          <t>农机中心</t>
        </is>
      </c>
      <c r="L399" s="30" t="inlineStr">
        <is>
          <t>环城镇</t>
        </is>
      </c>
      <c r="M399" s="30" t="n"/>
    </row>
    <row r="400" ht="71" customHeight="1" s="7">
      <c r="A400" s="30" t="n">
        <v>12</v>
      </c>
      <c r="B400" s="30" t="inlineStr">
        <is>
          <t>多功能铡草
揉丝一体机购置项目</t>
        </is>
      </c>
      <c r="C400" s="30" t="inlineStr">
        <is>
          <t>新建</t>
        </is>
      </c>
      <c r="D400" s="30" t="inlineStr">
        <is>
          <t>芦家湾乡</t>
        </is>
      </c>
      <c r="E400" s="74" t="inlineStr">
        <is>
          <t xml:space="preserve">扶持36户脱贫户（含监测对象）每户购置补助多功能铡草揉丝一体机1台。其中柴油机23台，井川村1台、大堡条村2台、花儿掌村1台、庙儿掌村2台、盘龙村12台、宋家掌村1台。桃李湾村1台、杨新庄村2台、小堡条村1台；电动机型13台、大堡条村1台、花儿掌村4台、盘龙村2台、桃李湾村1 台、杨新庄村1台、小堡条村3台。王庄村1台 </t>
        </is>
      </c>
      <c r="F400" s="30" t="n">
        <v>12.189</v>
      </c>
      <c r="G400" s="46" t="inlineStr">
        <is>
          <t>解决农户加工机械需求，提升农业机械化水平。</t>
        </is>
      </c>
      <c r="H400" s="30" t="n">
        <v>10</v>
      </c>
      <c r="I400" s="30" t="n">
        <v>0.0036</v>
      </c>
      <c r="J400" s="30" t="n">
        <v>0.0155</v>
      </c>
      <c r="K400" s="30" t="inlineStr">
        <is>
          <t>农机中心</t>
        </is>
      </c>
      <c r="L400" s="30" t="inlineStr">
        <is>
          <t>芦家湾乡</t>
        </is>
      </c>
      <c r="M400" s="30" t="n"/>
    </row>
    <row r="401" ht="58" customHeight="1" s="7">
      <c r="A401" s="30" t="n">
        <v>13</v>
      </c>
      <c r="B401" s="30" t="inlineStr">
        <is>
          <t>多功能铡草
揉丝一体机购置项目</t>
        </is>
      </c>
      <c r="C401" s="30" t="inlineStr">
        <is>
          <t>新建</t>
        </is>
      </c>
      <c r="D401" s="30" t="inlineStr">
        <is>
          <t>罗山乡</t>
        </is>
      </c>
      <c r="E401" s="74" t="inlineStr">
        <is>
          <t>扶持27户脱贫户（含监测对象）每户购置补助多功能铡草揉丝一体机1台。其中柴油机17台，西阳洼村2台、苇芝城村2台、龙柏山村2台、兰家掌村3台、大树塬村2台、陈渠子村2台、山水湾村2台、光明村2台；电动机型10台、苇芝城村2台、兰家掌村4台、光明村4台。</t>
        </is>
      </c>
      <c r="F401" s="30" t="n">
        <v>9.111000000000001</v>
      </c>
      <c r="G401" s="46" t="inlineStr">
        <is>
          <t>解决农户加工机械需求，提升农业机械化水平。</t>
        </is>
      </c>
      <c r="H401" s="30" t="n">
        <v>8</v>
      </c>
      <c r="I401" s="30" t="n">
        <v>0.0027</v>
      </c>
      <c r="J401" s="30" t="n">
        <v>0.0108</v>
      </c>
      <c r="K401" s="30" t="inlineStr">
        <is>
          <t>农机中心</t>
        </is>
      </c>
      <c r="L401" s="30" t="inlineStr">
        <is>
          <t>罗山乡</t>
        </is>
      </c>
      <c r="M401" s="30" t="n"/>
    </row>
    <row r="402" ht="57" customHeight="1" s="7">
      <c r="A402" s="30" t="n">
        <v>14</v>
      </c>
      <c r="B402" s="30" t="inlineStr">
        <is>
          <t>多功能铡草
揉丝一体机购置项目</t>
        </is>
      </c>
      <c r="C402" s="30" t="inlineStr">
        <is>
          <t>新建</t>
        </is>
      </c>
      <c r="D402" s="30" t="inlineStr">
        <is>
          <t>秦团庄乡</t>
        </is>
      </c>
      <c r="E402" s="74" t="inlineStr">
        <is>
          <t>扶持27户脱贫户（含监测对象）每户购置补助多功能铡草揉丝一体机1台。其中柴油机17台，贾塬村6台、秦团庄村3台、新集子村1台、新峁村1台、王团庄村3台、南掌堡子村3台；电动机型10台、秦团庄村2台、新集子村2台、新峁村2台、白塬畔村1台、南掌堡子村3台。</t>
        </is>
      </c>
      <c r="F402" s="30" t="n">
        <v>9.111000000000001</v>
      </c>
      <c r="G402" s="46" t="inlineStr">
        <is>
          <t>解决农户加工机械需求，提升农业机械化水平。</t>
        </is>
      </c>
      <c r="H402" s="30" t="n">
        <v>7</v>
      </c>
      <c r="I402" s="30" t="n">
        <v>0.0027</v>
      </c>
      <c r="J402" s="30" t="n">
        <v>0.0098</v>
      </c>
      <c r="K402" s="30" t="inlineStr">
        <is>
          <t>农机中心</t>
        </is>
      </c>
      <c r="L402" s="30" t="inlineStr">
        <is>
          <t>秦团庄乡</t>
        </is>
      </c>
      <c r="M402" s="30" t="n"/>
    </row>
    <row r="403" ht="61" customHeight="1" s="7">
      <c r="A403" s="30" t="n">
        <v>15</v>
      </c>
      <c r="B403" s="30" t="inlineStr">
        <is>
          <t>多功能铡草
揉丝一体机购置项目</t>
        </is>
      </c>
      <c r="C403" s="30" t="inlineStr">
        <is>
          <t>新建</t>
        </is>
      </c>
      <c r="D403" s="30" t="inlineStr">
        <is>
          <t>曲子镇</t>
        </is>
      </c>
      <c r="E403" s="74" t="inlineStr">
        <is>
          <t>扶持21户脱贫户（含监测对象）每户购置补助多功能铡草揉丝一体机1台。其中柴油机14台，董家塬村3台、金村寺村1台、金盆掌村1台、楼房子村1台、五里桥村1台、西沟村2台、小庄子村1台、许家塬村1台、油坊塬村3台；电动机型7台、西沟村5台、马家河村2台。</t>
        </is>
      </c>
      <c r="F403" s="30" t="n">
        <v>7.182</v>
      </c>
      <c r="G403" s="46" t="inlineStr">
        <is>
          <t>解决农户加工机械需求，提升农业机械化水平。</t>
        </is>
      </c>
      <c r="H403" s="30" t="n">
        <v>10</v>
      </c>
      <c r="I403" s="30" t="n">
        <v>0.0021</v>
      </c>
      <c r="J403" s="30" t="n">
        <v>0.009599999999999999</v>
      </c>
      <c r="K403" s="30" t="inlineStr">
        <is>
          <t>农机中心</t>
        </is>
      </c>
      <c r="L403" s="30" t="inlineStr">
        <is>
          <t>曲子镇</t>
        </is>
      </c>
      <c r="M403" s="30" t="n"/>
    </row>
    <row r="404" ht="72" customHeight="1" s="7">
      <c r="A404" s="30" t="n">
        <v>16</v>
      </c>
      <c r="B404" s="30" t="inlineStr">
        <is>
          <t>多功能铡草
揉丝一体机购置项目</t>
        </is>
      </c>
      <c r="C404" s="30" t="inlineStr">
        <is>
          <t>新建</t>
        </is>
      </c>
      <c r="D404" s="30" t="inlineStr">
        <is>
          <t>山城乡</t>
        </is>
      </c>
      <c r="E404" s="74" t="inlineStr">
        <is>
          <t>扶持32户脱贫户（含监测对象）每户购置补助多功能铡草揉丝一体机1台。其中柴油机21台，八里铺村1台、赵庄村1台、山城堡村3台、王山口子村4台、冯家沟村3台、谢庄村3台、寨柯村3台、郝掌村3台；电动机型11台、山城堡村2台、王山口子村2台、八里铺村1台、赵庄村1台、冯家沟村1台、谢庄村1台、寨柯村1台、郝掌村1台、薛塬村1台。</t>
        </is>
      </c>
      <c r="F404" s="30" t="n">
        <v>10.903</v>
      </c>
      <c r="G404" s="46" t="inlineStr">
        <is>
          <t>解决农户加工机械需求，提升农业机械化水平。</t>
        </is>
      </c>
      <c r="H404" s="30" t="n">
        <v>9</v>
      </c>
      <c r="I404" s="30" t="n">
        <v>0.0032</v>
      </c>
      <c r="J404" s="30" t="n">
        <v>0.0137</v>
      </c>
      <c r="K404" s="30" t="inlineStr">
        <is>
          <t>农机中心</t>
        </is>
      </c>
      <c r="L404" s="30" t="inlineStr">
        <is>
          <t>山城乡</t>
        </is>
      </c>
      <c r="M404" s="30" t="n"/>
    </row>
    <row r="405" ht="60" customHeight="1" s="7">
      <c r="A405" s="30" t="n">
        <v>17</v>
      </c>
      <c r="B405" s="30" t="inlineStr">
        <is>
          <t>多功能铡草
揉丝一体机购置项目</t>
        </is>
      </c>
      <c r="C405" s="30" t="inlineStr">
        <is>
          <t>新建</t>
        </is>
      </c>
      <c r="D405" s="30" t="inlineStr">
        <is>
          <t>天池乡</t>
        </is>
      </c>
      <c r="E405" s="74" t="inlineStr">
        <is>
          <t>扶持57户脱贫户（含监测对象）每户购置补助多功能铡草揉丝一体机1台。其中柴油机37台，天池村1台、梁河村9台、殷屈河村9台、苏北岔村9台、潘老庄村1台、大庄台村1台、井渠淌村4台、大方山村3台；电动机型20台、张邓塬村17台、梁河村3台。</t>
        </is>
      </c>
      <c r="F405" s="30" t="n">
        <v>19.371</v>
      </c>
      <c r="G405" s="46" t="inlineStr">
        <is>
          <t>解决农户加工机械需求，提升农业机械化水平。</t>
        </is>
      </c>
      <c r="H405" s="30" t="n">
        <v>9</v>
      </c>
      <c r="I405" s="30" t="n">
        <v>0.0057</v>
      </c>
      <c r="J405" s="30" t="n">
        <v>0.0238</v>
      </c>
      <c r="K405" s="30" t="inlineStr">
        <is>
          <t>农机中心</t>
        </is>
      </c>
      <c r="L405" s="30" t="inlineStr">
        <is>
          <t>天池乡</t>
        </is>
      </c>
      <c r="M405" s="30" t="n"/>
    </row>
    <row r="406" ht="62" customHeight="1" s="7">
      <c r="A406" s="30" t="n">
        <v>18</v>
      </c>
      <c r="B406" s="30" t="inlineStr">
        <is>
          <t>多功能铡草
揉丝一体机购置项目</t>
        </is>
      </c>
      <c r="C406" s="30" t="inlineStr">
        <is>
          <t>新建</t>
        </is>
      </c>
      <c r="D406" s="30" t="inlineStr">
        <is>
          <t>小南沟乡</t>
        </is>
      </c>
      <c r="E406" s="74" t="inlineStr">
        <is>
          <t xml:space="preserve">扶持40户脱贫户（含监测对象）每户购置补助多功能铡草揉丝一体机1台。其中柴油机26台，陈掌村1台、丁寨柯村1台、粉子山村3台、李上山村2台、李塬村5台、汪天子村5台、许掌村4台、燕麦掌村3台、杨胡套子村2台；电动机型14台、陈掌村3台、丁寨柯村2台、粉子山村8台、燕麦掌村1台。 </t>
        </is>
      </c>
      <c r="F406" s="30" t="n">
        <v>13.598</v>
      </c>
      <c r="G406" s="46" t="inlineStr">
        <is>
          <t>解决农户加工机械需求，提升农业机械化水平。</t>
        </is>
      </c>
      <c r="H406" s="30" t="n">
        <v>9</v>
      </c>
      <c r="I406" s="30" t="n">
        <v>0.004</v>
      </c>
      <c r="J406" s="30" t="n">
        <v>0.0203</v>
      </c>
      <c r="K406" s="30" t="inlineStr">
        <is>
          <t>农机中心</t>
        </is>
      </c>
      <c r="L406" s="30" t="inlineStr">
        <is>
          <t>小南沟乡</t>
        </is>
      </c>
      <c r="M406" s="30" t="n"/>
    </row>
    <row r="407" ht="77" customHeight="1" s="7">
      <c r="A407" s="30" t="n">
        <v>19</v>
      </c>
      <c r="B407" s="30" t="inlineStr">
        <is>
          <t>多功能铡草
揉丝一体机购置项目</t>
        </is>
      </c>
      <c r="C407" s="30" t="inlineStr">
        <is>
          <t>新建</t>
        </is>
      </c>
      <c r="D407" s="30" t="inlineStr">
        <is>
          <t>南湫乡</t>
        </is>
      </c>
      <c r="E407" s="74" t="inlineStr">
        <is>
          <t>扶持21户脱贫户（含监测对象）每户购置补助多功能铡草揉丝一体机1台。其中柴油机14台，代家洼村2台、党家洼村2台、双井子村2台、岳后渠村2台、杨兴堡村2台、洪涝池村2台、花儿山村2台；电动机型7台、代家洼村1台、党家洼村1台、双井子村1台、岳后渠村1台、杨兴堡村1台、洪涝池村1台、花儿山村1台。</t>
        </is>
      </c>
      <c r="F407" s="30" t="n">
        <v>7.182</v>
      </c>
      <c r="G407" s="46" t="inlineStr">
        <is>
          <t>解决农户加工机械需求，提升农业机械化水平。</t>
        </is>
      </c>
      <c r="H407" s="30" t="n">
        <v>7</v>
      </c>
      <c r="I407" s="30" t="n">
        <v>0.0021</v>
      </c>
      <c r="J407" s="30" t="n">
        <v>0.008399999999999999</v>
      </c>
      <c r="K407" s="30" t="inlineStr">
        <is>
          <t>农机中心</t>
        </is>
      </c>
      <c r="L407" s="30" t="inlineStr">
        <is>
          <t>南湫乡</t>
        </is>
      </c>
      <c r="M407" s="30" t="n"/>
    </row>
    <row r="408" ht="79" customHeight="1" s="7">
      <c r="A408" s="30" t="n">
        <v>20</v>
      </c>
      <c r="B408" s="30" t="inlineStr">
        <is>
          <t>多功能铡草
揉丝一体机购置项目</t>
        </is>
      </c>
      <c r="C408" s="30" t="inlineStr">
        <is>
          <t>新建</t>
        </is>
      </c>
      <c r="D408" s="30" t="inlineStr">
        <is>
          <t>演武</t>
        </is>
      </c>
      <c r="E408" s="74" t="inlineStr">
        <is>
          <t>扶持36户脱贫户（含监测对象）每户购置补助多功能铡草揉丝一体机1台。其中柴油机23台，佛岔村1台、黑泉河村5台、黄山村1台、刘坪村3台、路家塬村5台、吴家塬村3台、杨家洼村1台、走马硷村4台；电动机型13台、佛岔村1台、黑泉河村2台、黄山村1台、刘坪村2台、路家塬村2台、吴家塬村2台、杨家洼村1台、走马硷村2台。</t>
        </is>
      </c>
      <c r="F408" s="30" t="n">
        <v>12.189</v>
      </c>
      <c r="G408" s="46" t="inlineStr">
        <is>
          <t>解决农户加工机械需求，提升农业机械化水平。</t>
        </is>
      </c>
      <c r="H408" s="30" t="n">
        <v>8</v>
      </c>
      <c r="I408" s="30" t="n">
        <v>0.0036</v>
      </c>
      <c r="J408" s="30" t="n">
        <v>0.014</v>
      </c>
      <c r="K408" s="30" t="inlineStr">
        <is>
          <t>农机中心</t>
        </is>
      </c>
      <c r="L408" s="30" t="inlineStr">
        <is>
          <t>演武</t>
        </is>
      </c>
      <c r="M408" s="30" t="n"/>
    </row>
  </sheetData>
  <mergeCells count="17">
    <mergeCell ref="A2:L2"/>
    <mergeCell ref="L3:L5"/>
    <mergeCell ref="G3:J3"/>
    <mergeCell ref="M3:M5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944444444444444" right="0.590277777777778" top="0.865972222222222" bottom="0.708333333333333" header="0.5" footer="0.5"/>
  <pageSetup orientation="landscape" paperSize="9" scale="92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2025-03-10T10:22:01Z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2052-11.1.0.11115</vt:lpwstr>
  </property>
</Properties>
</file>