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windowWidth="28800" windowHeight="12540" tabRatio="600" firstSheet="0" activeTab="0" autoFilterDateGrouping="1"/>
  </bookViews>
  <sheets>
    <sheet name="衔接资金 调整" sheetId="1" state="visible" r:id="rId1"/>
    <sheet name="整合资金" sheetId="2" state="visible" r:id="rId2"/>
    <sheet name="东西协作资金" sheetId="3" state="visible" r:id="rId3"/>
    <sheet name="定点帮扶" sheetId="4" state="visible" r:id="rId4"/>
  </sheets>
  <definedNames>
    <definedName name="_xlnm._FilterDatabase" localSheetId="0" hidden="1">'衔接资金 调整'!$A$3:$P$661</definedName>
    <definedName name="_xlnm.Print_Titles" localSheetId="0">'衔接资金 调整'!$1:$3</definedName>
    <definedName name="_xlnm._FilterDatabase" localSheetId="1" hidden="1">'整合资金'!$A$4:$O$391</definedName>
    <definedName name="_xlnm.Print_Titles" localSheetId="1">'整合资金'!$1:$3</definedName>
  </definedNames>
  <calcPr calcId="144525" fullCalcOnLoad="1"/>
</workbook>
</file>

<file path=xl/styles.xml><?xml version="1.0" encoding="utf-8"?>
<styleSheet xmlns="http://schemas.openxmlformats.org/spreadsheetml/2006/main">
  <numFmts count="7">
    <numFmt numFmtId="164" formatCode="0.00_ "/>
    <numFmt numFmtId="165" formatCode="0.0000_);[Red]\(0.0000\)"/>
    <numFmt numFmtId="166" formatCode="0.00000_ "/>
    <numFmt numFmtId="167" formatCode="0.0000_ "/>
    <numFmt numFmtId="168" formatCode="0.0"/>
    <numFmt numFmtId="169" formatCode="0_);[Red]\(0\)"/>
    <numFmt numFmtId="170" formatCode="0_ "/>
  </numFmts>
  <fonts count="46">
    <font>
      <name val="宋体"/>
      <charset val="134"/>
      <color theme="1"/>
      <sz val="11"/>
      <scheme val="minor"/>
    </font>
    <font>
      <name val="宋体"/>
      <charset val="134"/>
      <sz val="9"/>
      <scheme val="minor"/>
    </font>
    <font>
      <name val="黑体"/>
      <charset val="134"/>
      <sz val="9"/>
    </font>
    <font>
      <name val="宋体"/>
      <charset val="134"/>
      <sz val="9"/>
      <scheme val="major"/>
    </font>
    <font>
      <name val="宋体"/>
      <charset val="134"/>
      <color theme="1"/>
      <sz val="9"/>
      <scheme val="major"/>
    </font>
    <font>
      <name val="宋体"/>
      <charset val="134"/>
      <color theme="1"/>
      <sz val="9"/>
      <scheme val="minor"/>
    </font>
    <font>
      <name val="方正小标宋简体"/>
      <charset val="134"/>
      <sz val="22"/>
    </font>
    <font>
      <name val="宋体"/>
      <charset val="134"/>
      <sz val="9"/>
    </font>
    <font>
      <name val="宋体"/>
      <charset val="134"/>
      <color indexed="8"/>
      <sz val="9"/>
      <scheme val="major"/>
    </font>
    <font>
      <name val="黑体"/>
      <charset val="134"/>
      <color rgb="FFFF0000"/>
      <sz val="9"/>
    </font>
    <font>
      <name val="宋体"/>
      <charset val="134"/>
      <color theme="1"/>
      <sz val="9"/>
    </font>
    <font>
      <name val="黑体"/>
      <charset val="134"/>
      <color theme="1"/>
      <sz val="9"/>
    </font>
    <font>
      <name val="黑体"/>
      <charset val="134"/>
      <color indexed="8"/>
      <sz val="9"/>
    </font>
    <font>
      <name val="黑体"/>
      <charset val="134"/>
      <color rgb="FF000000"/>
      <sz val="9"/>
    </font>
    <font>
      <name val="宋体"/>
      <charset val="134"/>
      <color rgb="FF000000"/>
      <sz val="9"/>
    </font>
    <font>
      <name val="宋体"/>
      <charset val="134"/>
      <color indexed="8"/>
      <sz val="9"/>
    </font>
    <font>
      <name val="Times New Roman"/>
      <charset val="134"/>
      <sz val="9"/>
    </font>
    <font>
      <name val="宋体"/>
      <charset val="0"/>
      <sz val="9"/>
    </font>
    <font>
      <name val="宋体"/>
      <charset val="134"/>
      <color rgb="FFFF0000"/>
      <sz val="9"/>
    </font>
    <font>
      <name val="宋体"/>
      <charset val="134"/>
      <color theme="1"/>
      <sz val="10"/>
      <scheme val="minor"/>
    </font>
    <font>
      <name val="宋体"/>
      <charset val="134"/>
      <color rgb="FF000000"/>
      <sz val="10"/>
    </font>
    <font>
      <name val="宋体"/>
      <charset val="134"/>
      <sz val="10"/>
    </font>
    <font>
      <name val="宋体"/>
      <charset val="134"/>
      <color rgb="FFFF0000"/>
      <sz val="10"/>
    </font>
    <font>
      <name val="宋体"/>
      <charset val="0"/>
      <color theme="0"/>
      <sz val="11"/>
      <scheme val="minor"/>
    </font>
    <font>
      <name val="宋体"/>
      <charset val="0"/>
      <color theme="1"/>
      <sz val="11"/>
      <scheme val="minor"/>
    </font>
    <font>
      <name val="宋体"/>
      <charset val="134"/>
      <color indexed="8"/>
      <sz val="11"/>
    </font>
    <font>
      <name val="宋体"/>
      <charset val="0"/>
      <color rgb="FF9C6500"/>
      <sz val="11"/>
      <scheme val="minor"/>
    </font>
    <font>
      <name val="宋体"/>
      <charset val="0"/>
      <color rgb="FF006100"/>
      <sz val="11"/>
      <scheme val="minor"/>
    </font>
    <font>
      <name val="宋体"/>
      <charset val="0"/>
      <b val="1"/>
      <color rgb="FFFFFFFF"/>
      <sz val="11"/>
      <scheme val="minor"/>
    </font>
    <font>
      <name val="宋体"/>
      <charset val="0"/>
      <b val="1"/>
      <color theme="1"/>
      <sz val="11"/>
      <scheme val="minor"/>
    </font>
    <font>
      <name val="宋体"/>
      <charset val="0"/>
      <color rgb="FF9C0006"/>
      <sz val="11"/>
      <scheme val="minor"/>
    </font>
    <font>
      <name val="宋体"/>
      <charset val="134"/>
      <sz val="12"/>
    </font>
    <font>
      <name val="宋体"/>
      <charset val="0"/>
      <b val="1"/>
      <color rgb="FFFA7D00"/>
      <sz val="11"/>
      <scheme val="minor"/>
    </font>
    <font>
      <name val="宋体"/>
      <charset val="0"/>
      <color rgb="FF800080"/>
      <sz val="11"/>
      <u val="single"/>
      <scheme val="minor"/>
    </font>
    <font>
      <name val="宋体"/>
      <charset val="134"/>
      <b val="1"/>
      <color theme="3"/>
      <sz val="13"/>
      <scheme val="minor"/>
    </font>
    <font>
      <name val="宋体"/>
      <charset val="134"/>
      <b val="1"/>
      <color theme="3"/>
      <sz val="11"/>
      <scheme val="minor"/>
    </font>
    <font>
      <name val="宋体"/>
      <charset val="0"/>
      <color rgb="FF3F3F76"/>
      <sz val="11"/>
      <scheme val="minor"/>
    </font>
    <font>
      <name val="宋体"/>
      <charset val="0"/>
      <color rgb="FFFA7D00"/>
      <sz val="11"/>
      <scheme val="minor"/>
    </font>
    <font>
      <name val="宋体"/>
      <charset val="134"/>
      <b val="1"/>
      <color theme="3"/>
      <sz val="18"/>
      <scheme val="minor"/>
    </font>
    <font>
      <name val="宋体"/>
      <charset val="0"/>
      <color rgb="FF0000FF"/>
      <sz val="11"/>
      <u val="single"/>
      <scheme val="minor"/>
    </font>
    <font>
      <name val="Tahoma"/>
      <charset val="134"/>
      <color theme="1"/>
      <sz val="11"/>
    </font>
    <font>
      <name val="宋体"/>
      <charset val="0"/>
      <b val="1"/>
      <color rgb="FF3F3F3F"/>
      <sz val="11"/>
      <scheme val="minor"/>
    </font>
    <font>
      <name val="宋体"/>
      <charset val="0"/>
      <color rgb="FFFF0000"/>
      <sz val="11"/>
      <scheme val="minor"/>
    </font>
    <font>
      <name val="宋体"/>
      <charset val="134"/>
      <b val="1"/>
      <color theme="3"/>
      <sz val="15"/>
      <scheme val="minor"/>
    </font>
    <font>
      <name val="宋体"/>
      <charset val="0"/>
      <i val="1"/>
      <color rgb="FF7F7F7F"/>
      <sz val="11"/>
      <scheme val="minor"/>
    </font>
    <font>
      <name val="黑体"/>
      <charset val="134"/>
      <sz val="9"/>
      <vertAlign val="superscript"/>
    </font>
  </fonts>
  <fills count="37">
    <fill>
      <patternFill/>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indexed="9"/>
        <bgColor indexed="64"/>
      </patternFill>
    </fill>
    <fill>
      <patternFill patternType="solid">
        <fgColor theme="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C7CE"/>
        <bgColor indexed="64"/>
      </patternFill>
    </fill>
    <fill>
      <patternFill patternType="solid">
        <fgColor theme="8"/>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6"/>
        <bgColor indexed="64"/>
      </patternFill>
    </fill>
    <fill>
      <patternFill patternType="solid">
        <fgColor theme="5"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s>
  <cellStyleXfs count="58">
    <xf numFmtId="0" fontId="0" fillId="0" borderId="0" applyAlignment="1">
      <alignment vertical="center"/>
    </xf>
    <xf numFmtId="42" fontId="0" fillId="0" borderId="0" applyAlignment="1">
      <alignment vertical="center"/>
    </xf>
    <xf numFmtId="0" fontId="24" fillId="20" borderId="0" applyAlignment="1">
      <alignment vertical="center"/>
    </xf>
    <xf numFmtId="0" fontId="36" fillId="23" borderId="10" applyAlignment="1">
      <alignment vertical="center"/>
    </xf>
    <xf numFmtId="44" fontId="0" fillId="0" borderId="0" applyAlignment="1">
      <alignment vertical="center"/>
    </xf>
    <xf numFmtId="41" fontId="0" fillId="0" borderId="0" applyAlignment="1">
      <alignment vertical="center"/>
    </xf>
    <xf numFmtId="0" fontId="24" fillId="8" borderId="0" applyAlignment="1">
      <alignment vertical="center"/>
    </xf>
    <xf numFmtId="0" fontId="30" fillId="17" borderId="0" applyAlignment="1">
      <alignment vertical="center"/>
    </xf>
    <xf numFmtId="43" fontId="0" fillId="0" borderId="0" applyAlignment="1">
      <alignment vertical="center"/>
    </xf>
    <xf numFmtId="0" fontId="23" fillId="15" borderId="0" applyAlignment="1">
      <alignment vertical="center"/>
    </xf>
    <xf numFmtId="0" fontId="39" fillId="0" borderId="0" applyAlignment="1">
      <alignment vertical="center"/>
    </xf>
    <xf numFmtId="9" fontId="0" fillId="0" borderId="0" applyAlignment="1">
      <alignment vertical="center"/>
    </xf>
    <xf numFmtId="0" fontId="33" fillId="0" borderId="0" applyAlignment="1">
      <alignment vertical="center"/>
    </xf>
    <xf numFmtId="0" fontId="0" fillId="26" borderId="15" applyAlignment="1">
      <alignment vertical="center"/>
    </xf>
    <xf numFmtId="0" fontId="23" fillId="28" borderId="0" applyAlignment="1">
      <alignment vertical="center"/>
    </xf>
    <xf numFmtId="0" fontId="35" fillId="0" borderId="0" applyAlignment="1">
      <alignment vertical="center"/>
    </xf>
    <xf numFmtId="0" fontId="42" fillId="0" borderId="0" applyAlignment="1">
      <alignment vertical="center"/>
    </xf>
    <xf numFmtId="0" fontId="38" fillId="0" borderId="0" applyAlignment="1">
      <alignment vertical="center"/>
    </xf>
    <xf numFmtId="0" fontId="44" fillId="0" borderId="0" applyAlignment="1">
      <alignment vertical="center"/>
    </xf>
    <xf numFmtId="0" fontId="43" fillId="0" borderId="11" applyAlignment="1">
      <alignment vertical="center"/>
    </xf>
    <xf numFmtId="0" fontId="25" fillId="0" borderId="0" applyAlignment="1">
      <alignment vertical="center"/>
    </xf>
    <xf numFmtId="0" fontId="34" fillId="0" borderId="11" applyAlignment="1">
      <alignment vertical="center"/>
    </xf>
    <xf numFmtId="0" fontId="23" fillId="31" borderId="0" applyAlignment="1">
      <alignment vertical="center"/>
    </xf>
    <xf numFmtId="0" fontId="35" fillId="0" borderId="14" applyAlignment="1">
      <alignment vertical="center"/>
    </xf>
    <xf numFmtId="0" fontId="23" fillId="14" borderId="0" applyAlignment="1">
      <alignment vertical="center"/>
    </xf>
    <xf numFmtId="0" fontId="41" fillId="19" borderId="13" applyAlignment="1">
      <alignment vertical="center"/>
    </xf>
    <xf numFmtId="0" fontId="32" fillId="19" borderId="10" applyAlignment="1">
      <alignment vertical="center"/>
    </xf>
    <xf numFmtId="0" fontId="28" fillId="13" borderId="8" applyAlignment="1">
      <alignment vertical="center"/>
    </xf>
    <xf numFmtId="0" fontId="24" fillId="7" borderId="0" applyAlignment="1">
      <alignment vertical="center"/>
    </xf>
    <xf numFmtId="0" fontId="23" fillId="6" borderId="0" applyAlignment="1">
      <alignment vertical="center"/>
    </xf>
    <xf numFmtId="0" fontId="37" fillId="0" borderId="12" applyAlignment="1">
      <alignment vertical="center"/>
    </xf>
    <xf numFmtId="0" fontId="29" fillId="0" borderId="9" applyAlignment="1">
      <alignment vertical="center"/>
    </xf>
    <xf numFmtId="0" fontId="27" fillId="12" borderId="0" applyAlignment="1">
      <alignment vertical="center"/>
    </xf>
    <xf numFmtId="0" fontId="26" fillId="11" borderId="0" applyAlignment="1">
      <alignment vertical="center"/>
    </xf>
    <xf numFmtId="0" fontId="24" fillId="32" borderId="0" applyAlignment="1">
      <alignment vertical="center"/>
    </xf>
    <xf numFmtId="0" fontId="23" fillId="22" borderId="0" applyAlignment="1">
      <alignment vertical="center"/>
    </xf>
    <xf numFmtId="0" fontId="24" fillId="30" borderId="0" applyAlignment="1">
      <alignment vertical="center"/>
    </xf>
    <xf numFmtId="0" fontId="24" fillId="21" borderId="0" applyAlignment="1">
      <alignment vertical="center"/>
    </xf>
    <xf numFmtId="0" fontId="24" fillId="25" borderId="0" applyAlignment="1">
      <alignment vertical="center"/>
    </xf>
    <xf numFmtId="0" fontId="24" fillId="35" borderId="0" applyAlignment="1">
      <alignment vertical="center"/>
    </xf>
    <xf numFmtId="0" fontId="23" fillId="27" borderId="0" applyAlignment="1">
      <alignment vertical="center"/>
    </xf>
    <xf numFmtId="0" fontId="23" fillId="29" borderId="0" applyAlignment="1">
      <alignment vertical="center"/>
    </xf>
    <xf numFmtId="0" fontId="24" fillId="10" borderId="0" applyAlignment="1">
      <alignment vertical="center"/>
    </xf>
    <xf numFmtId="0" fontId="24" fillId="16" borderId="0" applyAlignment="1">
      <alignment vertical="center"/>
    </xf>
    <xf numFmtId="0" fontId="23" fillId="18" borderId="0" applyAlignment="1">
      <alignment vertical="center"/>
    </xf>
    <xf numFmtId="0" fontId="24" fillId="34" borderId="0" applyAlignment="1">
      <alignment vertical="center"/>
    </xf>
    <xf numFmtId="0" fontId="23" fillId="36" borderId="0" applyAlignment="1">
      <alignment vertical="center"/>
    </xf>
    <xf numFmtId="0" fontId="23" fillId="33" borderId="0" applyAlignment="1">
      <alignment vertical="center"/>
    </xf>
    <xf numFmtId="0" fontId="31" fillId="0" borderId="0" applyAlignment="1">
      <alignment vertical="center"/>
    </xf>
    <xf numFmtId="0" fontId="24" fillId="9" borderId="0" applyAlignment="1">
      <alignment vertical="center"/>
    </xf>
    <xf numFmtId="0" fontId="23" fillId="24" borderId="0" applyAlignment="1">
      <alignment vertical="center"/>
    </xf>
    <xf numFmtId="0" fontId="25" fillId="0" borderId="0" applyAlignment="1">
      <alignment vertical="center"/>
    </xf>
    <xf numFmtId="0" fontId="25" fillId="0" borderId="0" applyProtection="1">
      <protection locked="0" hidden="0"/>
    </xf>
    <xf numFmtId="0" fontId="31" fillId="0" borderId="0"/>
    <xf numFmtId="0" fontId="25" fillId="0" borderId="0"/>
    <xf numFmtId="0" fontId="25" fillId="0" borderId="0" applyAlignment="1">
      <alignment vertical="center"/>
    </xf>
    <xf numFmtId="0" fontId="0" fillId="0" borderId="0" applyAlignment="1">
      <alignment vertical="center"/>
    </xf>
    <xf numFmtId="0" fontId="40" fillId="0" borderId="0"/>
  </cellStyleXfs>
  <cellXfs count="251">
    <xf numFmtId="0" fontId="0" fillId="0" borderId="0" applyAlignment="1" pivotButton="0" quotePrefix="0" xfId="0">
      <alignment vertical="center"/>
    </xf>
    <xf numFmtId="0" fontId="1" fillId="2" borderId="0" applyAlignment="1" pivotButton="0" quotePrefix="0" xfId="0">
      <alignment vertical="center" wrapText="1"/>
    </xf>
    <xf numFmtId="0" fontId="2" fillId="2" borderId="0" applyAlignment="1" pivotButton="0" quotePrefix="0" xfId="0">
      <alignment vertical="center" wrapText="1"/>
    </xf>
    <xf numFmtId="0" fontId="3" fillId="2" borderId="0" applyAlignment="1" pivotButton="0" quotePrefix="0" xfId="0">
      <alignment vertical="center" wrapText="1"/>
    </xf>
    <xf numFmtId="0" fontId="4" fillId="2" borderId="0" applyAlignment="1" pivotButton="0" quotePrefix="0" xfId="0">
      <alignment vertical="center"/>
    </xf>
    <xf numFmtId="0" fontId="3" fillId="0" borderId="0" applyAlignment="1" pivotButton="0" quotePrefix="0" xfId="54">
      <alignment vertical="center" wrapText="1"/>
    </xf>
    <xf numFmtId="0" fontId="1" fillId="2" borderId="0" applyAlignment="1" pivotButton="0" quotePrefix="0" xfId="0">
      <alignment vertical="center"/>
    </xf>
    <xf numFmtId="0" fontId="5" fillId="2" borderId="0" applyAlignment="1" pivotButton="0" quotePrefix="0" xfId="0">
      <alignment horizontal="center" vertical="center"/>
    </xf>
    <xf numFmtId="0" fontId="5" fillId="2" borderId="0" applyAlignment="1" pivotButton="0" quotePrefix="0" xfId="0">
      <alignment horizontal="left" vertical="center"/>
    </xf>
    <xf numFmtId="164" fontId="5" fillId="2" borderId="0" applyAlignment="1" pivotButton="0" quotePrefix="0" xfId="0">
      <alignment horizontal="center" vertical="center"/>
    </xf>
    <xf numFmtId="10" fontId="5" fillId="2" borderId="0" applyAlignment="1" pivotButton="0" quotePrefix="0" xfId="0">
      <alignment horizontal="center" vertical="center"/>
    </xf>
    <xf numFmtId="165" fontId="5" fillId="2" borderId="0" applyAlignment="1" pivotButton="0" quotePrefix="0" xfId="0">
      <alignment horizontal="center" vertical="center"/>
    </xf>
    <xf numFmtId="0" fontId="5" fillId="2" borderId="0" applyAlignment="1" pivotButton="0" quotePrefix="0" xfId="0">
      <alignment horizontal="center" vertical="center" wrapText="1"/>
    </xf>
    <xf numFmtId="0" fontId="5" fillId="2" borderId="0" applyAlignment="1" pivotButton="0" quotePrefix="0" xfId="0">
      <alignment vertical="center"/>
    </xf>
    <xf numFmtId="0" fontId="6" fillId="2" borderId="0" applyAlignment="1" pivotButton="0" quotePrefix="0" xfId="0">
      <alignment horizontal="center" vertical="center" wrapText="1"/>
    </xf>
    <xf numFmtId="0" fontId="6" fillId="2" borderId="0" applyAlignment="1" pivotButton="0" quotePrefix="0" xfId="0">
      <alignment horizontal="left" vertical="center" wrapText="1"/>
    </xf>
    <xf numFmtId="164" fontId="6" fillId="2" borderId="0" applyAlignment="1" pivotButton="0" quotePrefix="0" xfId="0">
      <alignment horizontal="center" vertical="center" wrapText="1"/>
    </xf>
    <xf numFmtId="0" fontId="2" fillId="0" borderId="1" applyAlignment="1" pivotButton="0" quotePrefix="0" xfId="0">
      <alignment horizontal="center" vertical="center" wrapText="1"/>
    </xf>
    <xf numFmtId="164" fontId="2" fillId="0" borderId="1" applyAlignment="1" pivotButton="0" quotePrefix="0" xfId="0">
      <alignment horizontal="center" vertical="center" wrapText="1"/>
    </xf>
    <xf numFmtId="0" fontId="2" fillId="0" borderId="1" applyAlignment="1" pivotButton="0" quotePrefix="0" xfId="0">
      <alignment horizontal="center" vertical="center" wrapText="1"/>
    </xf>
    <xf numFmtId="0" fontId="7" fillId="0" borderId="1" applyAlignment="1" pivotButton="0" quotePrefix="0" xfId="0">
      <alignment horizontal="center" vertical="center" wrapText="1"/>
    </xf>
    <xf numFmtId="0" fontId="7" fillId="0" borderId="1" applyAlignment="1" pivotButton="0" quotePrefix="0" xfId="0">
      <alignment horizontal="center" vertical="center" wrapText="1"/>
    </xf>
    <xf numFmtId="0" fontId="5" fillId="0" borderId="1" applyAlignment="1" pivotButton="0" quotePrefix="0" xfId="0">
      <alignment horizontal="center" vertical="center" wrapText="1"/>
    </xf>
    <xf numFmtId="0" fontId="7" fillId="0" borderId="1" applyAlignment="1" pivotButton="0" quotePrefix="0" xfId="48">
      <alignment horizontal="left" vertical="center" wrapText="1"/>
    </xf>
    <xf numFmtId="0" fontId="7" fillId="0" borderId="1" applyAlignment="1" pivotButton="0" quotePrefix="0" xfId="0">
      <alignment horizontal="left" vertical="center" wrapText="1"/>
    </xf>
    <xf numFmtId="10" fontId="6" fillId="2" borderId="0" applyAlignment="1" pivotButton="0" quotePrefix="0" xfId="0">
      <alignment horizontal="center" vertical="center" wrapText="1"/>
    </xf>
    <xf numFmtId="165" fontId="6" fillId="2" borderId="0" applyAlignment="1" pivotButton="0" quotePrefix="0" xfId="0">
      <alignment horizontal="center" vertical="center" wrapText="1"/>
    </xf>
    <xf numFmtId="0" fontId="1" fillId="2" borderId="0" applyAlignment="1" pivotButton="0" quotePrefix="0" xfId="0">
      <alignment horizontal="center" vertical="center" wrapText="1"/>
    </xf>
    <xf numFmtId="10" fontId="4" fillId="2" borderId="1" applyAlignment="1" pivotButton="0" quotePrefix="0" xfId="0">
      <alignment horizontal="center" vertical="center"/>
    </xf>
    <xf numFmtId="165" fontId="3" fillId="2" borderId="1" applyAlignment="1" pivotButton="0" quotePrefix="0" xfId="0">
      <alignment horizontal="center" vertical="center" wrapText="1"/>
    </xf>
    <xf numFmtId="0" fontId="3" fillId="2" borderId="1" applyAlignment="1" pivotButton="0" quotePrefix="0" xfId="0">
      <alignment horizontal="center" vertical="center" wrapText="1"/>
    </xf>
    <xf numFmtId="0" fontId="4" fillId="2" borderId="1" applyAlignment="1" pivotButton="0" quotePrefix="0" xfId="0">
      <alignment horizontal="center" vertical="center"/>
    </xf>
    <xf numFmtId="0" fontId="7" fillId="0" borderId="1" applyAlignment="1" pivotButton="0" quotePrefix="0" xfId="0">
      <alignment horizontal="left" vertical="center" wrapText="1"/>
    </xf>
    <xf numFmtId="0" fontId="8" fillId="2" borderId="1" applyAlignment="1" pivotButton="0" quotePrefix="0" xfId="54">
      <alignment horizontal="center" vertical="center" wrapText="1"/>
    </xf>
    <xf numFmtId="0" fontId="3" fillId="0" borderId="0" applyAlignment="1" pivotButton="0" quotePrefix="0" xfId="54">
      <alignment vertical="center" wrapText="1"/>
    </xf>
    <xf numFmtId="0" fontId="4" fillId="2" borderId="0" applyAlignment="1" pivotButton="0" quotePrefix="0" xfId="0">
      <alignment vertical="center"/>
    </xf>
    <xf numFmtId="0" fontId="3" fillId="0" borderId="1" applyAlignment="1" pivotButton="0" quotePrefix="0" xfId="54">
      <alignment horizontal="center" vertical="center" wrapText="1"/>
    </xf>
    <xf numFmtId="0" fontId="7" fillId="0" borderId="1" applyAlignment="1" pivotButton="0" quotePrefix="0" xfId="0">
      <alignment vertical="center" wrapText="1"/>
    </xf>
    <xf numFmtId="0" fontId="2" fillId="0" borderId="1" applyAlignment="1" pivotButton="0" quotePrefix="0" xfId="0">
      <alignment horizontal="left" vertical="center" wrapText="1"/>
    </xf>
    <xf numFmtId="0" fontId="4" fillId="2" borderId="1" applyAlignment="1" pivotButton="0" quotePrefix="0" xfId="0">
      <alignment horizontal="center" vertical="center"/>
    </xf>
    <xf numFmtId="10" fontId="2" fillId="0" borderId="1" applyAlignment="1" pivotButton="0" quotePrefix="0" xfId="0">
      <alignment horizontal="center" vertical="center" wrapText="1"/>
    </xf>
    <xf numFmtId="10" fontId="4" fillId="2" borderId="1" applyAlignment="1" pivotButton="0" quotePrefix="0" xfId="0">
      <alignment vertical="center"/>
    </xf>
    <xf numFmtId="0" fontId="4" fillId="2" borderId="1" applyAlignment="1" pivotButton="0" quotePrefix="0" xfId="0">
      <alignment horizontal="center" vertical="center" wrapText="1"/>
    </xf>
    <xf numFmtId="0" fontId="4" fillId="3" borderId="0" applyAlignment="1" pivotButton="0" quotePrefix="0" xfId="0">
      <alignment vertical="center"/>
    </xf>
    <xf numFmtId="0" fontId="9" fillId="0" borderId="1" applyAlignment="1" pivotButton="0" quotePrefix="0" xfId="0">
      <alignment horizontal="center" vertical="center" wrapText="1"/>
    </xf>
    <xf numFmtId="0" fontId="4" fillId="0" borderId="0" applyAlignment="1" pivotButton="0" quotePrefix="0" xfId="0">
      <alignment vertical="center"/>
    </xf>
    <xf numFmtId="0" fontId="10" fillId="0" borderId="0" applyAlignment="1" pivotButton="0" quotePrefix="0" xfId="0">
      <alignment vertical="center"/>
    </xf>
    <xf numFmtId="0" fontId="5" fillId="0" borderId="0" applyAlignment="1" pivotButton="0" quotePrefix="0" xfId="0">
      <alignment vertical="center"/>
    </xf>
    <xf numFmtId="164" fontId="5" fillId="0" borderId="0" applyAlignment="1" pivotButton="0" quotePrefix="0" xfId="0">
      <alignment horizontal="center" vertical="center"/>
    </xf>
    <xf numFmtId="10" fontId="5" fillId="0" borderId="0" applyAlignment="1" pivotButton="0" quotePrefix="0" xfId="0">
      <alignment horizontal="center" vertical="center"/>
    </xf>
    <xf numFmtId="164" fontId="2" fillId="0" borderId="2" applyAlignment="1" pivotButton="0" quotePrefix="0" xfId="0">
      <alignment horizontal="center" vertical="center" wrapText="1"/>
    </xf>
    <xf numFmtId="164" fontId="2" fillId="0" borderId="3" applyAlignment="1" pivotButton="0" quotePrefix="0" xfId="0">
      <alignment horizontal="center" vertical="center" wrapText="1"/>
    </xf>
    <xf numFmtId="0" fontId="3" fillId="2" borderId="1" applyAlignment="1" pivotButton="0" quotePrefix="0" xfId="0">
      <alignment vertical="center" wrapText="1"/>
    </xf>
    <xf numFmtId="164" fontId="3" fillId="2" borderId="1" applyAlignment="1" pivotButton="0" quotePrefix="0" xfId="0">
      <alignment horizontal="center" vertical="center" wrapText="1"/>
    </xf>
    <xf numFmtId="0" fontId="11" fillId="4" borderId="1" applyAlignment="1" pivotButton="0" quotePrefix="0" xfId="0">
      <alignment horizontal="center" vertical="center" wrapText="1"/>
    </xf>
    <xf numFmtId="0" fontId="12" fillId="4" borderId="1" applyAlignment="1" pivotButton="0" quotePrefix="0" xfId="54">
      <alignment horizontal="center" vertical="center" wrapText="1"/>
    </xf>
    <xf numFmtId="0" fontId="11" fillId="4" borderId="1" applyAlignment="1" pivotButton="0" quotePrefix="0" xfId="0">
      <alignment vertical="center"/>
    </xf>
    <xf numFmtId="0" fontId="11" fillId="4" borderId="1" applyAlignment="1" pivotButton="0" quotePrefix="0" xfId="0">
      <alignment horizontal="left" vertical="center" wrapText="1"/>
    </xf>
    <xf numFmtId="0" fontId="10" fillId="0" borderId="1" applyAlignment="1" pivotButton="0" quotePrefix="0" xfId="0">
      <alignment horizontal="center" vertical="center" wrapText="1"/>
    </xf>
    <xf numFmtId="0" fontId="4" fillId="2" borderId="1" applyAlignment="1" pivotButton="0" quotePrefix="0" xfId="0">
      <alignment vertical="center"/>
    </xf>
    <xf numFmtId="0" fontId="10" fillId="0" borderId="1" applyAlignment="1" pivotButton="0" quotePrefix="0" xfId="0">
      <alignment horizontal="left" vertical="center" wrapText="1"/>
    </xf>
    <xf numFmtId="0" fontId="11" fillId="4" borderId="1" applyAlignment="1" pivotButton="0" quotePrefix="0" xfId="0">
      <alignment vertical="center" wrapText="1"/>
    </xf>
    <xf numFmtId="0" fontId="2" fillId="4" borderId="1" applyAlignment="1" pivotButton="0" quotePrefix="0" xfId="0">
      <alignment horizontal="center" vertical="center" wrapText="1"/>
    </xf>
    <xf numFmtId="0" fontId="2" fillId="4" borderId="1" applyAlignment="1" pivotButton="0" quotePrefix="0" xfId="0">
      <alignment horizontal="left" vertical="center" wrapText="1"/>
    </xf>
    <xf numFmtId="49" fontId="2" fillId="4" borderId="1" applyAlignment="1" pivotButton="0" quotePrefix="0" xfId="0">
      <alignment horizontal="center" vertical="center" wrapText="1"/>
    </xf>
    <xf numFmtId="0" fontId="2" fillId="4" borderId="1" applyAlignment="1" pivotButton="0" quotePrefix="0" xfId="48">
      <alignment horizontal="left" vertical="center" wrapText="1"/>
    </xf>
    <xf numFmtId="166" fontId="7" fillId="0" borderId="1" applyAlignment="1" pivotButton="0" quotePrefix="0" xfId="0">
      <alignment horizontal="center" vertical="center" wrapText="1"/>
    </xf>
    <xf numFmtId="164" fontId="6" fillId="0" borderId="0" applyAlignment="1" pivotButton="0" quotePrefix="0" xfId="0">
      <alignment horizontal="center" vertical="center" wrapText="1"/>
    </xf>
    <xf numFmtId="10" fontId="6" fillId="0" borderId="0" applyAlignment="1" pivotButton="0" quotePrefix="0" xfId="0">
      <alignment horizontal="center" vertical="center" wrapText="1"/>
    </xf>
    <xf numFmtId="165" fontId="2" fillId="2" borderId="4" applyAlignment="1" pivotButton="0" quotePrefix="0" xfId="0">
      <alignment horizontal="center" vertical="center" wrapText="1"/>
    </xf>
    <xf numFmtId="164" fontId="2" fillId="2" borderId="1" applyAlignment="1" pivotButton="0" quotePrefix="0" xfId="0">
      <alignment horizontal="center" vertical="center" wrapText="1"/>
    </xf>
    <xf numFmtId="164" fontId="3" fillId="0" borderId="1" applyAlignment="1" pivotButton="0" quotePrefix="0" xfId="0">
      <alignment horizontal="center" vertical="center" wrapText="1"/>
    </xf>
    <xf numFmtId="10" fontId="3" fillId="0" borderId="1" applyAlignment="1" pivotButton="0" quotePrefix="0" xfId="0">
      <alignment horizontal="center" vertical="center" wrapText="1"/>
    </xf>
    <xf numFmtId="0" fontId="11" fillId="4" borderId="1" applyAlignment="1" pivotButton="0" quotePrefix="0" xfId="0">
      <alignment horizontal="center" vertical="center"/>
    </xf>
    <xf numFmtId="10" fontId="11" fillId="4" borderId="1" applyAlignment="1" pivotButton="0" quotePrefix="0" xfId="0">
      <alignment horizontal="center" vertical="center"/>
    </xf>
    <xf numFmtId="0" fontId="11" fillId="0" borderId="1" applyAlignment="1" pivotButton="0" quotePrefix="0" xfId="0">
      <alignment horizontal="center" vertical="center"/>
    </xf>
    <xf numFmtId="10" fontId="11" fillId="0" borderId="1" applyAlignment="1" pivotButton="0" quotePrefix="0" xfId="0">
      <alignment horizontal="center" vertical="center"/>
    </xf>
    <xf numFmtId="0" fontId="3" fillId="0" borderId="1" applyAlignment="1" pivotButton="0" quotePrefix="0" xfId="54">
      <alignment vertical="center" wrapText="1"/>
    </xf>
    <xf numFmtId="0" fontId="2" fillId="4" borderId="1" applyAlignment="1" pivotButton="0" quotePrefix="0" xfId="54">
      <alignment vertical="center" wrapText="1"/>
    </xf>
    <xf numFmtId="0" fontId="11" fillId="4" borderId="1" applyAlignment="1" pivotButton="0" quotePrefix="0" xfId="0">
      <alignment vertical="center"/>
    </xf>
    <xf numFmtId="49" fontId="7" fillId="0" borderId="1" applyAlignment="1" pivotButton="0" quotePrefix="0" xfId="0">
      <alignment horizontal="left" vertical="center" wrapText="1"/>
    </xf>
    <xf numFmtId="0" fontId="2" fillId="4" borderId="1" applyAlignment="1" pivotButton="0" quotePrefix="0" xfId="54">
      <alignment horizontal="center" vertical="center" wrapText="1"/>
    </xf>
    <xf numFmtId="0" fontId="2" fillId="4" borderId="1" applyAlignment="1" pivotButton="0" quotePrefix="0" xfId="0">
      <alignment horizontal="center" vertical="center" wrapText="1"/>
    </xf>
    <xf numFmtId="0" fontId="2" fillId="4" borderId="1" applyAlignment="1" pivotButton="0" quotePrefix="0" xfId="51">
      <alignment horizontal="center" vertical="center" wrapText="1"/>
    </xf>
    <xf numFmtId="0" fontId="2" fillId="4" borderId="1" applyAlignment="1" pivotButton="0" quotePrefix="0" xfId="54">
      <alignment horizontal="left" vertical="center" wrapText="1"/>
    </xf>
    <xf numFmtId="167" fontId="7" fillId="0" borderId="1" applyAlignment="1" pivotButton="0" quotePrefix="0" xfId="0">
      <alignment horizontal="center" vertical="center" wrapText="1"/>
    </xf>
    <xf numFmtId="0" fontId="4" fillId="0" borderId="1" applyAlignment="1" pivotButton="0" quotePrefix="0" xfId="0">
      <alignment vertical="center"/>
    </xf>
    <xf numFmtId="49" fontId="7" fillId="0" borderId="1" applyAlignment="1" pivotButton="0" quotePrefix="0" xfId="0">
      <alignment horizontal="center" vertical="center" wrapText="1"/>
    </xf>
    <xf numFmtId="165" fontId="11" fillId="4" borderId="1" applyAlignment="1" pivotButton="0" quotePrefix="0" xfId="0">
      <alignment horizontal="center" vertical="center"/>
    </xf>
    <xf numFmtId="165" fontId="5" fillId="2" borderId="1" applyAlignment="1" pivotButton="0" quotePrefix="0" xfId="0">
      <alignment horizontal="center" vertical="center"/>
    </xf>
    <xf numFmtId="164" fontId="5" fillId="2" borderId="1" applyAlignment="1" pivotButton="0" quotePrefix="0" xfId="0">
      <alignment horizontal="center" vertical="center"/>
    </xf>
    <xf numFmtId="0" fontId="13" fillId="4" borderId="1" applyAlignment="1" pivotButton="0" quotePrefix="0" xfId="0">
      <alignment horizontal="center" vertical="center"/>
    </xf>
    <xf numFmtId="0" fontId="13" fillId="4" borderId="1" applyAlignment="1" pivotButton="0" quotePrefix="0" xfId="0">
      <alignment horizontal="center" vertical="center" wrapText="1"/>
    </xf>
    <xf numFmtId="0" fontId="2" fillId="4" borderId="1" applyAlignment="1" pivotButton="0" quotePrefix="0" xfId="0">
      <alignment horizontal="justify" vertical="center" wrapText="1"/>
    </xf>
    <xf numFmtId="164" fontId="2" fillId="4" borderId="1" applyAlignment="1" pivotButton="0" quotePrefix="0" xfId="0">
      <alignment horizontal="center" vertical="center" wrapText="1"/>
    </xf>
    <xf numFmtId="0" fontId="14" fillId="0" borderId="1" applyAlignment="1" pivotButton="0" quotePrefix="0" xfId="0">
      <alignment horizontal="center" vertical="center"/>
    </xf>
    <xf numFmtId="0" fontId="14" fillId="0" borderId="1" applyAlignment="1" pivotButton="0" quotePrefix="0" xfId="0">
      <alignment horizontal="center" vertical="center" wrapText="1"/>
    </xf>
    <xf numFmtId="0" fontId="14" fillId="0" borderId="1" applyAlignment="1" pivotButton="0" quotePrefix="0" xfId="0">
      <alignment horizontal="justify" vertical="center" wrapText="1"/>
    </xf>
    <xf numFmtId="0" fontId="2" fillId="4" borderId="1" applyAlignment="1" pivotButton="0" quotePrefix="0" xfId="0">
      <alignment horizontal="center" vertical="center"/>
    </xf>
    <xf numFmtId="0" fontId="13" fillId="4" borderId="1" applyAlignment="1" pivotButton="0" quotePrefix="0" xfId="0">
      <alignment horizontal="justify" vertical="center" wrapText="1"/>
    </xf>
    <xf numFmtId="168" fontId="13" fillId="4" borderId="1" applyAlignment="1" pivotButton="0" quotePrefix="0" xfId="0">
      <alignment horizontal="center" vertical="center" wrapText="1"/>
    </xf>
    <xf numFmtId="164" fontId="14" fillId="0" borderId="1" applyAlignment="1" pivotButton="0" quotePrefix="0" xfId="0">
      <alignment horizontal="center" vertical="center" wrapText="1"/>
    </xf>
    <xf numFmtId="0" fontId="14" fillId="0" borderId="5" applyAlignment="1" pivotButton="0" quotePrefix="0" xfId="0">
      <alignment horizontal="justify" vertical="center" wrapText="1"/>
    </xf>
    <xf numFmtId="0" fontId="14" fillId="0" borderId="6" applyAlignment="1" pivotButton="0" quotePrefix="0" xfId="0">
      <alignment horizontal="justify" vertical="center" wrapText="1"/>
    </xf>
    <xf numFmtId="0" fontId="14" fillId="0" borderId="7" applyAlignment="1" pivotButton="0" quotePrefix="0" xfId="0">
      <alignment horizontal="justify" vertical="center" wrapText="1"/>
    </xf>
    <xf numFmtId="0" fontId="2" fillId="4" borderId="0" applyAlignment="1" pivotButton="0" quotePrefix="0" xfId="0">
      <alignment horizontal="center" vertical="center" wrapText="1"/>
    </xf>
    <xf numFmtId="0" fontId="10" fillId="0" borderId="1" applyAlignment="1" pivotButton="0" quotePrefix="0" xfId="0">
      <alignment horizontal="justify" vertical="center" wrapText="1"/>
    </xf>
    <xf numFmtId="0" fontId="7" fillId="0" borderId="1" applyAlignment="1" pivotButton="0" quotePrefix="0" xfId="0">
      <alignment horizontal="justify" vertical="center" wrapText="1"/>
    </xf>
    <xf numFmtId="0" fontId="2" fillId="4" borderId="1" applyAlignment="1" pivotButton="0" quotePrefix="0" xfId="0">
      <alignment horizontal="left" vertical="center" wrapText="1"/>
    </xf>
    <xf numFmtId="0" fontId="5" fillId="2" borderId="1" applyAlignment="1" pivotButton="0" quotePrefix="0" xfId="0">
      <alignment vertical="center"/>
    </xf>
    <xf numFmtId="0" fontId="7" fillId="0" borderId="1" applyAlignment="1" pivotButton="0" quotePrefix="0" xfId="54">
      <alignment horizontal="center" vertical="center" wrapText="1"/>
    </xf>
    <xf numFmtId="164" fontId="11" fillId="4" borderId="1" applyAlignment="1" pivotButton="0" quotePrefix="0" xfId="0">
      <alignment horizontal="center" vertical="center"/>
    </xf>
    <xf numFmtId="169" fontId="2" fillId="4" borderId="1" applyAlignment="1" pivotButton="0" quotePrefix="0" xfId="0">
      <alignment horizontal="center" vertical="center" wrapText="1"/>
    </xf>
    <xf numFmtId="169" fontId="7" fillId="0" borderId="1" applyAlignment="1" pivotButton="0" quotePrefix="0" xfId="0">
      <alignment horizontal="center" vertical="center" wrapText="1"/>
    </xf>
    <xf numFmtId="0" fontId="12" fillId="4" borderId="1" applyAlignment="1" pivotButton="0" quotePrefix="0" xfId="0">
      <alignment horizontal="center" vertical="center" wrapText="1"/>
    </xf>
    <xf numFmtId="0" fontId="2" fillId="4" borderId="1" applyAlignment="1" pivotButton="0" quotePrefix="0" xfId="48">
      <alignment horizontal="center" vertical="center" wrapText="1"/>
    </xf>
    <xf numFmtId="0" fontId="12" fillId="4" borderId="1" applyAlignment="1" pivotButton="0" quotePrefix="0" xfId="0">
      <alignment horizontal="center" vertical="center" wrapText="1"/>
    </xf>
    <xf numFmtId="0" fontId="15" fillId="0" borderId="1" applyAlignment="1" pivotButton="0" quotePrefix="0" xfId="0">
      <alignment horizontal="center" vertical="center" wrapText="1"/>
    </xf>
    <xf numFmtId="0" fontId="15" fillId="0" borderId="5" applyAlignment="1" pivotButton="0" quotePrefix="0" xfId="0">
      <alignment horizontal="center" vertical="center" wrapText="1"/>
    </xf>
    <xf numFmtId="0" fontId="5" fillId="0" borderId="1" applyAlignment="1" pivotButton="0" quotePrefix="0" xfId="0">
      <alignment horizontal="center" vertical="center" wrapText="1"/>
    </xf>
    <xf numFmtId="0" fontId="5" fillId="0" borderId="1" applyAlignment="1" pivotButton="0" quotePrefix="0" xfId="0">
      <alignment vertical="center" wrapText="1"/>
    </xf>
    <xf numFmtId="0" fontId="4" fillId="0" borderId="1" applyAlignment="1" pivotButton="0" quotePrefix="0" xfId="0">
      <alignment horizontal="center" vertical="center" wrapText="1"/>
    </xf>
    <xf numFmtId="0" fontId="16" fillId="0" borderId="1" applyAlignment="1" pivotButton="0" quotePrefix="0" xfId="0">
      <alignment horizontal="center" vertical="center" wrapText="1"/>
    </xf>
    <xf numFmtId="0" fontId="15" fillId="0" borderId="1" applyAlignment="1" pivotButton="0" quotePrefix="0" xfId="0">
      <alignment horizontal="center" vertical="center" wrapText="1"/>
    </xf>
    <xf numFmtId="0" fontId="7" fillId="0" borderId="1" applyAlignment="1" pivotButton="0" quotePrefix="0" xfId="20">
      <alignment horizontal="left" vertical="center" wrapText="1"/>
    </xf>
    <xf numFmtId="0" fontId="17" fillId="0" borderId="1" applyAlignment="1" pivotButton="0" quotePrefix="0" xfId="0">
      <alignment horizontal="center" vertical="center" wrapText="1"/>
    </xf>
    <xf numFmtId="0" fontId="18" fillId="0" borderId="1" applyAlignment="1" pivotButton="0" quotePrefix="0" xfId="0">
      <alignment horizontal="left" vertical="center" wrapText="1"/>
    </xf>
    <xf numFmtId="0" fontId="7" fillId="5" borderId="1" applyAlignment="1" pivotButton="0" quotePrefix="0" xfId="0">
      <alignment horizontal="center" vertical="center" wrapText="1"/>
    </xf>
    <xf numFmtId="0" fontId="5" fillId="2" borderId="1" applyAlignment="1" pivotButton="0" quotePrefix="0" xfId="0">
      <alignment vertical="center" wrapText="1"/>
    </xf>
    <xf numFmtId="0" fontId="1" fillId="0" borderId="1" applyAlignment="1" pivotButton="0" quotePrefix="0" xfId="0">
      <alignment horizontal="center" vertical="center" wrapText="1"/>
    </xf>
    <xf numFmtId="0" fontId="18" fillId="0" borderId="1" applyAlignment="1" pivotButton="0" quotePrefix="0" xfId="0">
      <alignment vertical="center" wrapText="1"/>
    </xf>
    <xf numFmtId="0" fontId="2" fillId="4" borderId="1" applyAlignment="1" pivotButton="0" quotePrefix="0" xfId="0">
      <alignment vertical="center"/>
    </xf>
    <xf numFmtId="0" fontId="11" fillId="4" borderId="1" applyAlignment="1" pivotButton="0" quotePrefix="0" xfId="57">
      <alignment horizontal="center" vertical="center" wrapText="1"/>
    </xf>
    <xf numFmtId="0" fontId="11" fillId="4" borderId="1" applyAlignment="1" pivotButton="0" quotePrefix="0" xfId="57">
      <alignment horizontal="left" vertical="center" wrapText="1"/>
    </xf>
    <xf numFmtId="0" fontId="2" fillId="4" borderId="0" applyAlignment="1" pivotButton="0" quotePrefix="0" xfId="0">
      <alignment vertical="center"/>
    </xf>
    <xf numFmtId="0" fontId="11" fillId="4" borderId="1" applyAlignment="1" pivotButton="0" quotePrefix="0" xfId="0">
      <alignment horizontal="justify" vertical="center"/>
    </xf>
    <xf numFmtId="0" fontId="11" fillId="4" borderId="1" applyAlignment="1" pivotButton="0" quotePrefix="0" xfId="0">
      <alignment horizontal="left" vertical="center"/>
    </xf>
    <xf numFmtId="0" fontId="1" fillId="0" borderId="0" applyAlignment="1" pivotButton="0" quotePrefix="0" xfId="0">
      <alignment vertical="center" wrapText="1"/>
    </xf>
    <xf numFmtId="0" fontId="2" fillId="0" borderId="0" applyAlignment="1" pivotButton="0" quotePrefix="0" xfId="0">
      <alignment vertical="center" wrapText="1"/>
    </xf>
    <xf numFmtId="0" fontId="7" fillId="0" borderId="0" applyAlignment="1" pivotButton="0" quotePrefix="0" xfId="0">
      <alignment vertical="center" wrapText="1"/>
    </xf>
    <xf numFmtId="0" fontId="7" fillId="0" borderId="0" applyAlignment="1" pivotButton="0" quotePrefix="0" xfId="0">
      <alignment horizontal="center" vertical="center"/>
    </xf>
    <xf numFmtId="0" fontId="5" fillId="0" borderId="0" applyAlignment="1" pivotButton="0" quotePrefix="0" xfId="0">
      <alignment vertical="center" wrapText="1"/>
    </xf>
    <xf numFmtId="0" fontId="11" fillId="0" borderId="0" applyAlignment="1" pivotButton="0" quotePrefix="0" xfId="0">
      <alignment vertical="center"/>
    </xf>
    <xf numFmtId="0" fontId="1" fillId="0" borderId="0" applyAlignment="1" pivotButton="0" quotePrefix="0" xfId="0">
      <alignment horizontal="center" vertical="center"/>
    </xf>
    <xf numFmtId="0" fontId="5" fillId="0" borderId="0" applyAlignment="1" pivotButton="0" quotePrefix="0" xfId="0">
      <alignment horizontal="center" vertical="center"/>
    </xf>
    <xf numFmtId="0" fontId="5" fillId="0" borderId="0" applyAlignment="1" pivotButton="0" quotePrefix="0" xfId="0">
      <alignment horizontal="center" vertical="center" wrapText="1"/>
    </xf>
    <xf numFmtId="0" fontId="5" fillId="0" borderId="0" applyAlignment="1" pivotButton="0" quotePrefix="0" xfId="0">
      <alignment horizontal="left" vertical="center"/>
    </xf>
    <xf numFmtId="165" fontId="5" fillId="0" borderId="0" applyAlignment="1" pivotButton="0" quotePrefix="0" xfId="0">
      <alignment horizontal="center" vertical="center"/>
    </xf>
    <xf numFmtId="0" fontId="6" fillId="0" borderId="0" applyAlignment="1" pivotButton="0" quotePrefix="0" xfId="0">
      <alignment horizontal="center" vertical="center" wrapText="1"/>
    </xf>
    <xf numFmtId="0" fontId="6" fillId="0" borderId="0" applyAlignment="1" pivotButton="0" quotePrefix="0" xfId="0">
      <alignment horizontal="left" vertical="center" wrapText="1"/>
    </xf>
    <xf numFmtId="0" fontId="2" fillId="4" borderId="1" applyAlignment="1" pivotButton="0" quotePrefix="0" xfId="0">
      <alignment horizontal="center" vertical="center"/>
    </xf>
    <xf numFmtId="0" fontId="2" fillId="4" borderId="1" applyAlignment="1" pivotButton="0" quotePrefix="0" xfId="53">
      <alignment horizontal="center" vertical="center" wrapText="1"/>
    </xf>
    <xf numFmtId="0" fontId="7" fillId="0" borderId="1" applyAlignment="1" pivotButton="0" quotePrefix="0" xfId="0">
      <alignment horizontal="center" vertical="center"/>
    </xf>
    <xf numFmtId="0" fontId="7" fillId="0" borderId="1" applyAlignment="1" pivotButton="0" quotePrefix="0" xfId="53">
      <alignment horizontal="center" vertical="center" wrapText="1"/>
    </xf>
    <xf numFmtId="0" fontId="7" fillId="0" borderId="1" applyAlignment="1" pivotButton="0" quotePrefix="0" xfId="53">
      <alignment horizontal="left" vertical="center" wrapText="1"/>
    </xf>
    <xf numFmtId="0" fontId="2" fillId="4" borderId="1" applyAlignment="1" pivotButton="0" quotePrefix="0" xfId="53">
      <alignment horizontal="left" vertical="center" wrapText="1"/>
    </xf>
    <xf numFmtId="165" fontId="6" fillId="0" borderId="0" applyAlignment="1" pivotButton="0" quotePrefix="0" xfId="0">
      <alignment horizontal="center" vertical="center" wrapText="1"/>
    </xf>
    <xf numFmtId="10" fontId="2" fillId="4" borderId="1" applyAlignment="1" pivotButton="0" quotePrefix="0" xfId="0">
      <alignment horizontal="center" vertical="center" wrapText="1"/>
    </xf>
    <xf numFmtId="165" fontId="2" fillId="4" borderId="1" applyAlignment="1" pivotButton="0" quotePrefix="0" xfId="0">
      <alignment horizontal="center" vertical="center" wrapText="1"/>
    </xf>
    <xf numFmtId="165" fontId="2" fillId="4" borderId="1" applyAlignment="1" pivotButton="0" quotePrefix="0" xfId="51">
      <alignment horizontal="center" vertical="center" wrapText="1"/>
    </xf>
    <xf numFmtId="165" fontId="7" fillId="0" borderId="1" applyAlignment="1" pivotButton="0" quotePrefix="0" xfId="51">
      <alignment horizontal="center" vertical="center" wrapText="1"/>
    </xf>
    <xf numFmtId="0" fontId="7" fillId="0" borderId="1" applyAlignment="1" pivotButton="0" quotePrefix="0" xfId="55">
      <alignment horizontal="center" vertical="center" wrapText="1"/>
    </xf>
    <xf numFmtId="0" fontId="2" fillId="4" borderId="1" applyAlignment="1" pivotButton="0" quotePrefix="0" xfId="55">
      <alignment horizontal="center" vertical="center" wrapText="1"/>
    </xf>
    <xf numFmtId="0" fontId="2" fillId="4" borderId="1" applyAlignment="1" pivotButton="0" quotePrefix="0" xfId="55">
      <alignment horizontal="left" vertical="center" wrapText="1"/>
    </xf>
    <xf numFmtId="0" fontId="7" fillId="0" borderId="1" applyAlignment="1" pivotButton="0" quotePrefix="0" xfId="55">
      <alignment horizontal="left" vertical="center" wrapText="1"/>
    </xf>
    <xf numFmtId="0" fontId="17" fillId="0" borderId="1" applyAlignment="1" pivotButton="0" quotePrefix="0" xfId="0">
      <alignment horizontal="left" vertical="center" wrapText="1"/>
    </xf>
    <xf numFmtId="0" fontId="7" fillId="0" borderId="1" applyAlignment="1" pivotButton="0" quotePrefix="0" xfId="54">
      <alignment horizontal="left" vertical="center" wrapText="1"/>
    </xf>
    <xf numFmtId="0" fontId="2" fillId="4" borderId="1" applyAlignment="1" pivotButton="0" quotePrefix="0" xfId="0">
      <alignment vertical="center" wrapText="1"/>
    </xf>
    <xf numFmtId="0" fontId="2" fillId="4" borderId="5" applyAlignment="1" pivotButton="0" quotePrefix="0" xfId="0">
      <alignment vertical="center" wrapText="1"/>
    </xf>
    <xf numFmtId="0" fontId="1" fillId="0" borderId="1" applyAlignment="1" pivotButton="0" quotePrefix="0" xfId="0">
      <alignment horizontal="left" vertical="center" wrapText="1"/>
    </xf>
    <xf numFmtId="0" fontId="1" fillId="0" borderId="1" applyAlignment="1" pivotButton="0" quotePrefix="0" xfId="0">
      <alignment horizontal="center" vertical="center" wrapText="1"/>
    </xf>
    <xf numFmtId="0" fontId="10" fillId="3" borderId="0" applyAlignment="1" pivotButton="0" quotePrefix="0" xfId="0">
      <alignment vertical="center"/>
    </xf>
    <xf numFmtId="0" fontId="1" fillId="0" borderId="1" applyAlignment="1" pivotButton="0" quotePrefix="0" xfId="56">
      <alignment horizontal="center" vertical="center" wrapText="1"/>
    </xf>
    <xf numFmtId="0" fontId="1" fillId="0" borderId="1" applyAlignment="1" pivotButton="0" quotePrefix="0" xfId="56">
      <alignment horizontal="center" vertical="center" wrapText="1"/>
    </xf>
    <xf numFmtId="0" fontId="7" fillId="0" borderId="1" applyAlignment="1" pivotButton="0" quotePrefix="0" xfId="54">
      <alignment vertical="center" wrapText="1"/>
    </xf>
    <xf numFmtId="0" fontId="7" fillId="0" borderId="1" applyAlignment="1" pivotButton="0" quotePrefix="0" xfId="51">
      <alignment horizontal="left" vertical="center" wrapText="1"/>
    </xf>
    <xf numFmtId="0" fontId="7" fillId="0" borderId="1" applyAlignment="1" pivotButton="0" quotePrefix="0" xfId="51">
      <alignment horizontal="center" vertical="center" wrapText="1"/>
    </xf>
    <xf numFmtId="0" fontId="7" fillId="0" borderId="1" applyAlignment="1" pivotButton="0" quotePrefix="0" xfId="0">
      <alignment horizontal="center" vertical="center"/>
    </xf>
    <xf numFmtId="0" fontId="2" fillId="4" borderId="1" applyAlignment="1" pivotButton="0" quotePrefix="0" xfId="51">
      <alignment horizontal="left" vertical="center" wrapText="1"/>
    </xf>
    <xf numFmtId="165" fontId="10" fillId="0" borderId="1" applyAlignment="1" pivotButton="0" quotePrefix="0" xfId="0">
      <alignment horizontal="center" vertical="center"/>
    </xf>
    <xf numFmtId="170" fontId="7" fillId="0" borderId="1" applyAlignment="1" pivotButton="0" quotePrefix="0" xfId="0">
      <alignment horizontal="center" vertical="center" wrapText="1"/>
    </xf>
    <xf numFmtId="165" fontId="5" fillId="0" borderId="1" applyAlignment="1" pivotButton="0" quotePrefix="0" xfId="0">
      <alignment horizontal="center" vertical="center"/>
    </xf>
    <xf numFmtId="0" fontId="5" fillId="3" borderId="0" applyAlignment="1" pivotButton="0" quotePrefix="0" xfId="0">
      <alignment vertical="center"/>
    </xf>
    <xf numFmtId="0" fontId="7" fillId="0" borderId="5" applyAlignment="1" pivotButton="0" quotePrefix="0" xfId="54">
      <alignment horizontal="center" vertical="center" wrapText="1"/>
    </xf>
    <xf numFmtId="0" fontId="7" fillId="0" borderId="5" applyAlignment="1" pivotButton="0" quotePrefix="0" xfId="54">
      <alignment vertical="center" wrapText="1"/>
    </xf>
    <xf numFmtId="170" fontId="2" fillId="4" borderId="1" applyAlignment="1" pivotButton="0" quotePrefix="0" xfId="0">
      <alignment horizontal="center" vertical="center" wrapText="1"/>
    </xf>
    <xf numFmtId="0" fontId="2" fillId="4" borderId="5" applyAlignment="1" pivotButton="0" quotePrefix="0" xfId="54">
      <alignment horizontal="center" vertical="center" wrapText="1"/>
    </xf>
    <xf numFmtId="0" fontId="2" fillId="4" borderId="5" applyAlignment="1" pivotButton="0" quotePrefix="0" xfId="54">
      <alignment vertical="center" wrapText="1"/>
    </xf>
    <xf numFmtId="0" fontId="5" fillId="0" borderId="1" applyAlignment="1" pivotButton="0" quotePrefix="0" xfId="0">
      <alignment horizontal="left" vertical="center" wrapText="1"/>
    </xf>
    <xf numFmtId="167" fontId="5" fillId="0" borderId="1" applyAlignment="1" pivotButton="0" quotePrefix="0" xfId="0">
      <alignment horizontal="center" vertical="center" wrapText="1"/>
    </xf>
    <xf numFmtId="0" fontId="2" fillId="4" borderId="1" applyAlignment="1" pivotButton="0" quotePrefix="0" xfId="51">
      <alignment horizontal="justify" vertical="center" wrapText="1"/>
    </xf>
    <xf numFmtId="0" fontId="7" fillId="0" borderId="1" applyAlignment="1" pivotButton="0" quotePrefix="0" xfId="51">
      <alignment horizontal="justify" vertical="center" wrapText="1"/>
    </xf>
    <xf numFmtId="0" fontId="19" fillId="0" borderId="1" applyAlignment="1" pivotButton="0" quotePrefix="0" xfId="0">
      <alignment horizontal="center" vertical="center" wrapText="1"/>
    </xf>
    <xf numFmtId="0" fontId="19" fillId="2" borderId="1" applyAlignment="1" pivotButton="0" quotePrefix="0" xfId="0">
      <alignment horizontal="center" vertical="center" wrapText="1"/>
    </xf>
    <xf numFmtId="0" fontId="19" fillId="0" borderId="1" applyAlignment="1" pivotButton="0" quotePrefix="0" xfId="0">
      <alignment horizontal="left" vertical="center" wrapText="1"/>
    </xf>
    <xf numFmtId="0" fontId="20" fillId="0" borderId="1" applyAlignment="1" pivotButton="0" quotePrefix="0" xfId="0">
      <alignment horizontal="center" vertical="center" wrapText="1"/>
    </xf>
    <xf numFmtId="164" fontId="11" fillId="4" borderId="0" applyAlignment="1" pivotButton="0" quotePrefix="0" xfId="0">
      <alignment horizontal="center" vertical="center" wrapText="1"/>
    </xf>
    <xf numFmtId="0" fontId="1" fillId="0" borderId="1" applyAlignment="1" pivotButton="0" quotePrefix="0" xfId="0">
      <alignment horizontal="center" vertical="center"/>
    </xf>
    <xf numFmtId="0" fontId="21" fillId="0" borderId="1" applyAlignment="1" pivotButton="0" quotePrefix="0" xfId="0">
      <alignment horizontal="center" vertical="center" wrapText="1"/>
    </xf>
    <xf numFmtId="0" fontId="21" fillId="0" borderId="1" applyAlignment="1" pivotButton="0" quotePrefix="0" xfId="0">
      <alignment horizontal="left" vertical="center" wrapText="1"/>
    </xf>
    <xf numFmtId="164" fontId="16" fillId="0" borderId="1" applyAlignment="1" pivotButton="0" quotePrefix="0" xfId="0">
      <alignment horizontal="center" vertical="center" wrapText="1"/>
    </xf>
    <xf numFmtId="0" fontId="21" fillId="0" borderId="1" applyAlignment="1" pivotButton="0" quotePrefix="0" xfId="0">
      <alignment horizontal="center" vertical="center"/>
    </xf>
    <xf numFmtId="0" fontId="7" fillId="0" borderId="1" applyAlignment="1" pivotButton="0" quotePrefix="0" xfId="0">
      <alignment vertical="center" wrapText="1"/>
    </xf>
    <xf numFmtId="0" fontId="7" fillId="0" borderId="5" applyAlignment="1" pivotButton="0" quotePrefix="0" xfId="0">
      <alignment vertical="center" wrapText="1"/>
    </xf>
    <xf numFmtId="0" fontId="5" fillId="0" borderId="1" applyAlignment="1" pivotButton="0" quotePrefix="0" xfId="0">
      <alignment vertical="center" wrapText="1"/>
    </xf>
    <xf numFmtId="0" fontId="7" fillId="0" borderId="4" applyAlignment="1" pivotButton="0" quotePrefix="0" xfId="0">
      <alignment horizontal="center" vertical="center" wrapText="1"/>
    </xf>
    <xf numFmtId="164" fontId="7" fillId="0" borderId="1" applyAlignment="1" pivotButton="0" quotePrefix="0" xfId="0">
      <alignment horizontal="center" vertical="center" wrapText="1"/>
    </xf>
    <xf numFmtId="167" fontId="16" fillId="0" borderId="1" applyAlignment="1" pivotButton="0" quotePrefix="0" xfId="0">
      <alignment horizontal="center" vertical="center" wrapText="1"/>
    </xf>
    <xf numFmtId="0" fontId="22" fillId="0" borderId="1" applyAlignment="1" pivotButton="0" quotePrefix="0" xfId="0">
      <alignment horizontal="center" vertical="center" wrapText="1"/>
    </xf>
    <xf numFmtId="0" fontId="18" fillId="0" borderId="1" applyAlignment="1" pivotButton="0" quotePrefix="0" xfId="0">
      <alignment horizontal="center" vertical="center" wrapText="1"/>
    </xf>
    <xf numFmtId="164" fontId="5" fillId="0" borderId="0" applyAlignment="1" pivotButton="0" quotePrefix="0" xfId="0">
      <alignment horizontal="center" vertical="center"/>
    </xf>
    <xf numFmtId="165" fontId="5" fillId="0" borderId="0" applyAlignment="1" pivotButton="0" quotePrefix="0" xfId="0">
      <alignment horizontal="center" vertical="center"/>
    </xf>
    <xf numFmtId="164" fontId="2" fillId="0" borderId="20" applyAlignment="1" pivotButton="0" quotePrefix="0" xfId="0">
      <alignment horizontal="center" vertical="center" wrapText="1"/>
    </xf>
    <xf numFmtId="0" fontId="0" fillId="0" borderId="18" pivotButton="0" quotePrefix="0" xfId="0"/>
    <xf numFmtId="0" fontId="0" fillId="0" borderId="4" pivotButton="0" quotePrefix="0" xfId="0"/>
    <xf numFmtId="165" fontId="2" fillId="2" borderId="4" applyAlignment="1" pivotButton="0" quotePrefix="0" xfId="0">
      <alignment horizontal="center" vertical="center" wrapText="1"/>
    </xf>
    <xf numFmtId="0" fontId="0" fillId="0" borderId="7" pivotButton="0" quotePrefix="0" xfId="0"/>
    <xf numFmtId="0" fontId="0" fillId="0" borderId="3" pivotButton="0" quotePrefix="0" xfId="0"/>
    <xf numFmtId="164" fontId="2" fillId="2" borderId="1" applyAlignment="1" pivotButton="0" quotePrefix="0" xfId="0">
      <alignment horizontal="center" vertical="center" wrapText="1"/>
    </xf>
    <xf numFmtId="164" fontId="2" fillId="0" borderId="1" applyAlignment="1" pivotButton="0" quotePrefix="0" xfId="0">
      <alignment horizontal="center" vertical="center" wrapText="1"/>
    </xf>
    <xf numFmtId="0" fontId="0" fillId="0" borderId="22" pivotButton="0" quotePrefix="0" xfId="0"/>
    <xf numFmtId="164" fontId="2" fillId="4" borderId="1" applyAlignment="1" pivotButton="0" quotePrefix="0" xfId="0">
      <alignment horizontal="center" vertical="center" wrapText="1"/>
    </xf>
    <xf numFmtId="165" fontId="2" fillId="4" borderId="1" applyAlignment="1" pivotButton="0" quotePrefix="0" xfId="0">
      <alignment horizontal="center" vertical="center" wrapText="1"/>
    </xf>
    <xf numFmtId="165" fontId="2" fillId="4" borderId="1" applyAlignment="1" pivotButton="0" quotePrefix="0" xfId="51">
      <alignment horizontal="center" vertical="center" wrapText="1"/>
    </xf>
    <xf numFmtId="165" fontId="7" fillId="0" borderId="1" applyAlignment="1" pivotButton="0" quotePrefix="0" xfId="51">
      <alignment horizontal="center" vertical="center" wrapText="1"/>
    </xf>
    <xf numFmtId="165" fontId="11" fillId="4" borderId="1" applyAlignment="1" pivotButton="0" quotePrefix="0" xfId="0">
      <alignment horizontal="center" vertical="center"/>
    </xf>
    <xf numFmtId="0" fontId="0" fillId="0" borderId="0" pivotButton="0" quotePrefix="0" xfId="0"/>
    <xf numFmtId="165" fontId="10" fillId="0" borderId="1" applyAlignment="1" pivotButton="0" quotePrefix="0" xfId="0">
      <alignment horizontal="center" vertical="center"/>
    </xf>
    <xf numFmtId="169" fontId="7" fillId="0" borderId="1" applyAlignment="1" pivotButton="0" quotePrefix="0" xfId="0">
      <alignment horizontal="center" vertical="center" wrapText="1"/>
    </xf>
    <xf numFmtId="170" fontId="7" fillId="0" borderId="1" applyAlignment="1" pivotButton="0" quotePrefix="0" xfId="0">
      <alignment horizontal="center" vertical="center" wrapText="1"/>
    </xf>
    <xf numFmtId="165" fontId="5" fillId="0" borderId="1" applyAlignment="1" pivotButton="0" quotePrefix="0" xfId="0">
      <alignment horizontal="center" vertical="center"/>
    </xf>
    <xf numFmtId="169" fontId="2" fillId="4" borderId="1" applyAlignment="1" pivotButton="0" quotePrefix="0" xfId="0">
      <alignment horizontal="center" vertical="center" wrapText="1"/>
    </xf>
    <xf numFmtId="170" fontId="2" fillId="4" borderId="1" applyAlignment="1" pivotButton="0" quotePrefix="0" xfId="0">
      <alignment horizontal="center" vertical="center" wrapText="1"/>
    </xf>
    <xf numFmtId="0" fontId="0" fillId="0" borderId="6" pivotButton="0" quotePrefix="0" xfId="0"/>
    <xf numFmtId="167" fontId="5" fillId="0" borderId="1" applyAlignment="1" pivotButton="0" quotePrefix="0" xfId="0">
      <alignment horizontal="center" vertical="center" wrapText="1"/>
    </xf>
    <xf numFmtId="164" fontId="11" fillId="4" borderId="0" applyAlignment="1" pivotButton="0" quotePrefix="0" xfId="0">
      <alignment horizontal="center" vertical="center" wrapText="1"/>
    </xf>
    <xf numFmtId="164" fontId="16" fillId="0" borderId="1" applyAlignment="1" pivotButton="0" quotePrefix="0" xfId="0">
      <alignment horizontal="center" vertical="center" wrapText="1"/>
    </xf>
    <xf numFmtId="167" fontId="16" fillId="0" borderId="1" applyAlignment="1" pivotButton="0" quotePrefix="0" xfId="0">
      <alignment horizontal="center" vertical="center" wrapText="1"/>
    </xf>
    <xf numFmtId="164" fontId="7" fillId="0" borderId="1" applyAlignment="1" pivotButton="0" quotePrefix="0" xfId="0">
      <alignment horizontal="center" vertical="center" wrapText="1"/>
    </xf>
    <xf numFmtId="167" fontId="7" fillId="0" borderId="1" applyAlignment="1" pivotButton="0" quotePrefix="0" xfId="0">
      <alignment horizontal="center" vertical="center" wrapText="1"/>
    </xf>
    <xf numFmtId="164" fontId="5" fillId="2" borderId="0" applyAlignment="1" pivotButton="0" quotePrefix="0" xfId="0">
      <alignment horizontal="center" vertical="center"/>
    </xf>
    <xf numFmtId="165" fontId="5" fillId="2" borderId="0" applyAlignment="1" pivotButton="0" quotePrefix="0" xfId="0">
      <alignment horizontal="center" vertical="center"/>
    </xf>
    <xf numFmtId="164" fontId="3" fillId="2" borderId="1" applyAlignment="1" pivotButton="0" quotePrefix="0" xfId="0">
      <alignment horizontal="center" vertical="center" wrapText="1"/>
    </xf>
    <xf numFmtId="164" fontId="3" fillId="0" borderId="1" applyAlignment="1" pivotButton="0" quotePrefix="0" xfId="0">
      <alignment horizontal="center" vertical="center" wrapText="1"/>
    </xf>
    <xf numFmtId="165" fontId="3" fillId="2" borderId="1" applyAlignment="1" pivotButton="0" quotePrefix="0" xfId="0">
      <alignment horizontal="center" vertical="center" wrapText="1"/>
    </xf>
    <xf numFmtId="166" fontId="7" fillId="0" borderId="1" applyAlignment="1" pivotButton="0" quotePrefix="0" xfId="0">
      <alignment horizontal="center" vertical="center" wrapText="1"/>
    </xf>
    <xf numFmtId="165" fontId="5" fillId="2" borderId="1" applyAlignment="1" pivotButton="0" quotePrefix="0" xfId="0">
      <alignment horizontal="center" vertical="center"/>
    </xf>
    <xf numFmtId="164" fontId="5" fillId="2" borderId="1" applyAlignment="1" pivotButton="0" quotePrefix="0" xfId="0">
      <alignment horizontal="center" vertical="center"/>
    </xf>
    <xf numFmtId="168" fontId="13" fillId="4" borderId="1" applyAlignment="1" pivotButton="0" quotePrefix="0" xfId="0">
      <alignment horizontal="center" vertical="center" wrapText="1"/>
    </xf>
    <xf numFmtId="164" fontId="14" fillId="0" borderId="1" applyAlignment="1" pivotButton="0" quotePrefix="0" xfId="0">
      <alignment horizontal="center" vertical="center" wrapText="1"/>
    </xf>
    <xf numFmtId="164" fontId="11" fillId="4" borderId="1" applyAlignment="1" pivotButton="0" quotePrefix="0" xfId="0">
      <alignment horizontal="center"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100" xfId="51"/>
    <cellStyle name="常规 3" xfId="52"/>
    <cellStyle name="常规 11" xfId="53"/>
    <cellStyle name="常规 2" xfId="54"/>
    <cellStyle name="常规 18" xfId="55"/>
    <cellStyle name="常规 4" xfId="56"/>
    <cellStyle name="常规 7" xfId="57"/>
  </cellStyles>
  <tableStyles count="0" defaultTableStyle="TableStyleMedium9"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sheetPr>
    <outlinePr summaryBelow="1" summaryRight="1"/>
    <pageSetUpPr/>
  </sheetPr>
  <dimension ref="A1:P661"/>
  <sheetViews>
    <sheetView tabSelected="1" workbookViewId="0">
      <pane ySplit="3" topLeftCell="A4" activePane="bottomLeft" state="frozen"/>
      <selection activeCell="A1" sqref="A1"/>
      <selection pane="bottomLeft" activeCell="B11" sqref="B11"/>
    </sheetView>
  </sheetViews>
  <sheetFormatPr baseColWidth="8" defaultColWidth="9" defaultRowHeight="11.25"/>
  <cols>
    <col width="8" customWidth="1" style="143" min="1" max="1"/>
    <col width="10" customWidth="1" style="144" min="2" max="2"/>
    <col width="7.275" customWidth="1" style="145" min="3" max="3"/>
    <col width="18.625" customWidth="1" style="144" min="4" max="4"/>
    <col width="6.55833333333333" customWidth="1" style="144" min="5" max="5"/>
    <col width="7.65833333333333" customWidth="1" style="144" min="6" max="6"/>
    <col width="69.125" customWidth="1" style="146" min="7" max="7"/>
    <col width="8.508333333333329" customWidth="1" style="210" min="8" max="10"/>
    <col width="8.508333333333329" customWidth="1" style="49" min="11" max="11"/>
    <col width="7.03333333333333" customWidth="1" style="211" min="12" max="12"/>
    <col width="7.65" customWidth="1" style="144" min="13" max="14"/>
    <col width="7.275" customWidth="1" style="145" min="15" max="15"/>
    <col width="9" customWidth="1" style="47" min="16" max="16383"/>
  </cols>
  <sheetData>
    <row r="1" ht="28" customFormat="1" customHeight="1" s="137">
      <c r="A1" s="148" t="inlineStr">
        <is>
          <t>环县2021年衔接资金项目计划及完成情况统计表</t>
        </is>
      </c>
    </row>
    <row r="2" ht="24" customFormat="1" customHeight="1" s="138">
      <c r="A2" s="19" t="inlineStr">
        <is>
          <t>序号</t>
        </is>
      </c>
      <c r="B2" s="19" t="inlineStr">
        <is>
          <t>项目计划文号</t>
        </is>
      </c>
      <c r="C2" s="19" t="inlineStr">
        <is>
          <t>资金
来源</t>
        </is>
      </c>
      <c r="D2" s="19" t="inlineStr">
        <is>
          <t xml:space="preserve">项目名称
</t>
        </is>
      </c>
      <c r="E2" s="19" t="inlineStr">
        <is>
          <t>建设
性质</t>
        </is>
      </c>
      <c r="F2" s="19" t="inlineStr">
        <is>
          <t>建设
地点</t>
        </is>
      </c>
      <c r="G2" s="19" t="inlineStr">
        <is>
          <t>建设内容与补助标准</t>
        </is>
      </c>
      <c r="H2" s="212" t="inlineStr">
        <is>
          <t>资金投入</t>
        </is>
      </c>
      <c r="I2" s="19" t="inlineStr">
        <is>
          <t>资金支出</t>
        </is>
      </c>
      <c r="J2" s="213" t="n"/>
      <c r="K2" s="214" t="n"/>
      <c r="L2" s="215" t="inlineStr">
        <is>
          <t>项目完成情况（完成/未完成）</t>
        </is>
      </c>
      <c r="M2" s="19" t="inlineStr">
        <is>
          <t>项目
主管
单位</t>
        </is>
      </c>
      <c r="N2" s="19" t="inlineStr">
        <is>
          <t>项目
实施
单位</t>
        </is>
      </c>
      <c r="O2" s="19" t="inlineStr">
        <is>
          <t>备注</t>
        </is>
      </c>
    </row>
    <row r="3" ht="31" customFormat="1" customHeight="1" s="138">
      <c r="A3" s="216" t="n"/>
      <c r="B3" s="216" t="n"/>
      <c r="C3" s="216" t="n"/>
      <c r="D3" s="216" t="n"/>
      <c r="E3" s="216" t="n"/>
      <c r="F3" s="216" t="n"/>
      <c r="G3" s="216" t="n"/>
      <c r="H3" s="217" t="n"/>
      <c r="I3" s="218" t="inlineStr">
        <is>
          <t>已支出</t>
        </is>
      </c>
      <c r="J3" s="219" t="inlineStr">
        <is>
          <t>未支出</t>
        </is>
      </c>
      <c r="K3" s="40" t="inlineStr">
        <is>
          <t>支出率</t>
        </is>
      </c>
      <c r="L3" s="220" t="n"/>
      <c r="M3" s="216" t="n"/>
      <c r="N3" s="216" t="n"/>
      <c r="O3" s="216" t="n"/>
    </row>
    <row r="4" ht="40" customFormat="1" customHeight="1" s="138">
      <c r="A4" s="19" t="n"/>
      <c r="B4" s="19" t="n"/>
      <c r="C4" s="19" t="n"/>
      <c r="D4" s="19" t="n"/>
      <c r="E4" s="19" t="n"/>
      <c r="F4" s="19" t="n"/>
      <c r="G4" s="19" t="n"/>
      <c r="H4" s="219" t="n">
        <v>58286</v>
      </c>
      <c r="I4" s="219" t="n"/>
      <c r="J4" s="219" t="n"/>
      <c r="K4" s="219" t="n"/>
      <c r="L4" s="219" t="n"/>
      <c r="M4" s="19" t="n"/>
      <c r="N4" s="19" t="n"/>
      <c r="O4" s="19" t="n"/>
    </row>
    <row r="5" ht="40" customFormat="1" customHeight="1" s="139">
      <c r="A5" s="82" t="inlineStr">
        <is>
          <t>一</t>
        </is>
      </c>
      <c r="B5" s="82" t="inlineStr">
        <is>
          <t>环脱贫领办发〔2021〕10号</t>
        </is>
      </c>
      <c r="C5" s="82" t="inlineStr">
        <is>
          <t>中央一批衔接资金</t>
        </is>
      </c>
      <c r="D5" s="82" t="inlineStr">
        <is>
          <t>精准扶贫专项贷款贴息合计</t>
        </is>
      </c>
      <c r="E5" s="82" t="inlineStr">
        <is>
          <t>续建</t>
        </is>
      </c>
      <c r="F5" s="115" t="inlineStr">
        <is>
          <t>全县20个乡镇</t>
        </is>
      </c>
      <c r="G5" s="65" t="inlineStr">
        <is>
          <t>为全县14143户脱贫户投放精准扶贫贷款31875万元，贴息1114万元</t>
        </is>
      </c>
      <c r="H5" s="115" t="n">
        <v>1114</v>
      </c>
      <c r="I5" s="115" t="n">
        <v>1114</v>
      </c>
      <c r="J5" s="221">
        <f>H5-I5</f>
        <v/>
      </c>
      <c r="K5" s="157">
        <f>I5/H5</f>
        <v/>
      </c>
      <c r="L5" s="222" t="n"/>
      <c r="M5" s="82" t="inlineStr">
        <is>
          <t>财政综合事务中心</t>
        </is>
      </c>
      <c r="N5" s="82" t="inlineStr">
        <is>
          <t>乡镇</t>
        </is>
      </c>
      <c r="O5" s="82" t="n"/>
    </row>
    <row r="6" ht="40" customFormat="1" customHeight="1" s="140">
      <c r="A6" s="82" t="inlineStr">
        <is>
          <t>二</t>
        </is>
      </c>
      <c r="B6" s="82" t="inlineStr">
        <is>
          <t>环脱贫领办发〔2021〕10号</t>
        </is>
      </c>
      <c r="C6" s="82" t="inlineStr">
        <is>
          <t>中央一批衔接资金</t>
        </is>
      </c>
      <c r="D6" s="82" t="inlineStr">
        <is>
          <t>小额扶贫贷款贴息</t>
        </is>
      </c>
      <c r="E6" s="82" t="inlineStr">
        <is>
          <t>续建</t>
        </is>
      </c>
      <c r="F6" s="82" t="inlineStr">
        <is>
          <t>全县20个乡镇</t>
        </is>
      </c>
      <c r="G6" s="108" t="inlineStr">
        <is>
          <t>为3485户脱贫户投放小额扶贫贷款1.68亿元，贴息745万元。</t>
        </is>
      </c>
      <c r="H6" s="82" t="n">
        <v>745</v>
      </c>
      <c r="I6" s="82" t="n">
        <v>745</v>
      </c>
      <c r="J6" s="221">
        <f>H6-I6</f>
        <v/>
      </c>
      <c r="K6" s="157">
        <f>I6/H6</f>
        <v/>
      </c>
      <c r="L6" s="223" t="n"/>
      <c r="M6" s="82" t="inlineStr">
        <is>
          <t>财政综合事务中心</t>
        </is>
      </c>
      <c r="N6" s="82" t="inlineStr">
        <is>
          <t>乡镇</t>
        </is>
      </c>
      <c r="O6" s="82" t="n"/>
    </row>
    <row r="7" ht="40" customFormat="1" customHeight="1" s="46">
      <c r="A7" s="82" t="inlineStr">
        <is>
          <t>三</t>
        </is>
      </c>
      <c r="B7" s="82" t="inlineStr">
        <is>
          <t>环脱贫领办发〔2021〕10号</t>
        </is>
      </c>
      <c r="C7" s="82" t="inlineStr">
        <is>
          <t>中央一批衔接资金</t>
        </is>
      </c>
      <c r="D7" s="82" t="inlineStr">
        <is>
          <t>其他产业贷款贴息合计</t>
        </is>
      </c>
      <c r="E7" s="82" t="inlineStr">
        <is>
          <t>续建</t>
        </is>
      </c>
      <c r="F7" s="82" t="inlineStr">
        <is>
          <t>全县20个乡镇</t>
        </is>
      </c>
      <c r="G7" s="108" t="inlineStr">
        <is>
          <t>为2602户脱贫户投放331+湖羊养殖贷款及特色产业贷款8228.64万元，贴息141万元。</t>
        </is>
      </c>
      <c r="H7" s="82" t="n">
        <v>141</v>
      </c>
      <c r="I7" s="82" t="n">
        <v>141</v>
      </c>
      <c r="J7" s="221">
        <f>H7-I7</f>
        <v/>
      </c>
      <c r="K7" s="157">
        <f>I7/H7</f>
        <v/>
      </c>
      <c r="L7" s="223" t="n"/>
      <c r="M7" s="82" t="inlineStr">
        <is>
          <t>财政综合事务中心</t>
        </is>
      </c>
      <c r="N7" s="82" t="inlineStr">
        <is>
          <t>乡镇</t>
        </is>
      </c>
      <c r="O7" s="82" t="n"/>
    </row>
    <row r="8" ht="39" customFormat="1" customHeight="1" s="46">
      <c r="A8" s="82" t="inlineStr">
        <is>
          <t>四</t>
        </is>
      </c>
      <c r="B8" s="82" t="inlineStr">
        <is>
          <t>环脱贫领办发〔2021〕10号</t>
        </is>
      </c>
      <c r="C8" s="82" t="inlineStr">
        <is>
          <t>中央一批衔接资金</t>
        </is>
      </c>
      <c r="D8" s="82" t="inlineStr">
        <is>
          <t>新建产业道路建设</t>
        </is>
      </c>
      <c r="E8" s="82" t="inlineStr">
        <is>
          <t>新建</t>
        </is>
      </c>
      <c r="F8" s="82" t="inlineStr">
        <is>
          <t>木钵等3个乡镇</t>
        </is>
      </c>
      <c r="G8" s="108" t="inlineStr">
        <is>
          <t>新建产业道路3条，补助资金777万元。</t>
        </is>
      </c>
      <c r="H8" s="82">
        <f>SUM(H9:H11)</f>
        <v/>
      </c>
      <c r="I8" s="82">
        <f>SUM(I9:I11)</f>
        <v/>
      </c>
      <c r="J8" s="221">
        <f>H8-I8</f>
        <v/>
      </c>
      <c r="K8" s="157">
        <f>I8/H8</f>
        <v/>
      </c>
      <c r="L8" s="223" t="n"/>
      <c r="M8" s="82" t="inlineStr">
        <is>
          <t>交运局</t>
        </is>
      </c>
      <c r="N8" s="82" t="inlineStr">
        <is>
          <t>公路局</t>
        </is>
      </c>
      <c r="O8" s="82" t="n"/>
    </row>
    <row r="9" ht="43" customFormat="1" customHeight="1" s="46">
      <c r="A9" s="21" t="n">
        <v>1</v>
      </c>
      <c r="B9" s="21" t="inlineStr">
        <is>
          <t>环脱贫领办发〔2021〕10号</t>
        </is>
      </c>
      <c r="C9" s="21" t="inlineStr">
        <is>
          <t>中央一批衔接资金</t>
        </is>
      </c>
      <c r="D9" s="21" t="inlineStr">
        <is>
          <t>环县罗山川乡陈渠子村郭滩组至洪德新集子黄西塬砂砾路工程</t>
        </is>
      </c>
      <c r="E9" s="21" t="inlineStr">
        <is>
          <t>新建</t>
        </is>
      </c>
      <c r="F9" s="21" t="inlineStr">
        <is>
          <t>罗山川</t>
        </is>
      </c>
      <c r="G9" s="32" t="inlineStr">
        <is>
          <t>砂砾路工程15.303公里，补助资金470万元</t>
        </is>
      </c>
      <c r="H9" s="21" t="n">
        <v>470</v>
      </c>
      <c r="I9" s="21" t="n">
        <v>470</v>
      </c>
      <c r="J9" s="219">
        <f>H9-I9</f>
        <v/>
      </c>
      <c r="K9" s="40">
        <f>I9/H9</f>
        <v/>
      </c>
      <c r="L9" s="224" t="n"/>
      <c r="M9" s="21" t="inlineStr">
        <is>
          <t>交运局</t>
        </is>
      </c>
      <c r="N9" s="21" t="inlineStr">
        <is>
          <t>公路局</t>
        </is>
      </c>
      <c r="O9" s="21" t="n"/>
    </row>
    <row r="10" ht="54" customFormat="1" customHeight="1" s="46">
      <c r="A10" s="21" t="n">
        <v>2</v>
      </c>
      <c r="B10" s="21" t="inlineStr">
        <is>
          <t>环脱贫领办发〔2021〕10号</t>
        </is>
      </c>
      <c r="C10" s="21" t="inlineStr">
        <is>
          <t>中央一批衔接资金</t>
        </is>
      </c>
      <c r="D10" s="21" t="inlineStr">
        <is>
          <t>环县木钵镇坪子塬村刘家塬至老庄山组砂砾路</t>
        </is>
      </c>
      <c r="E10" s="21" t="inlineStr">
        <is>
          <t>新建</t>
        </is>
      </c>
      <c r="F10" s="21" t="inlineStr">
        <is>
          <t>木钵镇</t>
        </is>
      </c>
      <c r="G10" s="32" t="inlineStr">
        <is>
          <t>砂砾路工程12.115公里，补助资金207万元</t>
        </is>
      </c>
      <c r="H10" s="21" t="n">
        <v>207</v>
      </c>
      <c r="I10" s="21" t="n">
        <v>207</v>
      </c>
      <c r="J10" s="219">
        <f>H10-I10</f>
        <v/>
      </c>
      <c r="K10" s="40">
        <f>I10/H10</f>
        <v/>
      </c>
      <c r="L10" s="224" t="n"/>
      <c r="M10" s="21" t="inlineStr">
        <is>
          <t>交运局</t>
        </is>
      </c>
      <c r="N10" s="21" t="inlineStr">
        <is>
          <t>公路局</t>
        </is>
      </c>
      <c r="O10" s="21" t="n"/>
    </row>
    <row r="11" ht="54" customFormat="1" customHeight="1" s="46">
      <c r="A11" s="21" t="n">
        <v>3</v>
      </c>
      <c r="B11" s="21" t="inlineStr">
        <is>
          <t>环脱贫领办发〔2021〕10号</t>
        </is>
      </c>
      <c r="C11" s="21" t="inlineStr">
        <is>
          <t>中央一批衔接资金</t>
        </is>
      </c>
      <c r="D11" s="21" t="inlineStr">
        <is>
          <t>环县演武乡黑泉河村至石咀组砂砾路工程</t>
        </is>
      </c>
      <c r="E11" s="21" t="inlineStr">
        <is>
          <t>新建</t>
        </is>
      </c>
      <c r="F11" s="21" t="inlineStr">
        <is>
          <t>演武乡</t>
        </is>
      </c>
      <c r="G11" s="32" t="inlineStr">
        <is>
          <t>砂砾路工程4.87公里，补助资金100万元</t>
        </is>
      </c>
      <c r="H11" s="21" t="n">
        <v>100</v>
      </c>
      <c r="I11" s="21" t="n">
        <v>100</v>
      </c>
      <c r="J11" s="219">
        <f>H11-I11</f>
        <v/>
      </c>
      <c r="K11" s="40">
        <f>I11/H11</f>
        <v/>
      </c>
      <c r="L11" s="224" t="n"/>
      <c r="M11" s="21" t="inlineStr">
        <is>
          <t>交运局</t>
        </is>
      </c>
      <c r="N11" s="21" t="inlineStr">
        <is>
          <t>公路局</t>
        </is>
      </c>
      <c r="O11" s="21" t="n"/>
    </row>
    <row r="12" ht="37" customFormat="1" customHeight="1" s="46">
      <c r="A12" s="82" t="inlineStr">
        <is>
          <t>五</t>
        </is>
      </c>
      <c r="B12" s="82" t="inlineStr">
        <is>
          <t>环脱贫领办发〔2021〕10号</t>
        </is>
      </c>
      <c r="C12" s="82" t="inlineStr">
        <is>
          <t>中央一批衔接资金</t>
        </is>
      </c>
      <c r="D12" s="82" t="inlineStr">
        <is>
          <t>产业田建设合计</t>
        </is>
      </c>
      <c r="E12" s="82" t="inlineStr">
        <is>
          <t>新建</t>
        </is>
      </c>
      <c r="F12" s="82" t="inlineStr">
        <is>
          <t>芦家湾、樊家川2个乡镇</t>
        </is>
      </c>
      <c r="G12" s="108" t="inlineStr">
        <is>
          <t>扶持61户脱贫户新修梯田1080.26亩，每亩补助500元。</t>
        </is>
      </c>
      <c r="H12" s="82" t="n">
        <v>54.013</v>
      </c>
      <c r="I12" s="82" t="n">
        <v>54.013</v>
      </c>
      <c r="J12" s="221">
        <f>H12-I12</f>
        <v/>
      </c>
      <c r="K12" s="157">
        <f>I12/H12</f>
        <v/>
      </c>
      <c r="L12" s="223" t="n"/>
      <c r="M12" s="82" t="inlineStr">
        <is>
          <t>水保局</t>
        </is>
      </c>
      <c r="N12" s="82" t="inlineStr">
        <is>
          <t>乡（镇）</t>
        </is>
      </c>
      <c r="O12" s="82" t="n"/>
    </row>
    <row r="13" ht="37" customFormat="1" customHeight="1" s="46">
      <c r="A13" s="21" t="n">
        <v>1</v>
      </c>
      <c r="B13" s="21" t="inlineStr">
        <is>
          <t>环脱贫领办发〔2021〕10号</t>
        </is>
      </c>
      <c r="C13" s="21" t="inlineStr">
        <is>
          <t>中央一批衔接资金</t>
        </is>
      </c>
      <c r="D13" s="21" t="inlineStr">
        <is>
          <t>产业田建设</t>
        </is>
      </c>
      <c r="E13" s="21" t="inlineStr">
        <is>
          <t>新建</t>
        </is>
      </c>
      <c r="F13" s="21" t="inlineStr">
        <is>
          <t>芦家湾乡</t>
        </is>
      </c>
      <c r="G13" s="32" t="inlineStr">
        <is>
          <t>扶持杨新庄村9户脱贫户新修梯田159亩</t>
        </is>
      </c>
      <c r="H13" s="21" t="n">
        <v>7.95</v>
      </c>
      <c r="I13" s="21" t="n">
        <v>7.95</v>
      </c>
      <c r="J13" s="219">
        <f>H13-I13</f>
        <v/>
      </c>
      <c r="K13" s="40">
        <f>I13/H13</f>
        <v/>
      </c>
      <c r="L13" s="224" t="n"/>
      <c r="M13" s="21" t="inlineStr">
        <is>
          <t>水保局</t>
        </is>
      </c>
      <c r="N13" s="21" t="inlineStr">
        <is>
          <t>芦家湾乡</t>
        </is>
      </c>
      <c r="O13" s="21" t="n"/>
    </row>
    <row r="14" ht="37" customFormat="1" customHeight="1" s="46">
      <c r="A14" s="21" t="n">
        <v>2</v>
      </c>
      <c r="B14" s="21" t="inlineStr">
        <is>
          <t>环脱贫领办发〔2021〕10号</t>
        </is>
      </c>
      <c r="C14" s="21" t="inlineStr">
        <is>
          <t>中央一批衔接资金</t>
        </is>
      </c>
      <c r="D14" s="21" t="inlineStr">
        <is>
          <t>产业田建设</t>
        </is>
      </c>
      <c r="E14" s="21" t="inlineStr">
        <is>
          <t>新建</t>
        </is>
      </c>
      <c r="F14" s="21" t="inlineStr">
        <is>
          <t>樊家川镇</t>
        </is>
      </c>
      <c r="G14" s="32" t="inlineStr">
        <is>
          <t>扶持马骏滩村52户脱贫户新修梯田921.26亩</t>
        </is>
      </c>
      <c r="H14" s="21" t="n">
        <v>46.063</v>
      </c>
      <c r="I14" s="21" t="n">
        <v>46.063</v>
      </c>
      <c r="J14" s="219">
        <f>H14-I14</f>
        <v/>
      </c>
      <c r="K14" s="40">
        <f>I14/H14</f>
        <v/>
      </c>
      <c r="L14" s="224" t="n"/>
      <c r="M14" s="21" t="inlineStr">
        <is>
          <t>水保局</t>
        </is>
      </c>
      <c r="N14" s="21" t="inlineStr">
        <is>
          <t>樊家川镇</t>
        </is>
      </c>
      <c r="O14" s="21" t="n"/>
    </row>
    <row r="15" ht="47" customFormat="1" customHeight="1" s="46">
      <c r="A15" s="82" t="inlineStr">
        <is>
          <t>六</t>
        </is>
      </c>
      <c r="B15" s="82" t="inlineStr">
        <is>
          <t>环脱贫领办发〔2021〕10号</t>
        </is>
      </c>
      <c r="C15" s="82" t="inlineStr">
        <is>
          <t>中央一批衔接资金</t>
        </is>
      </c>
      <c r="D15" s="82" t="inlineStr">
        <is>
          <t>村级集体经济发展项目</t>
        </is>
      </c>
      <c r="E15" s="82" t="inlineStr">
        <is>
          <t>新建</t>
        </is>
      </c>
      <c r="F15" s="82" t="inlineStr">
        <is>
          <t>曲子等4个乡镇</t>
        </is>
      </c>
      <c r="G15" s="108" t="inlineStr">
        <is>
          <t>扶持4乡镇45个村通过入股龙头企业等方式发展壮大村级集体经济</t>
        </is>
      </c>
      <c r="H15" s="82" t="n">
        <v>2110</v>
      </c>
      <c r="I15" s="82" t="n">
        <v>2110</v>
      </c>
      <c r="J15" s="221">
        <f>H15-I15</f>
        <v/>
      </c>
      <c r="K15" s="157">
        <f>I15/H15</f>
        <v/>
      </c>
      <c r="L15" s="223" t="n"/>
      <c r="M15" s="82" t="inlineStr">
        <is>
          <t>农业
农村局</t>
        </is>
      </c>
      <c r="N15" s="82" t="inlineStr">
        <is>
          <t>乡镇村</t>
        </is>
      </c>
      <c r="O15" s="82" t="n"/>
    </row>
    <row r="16" ht="75" customFormat="1" customHeight="1" s="46">
      <c r="A16" s="21" t="n">
        <v>1</v>
      </c>
      <c r="B16" s="21" t="inlineStr">
        <is>
          <t>环脱贫领办发〔2021〕10号</t>
        </is>
      </c>
      <c r="C16" s="21" t="inlineStr">
        <is>
          <t>中央一批衔接资金</t>
        </is>
      </c>
      <c r="D16" s="21" t="inlineStr">
        <is>
          <t>村级集体经济发展项目</t>
        </is>
      </c>
      <c r="E16" s="21" t="inlineStr">
        <is>
          <t>新建</t>
        </is>
      </c>
      <c r="F16" s="21" t="inlineStr">
        <is>
          <t>曲子镇</t>
        </is>
      </c>
      <c r="G16" s="32" t="inlineStr">
        <is>
          <t>油坊塬、孟家寨、董家塬、小庄子、金盆掌、宋家塬、高李湾、楼房子、马家河9个村，每村安排集体经济发展资金50万元；五里桥、双城、刘旗3个村，每村安排集体经济发展资金20万元；金村寺村安排集体经济发展资金40万元，入股环县众成湖羊养殖示范专业合作社联合社，用于车道育肥羊场项目建设，入股期限为3年，3年后入股资金退回村集体，资产所有权、收益权归村集体所有，项目运营管理权归合作联社所有，合作联社每年按不低于入股资金的6%为村集体分红，分红资金全部用于持续发展村级集体经济。</t>
        </is>
      </c>
      <c r="H16" s="21" t="n">
        <v>550</v>
      </c>
      <c r="I16" s="21" t="n">
        <v>550</v>
      </c>
      <c r="J16" s="219">
        <f>H16-I16</f>
        <v/>
      </c>
      <c r="K16" s="40">
        <f>I16/H16</f>
        <v/>
      </c>
      <c r="L16" s="224" t="n"/>
      <c r="M16" s="21" t="inlineStr">
        <is>
          <t>农业
农村局</t>
        </is>
      </c>
      <c r="N16" s="21" t="inlineStr">
        <is>
          <t>乡镇村</t>
        </is>
      </c>
      <c r="O16" s="21" t="n"/>
    </row>
    <row r="17" ht="75" customFormat="1" customHeight="1" s="46">
      <c r="A17" s="21" t="n">
        <v>2</v>
      </c>
      <c r="B17" s="21" t="inlineStr">
        <is>
          <t>环脱贫领办发〔2021〕10号</t>
        </is>
      </c>
      <c r="C17" s="21" t="inlineStr">
        <is>
          <t>中央一批衔接资金</t>
        </is>
      </c>
      <c r="D17" s="21" t="inlineStr">
        <is>
          <t>村级集体经济发展项目</t>
        </is>
      </c>
      <c r="E17" s="21" t="inlineStr">
        <is>
          <t>新建</t>
        </is>
      </c>
      <c r="F17" s="21" t="inlineStr">
        <is>
          <t>木钵镇</t>
        </is>
      </c>
      <c r="G17" s="32" t="inlineStr">
        <is>
          <t>郭西掌、井儿岔、罗家沟、曹旗、二合塬、坪子塬、水坝滩、木钵街8个村，每村安排集体经济发展资金50万元，入股环县众成湖羊养殖示范专业合作社联合社，用于车道育肥羊场项目建设；高楼塬村安排集体经济发展资金10万元，入股环县德华奥美肉羊良种繁育合作联社，用于肉羊良种繁育，入股期限为3年，3年后入股资金退回村集体，资产所有权、收益权归村集体所有，项目运营管理权归合作联社所有，合作联社每年按不低于入股资金的6%为村集体分红，分红资金全部用于持续发展村级集体经济。</t>
        </is>
      </c>
      <c r="H17" s="21" t="n">
        <v>410</v>
      </c>
      <c r="I17" s="21" t="n">
        <v>410</v>
      </c>
      <c r="J17" s="219">
        <f>H17-I17</f>
        <v/>
      </c>
      <c r="K17" s="40">
        <f>I17/H17</f>
        <v/>
      </c>
      <c r="L17" s="224" t="n"/>
      <c r="M17" s="21" t="inlineStr">
        <is>
          <t>农业
农村局</t>
        </is>
      </c>
      <c r="N17" s="21" t="inlineStr">
        <is>
          <t>乡镇村</t>
        </is>
      </c>
      <c r="O17" s="21" t="n"/>
    </row>
    <row r="18" ht="75" customFormat="1" customHeight="1" s="46">
      <c r="A18" s="110" t="n">
        <v>3</v>
      </c>
      <c r="B18" s="21" t="inlineStr">
        <is>
          <t>环脱贫领办发〔2021〕10号</t>
        </is>
      </c>
      <c r="C18" s="21" t="inlineStr">
        <is>
          <t>中央一批衔接资金</t>
        </is>
      </c>
      <c r="D18" s="21" t="inlineStr">
        <is>
          <t>村级集体经济发展项目</t>
        </is>
      </c>
      <c r="E18" s="21" t="inlineStr">
        <is>
          <t>新建</t>
        </is>
      </c>
      <c r="F18" s="21" t="inlineStr">
        <is>
          <t>环城镇</t>
        </is>
      </c>
      <c r="G18" s="32" t="inlineStr">
        <is>
          <t>宁老庄、西川、十八里、城东塬、北郭塬、肖川、龚淌、红星、陈汤塬、鸳鸯沟、张淌、唐塬、五里屯、马坊塬、漫塬、冉旗寨、白草塬、十五里沟、周塬、张滩滩、杨庙掌21个村，每村安排集体经济发展资金50万元，入股环县德华奥美肉羊良种繁育合作联社，用于肉羊良种繁育，入股期限为3年，3年后入股资金退回村集体，资产所有权、收益权归村集体所有，项目运营管理权归合作联社所有，合作联社每年按不低于入股资金的6%为村集体分红，分红资金全部用于持续发展村级集体经济。</t>
        </is>
      </c>
      <c r="H18" s="21" t="n">
        <v>1050</v>
      </c>
      <c r="I18" s="21" t="n">
        <v>1050</v>
      </c>
      <c r="J18" s="219">
        <f>H18-I18</f>
        <v/>
      </c>
      <c r="K18" s="40">
        <f>I18/H18</f>
        <v/>
      </c>
      <c r="L18" s="224" t="n"/>
      <c r="M18" s="21" t="inlineStr">
        <is>
          <t>农业
农村局</t>
        </is>
      </c>
      <c r="N18" s="21" t="inlineStr">
        <is>
          <t>乡镇村</t>
        </is>
      </c>
      <c r="O18" s="21" t="n"/>
    </row>
    <row r="19" ht="75" customFormat="1" customHeight="1" s="46">
      <c r="A19" s="110" t="n">
        <v>4</v>
      </c>
      <c r="B19" s="21" t="inlineStr">
        <is>
          <t>环脱贫领办发〔2021〕10号</t>
        </is>
      </c>
      <c r="C19" s="21" t="inlineStr">
        <is>
          <t>中央一批衔接资金</t>
        </is>
      </c>
      <c r="D19" s="21" t="inlineStr">
        <is>
          <t>村级集体经济发展项目</t>
        </is>
      </c>
      <c r="E19" s="21" t="inlineStr">
        <is>
          <t>新建</t>
        </is>
      </c>
      <c r="F19" s="21" t="inlineStr">
        <is>
          <t>天池乡</t>
        </is>
      </c>
      <c r="G19" s="32" t="inlineStr">
        <is>
          <t>天池、喜家坪2个村，每村安排集体经济发展资金50万元，入股环县众成湖羊养殖示范专业合作社联合社，用于车道育肥羊场项目建设，入股期限为3年，3年后入股资金退回村集体，资产所有权、收益权归村集体所有，项目运营管理权归合作联社所有，合作联社每年按不低于入股资金的6%为村集体分红，分红资金全部用于持续发展村级集体经济。</t>
        </is>
      </c>
      <c r="H19" s="21" t="n">
        <v>100</v>
      </c>
      <c r="I19" s="21" t="n">
        <v>100</v>
      </c>
      <c r="J19" s="219">
        <f>H19-I19</f>
        <v/>
      </c>
      <c r="K19" s="40">
        <f>I19/H19</f>
        <v/>
      </c>
      <c r="L19" s="224" t="n"/>
      <c r="M19" s="21" t="inlineStr">
        <is>
          <t>农业
农村局</t>
        </is>
      </c>
      <c r="N19" s="21" t="inlineStr">
        <is>
          <t>乡镇村</t>
        </is>
      </c>
      <c r="O19" s="21" t="n"/>
    </row>
    <row r="20" ht="46" customFormat="1" customHeight="1" s="46">
      <c r="A20" s="150" t="inlineStr">
        <is>
          <t>七</t>
        </is>
      </c>
      <c r="B20" s="82" t="inlineStr">
        <is>
          <t>环脱贫领办发〔2021〕10号</t>
        </is>
      </c>
      <c r="C20" s="82" t="inlineStr">
        <is>
          <t>中央一批衔接资金</t>
        </is>
      </c>
      <c r="D20" s="82" t="inlineStr">
        <is>
          <t>脱贫户羔羊保温箱合计</t>
        </is>
      </c>
      <c r="E20" s="82" t="inlineStr">
        <is>
          <t>新建</t>
        </is>
      </c>
      <c r="F20" s="151" t="inlineStr">
        <is>
          <t>20个乡镇</t>
        </is>
      </c>
      <c r="G20" s="108" t="inlineStr">
        <is>
          <t>为全县4209户湖羊养殖专业户，每户投放羔羊保温箱1个，按保温箱价格的70%给予补贴。其中550元标准3533户136.0205万元，400元标准676户18.928万元。</t>
        </is>
      </c>
      <c r="H20" s="82">
        <f>SUM(H21:H40)</f>
        <v/>
      </c>
      <c r="I20" s="82">
        <f>SUM(I21:I40)</f>
        <v/>
      </c>
      <c r="J20" s="221">
        <f>H20-I20</f>
        <v/>
      </c>
      <c r="K20" s="157">
        <f>I20/H20</f>
        <v/>
      </c>
      <c r="L20" s="223" t="n"/>
      <c r="M20" s="82" t="inlineStr">
        <is>
          <t>畜牧局</t>
        </is>
      </c>
      <c r="N20" s="151" t="inlineStr">
        <is>
          <t>20个乡镇</t>
        </is>
      </c>
      <c r="O20" s="82" t="n"/>
    </row>
    <row r="21" ht="51" customFormat="1" customHeight="1" s="46">
      <c r="A21" s="177" t="n">
        <v>1</v>
      </c>
      <c r="B21" s="21" t="inlineStr">
        <is>
          <t>环脱贫领办发〔2021〕10号</t>
        </is>
      </c>
      <c r="C21" s="21" t="inlineStr">
        <is>
          <t>中央一批衔接资金</t>
        </is>
      </c>
      <c r="D21" s="153" t="inlineStr">
        <is>
          <t>脱贫户羔羊保温箱</t>
        </is>
      </c>
      <c r="E21" s="153" t="inlineStr">
        <is>
          <t>新建</t>
        </is>
      </c>
      <c r="F21" s="153" t="inlineStr">
        <is>
          <t>甜水镇</t>
        </is>
      </c>
      <c r="G21" s="154" t="inlineStr">
        <is>
          <t>为221户湖羊养殖专业户每户投放羔羊保温箱1个（550元标准209户,400元标准12户)，其中：甜水街村9户，张铁村53户，鲁掌村13户，何塬村27户，邱滩村4户，赵掌村22户，高崾岘村28户，狼儿滩村24户（含边缘户1户），大良洼村34户，七里墩村7户。</t>
        </is>
      </c>
      <c r="H21" s="21" t="n">
        <v>8.3825</v>
      </c>
      <c r="I21" s="21" t="n">
        <v>8.3825</v>
      </c>
      <c r="J21" s="219">
        <f>H21-I21</f>
        <v/>
      </c>
      <c r="K21" s="40">
        <f>I21/H21</f>
        <v/>
      </c>
      <c r="L21" s="224" t="n"/>
      <c r="M21" s="21" t="inlineStr">
        <is>
          <t>畜牧局</t>
        </is>
      </c>
      <c r="N21" s="153" t="inlineStr">
        <is>
          <t>甜水镇</t>
        </is>
      </c>
      <c r="O21" s="21" t="n"/>
    </row>
    <row r="22" ht="74" customFormat="1" customHeight="1" s="46">
      <c r="A22" s="177" t="n">
        <v>2</v>
      </c>
      <c r="B22" s="21" t="inlineStr">
        <is>
          <t>环脱贫领办发〔2021〕10号</t>
        </is>
      </c>
      <c r="C22" s="21" t="inlineStr">
        <is>
          <t>中央一批衔接资金</t>
        </is>
      </c>
      <c r="D22" s="153" t="inlineStr">
        <is>
          <t>脱贫户羔羊保温箱</t>
        </is>
      </c>
      <c r="E22" s="153" t="inlineStr">
        <is>
          <t>新建</t>
        </is>
      </c>
      <c r="F22" s="21" t="inlineStr">
        <is>
          <t>洪德镇</t>
        </is>
      </c>
      <c r="G22" s="32" t="inlineStr">
        <is>
          <t>为450户湖羊养殖专业户每户投放550元标准羔羊保温箱1个，其中：大户塬村20户（含边缘户1户），丁阳渠子村34户，耿塬畔村25户，河连湾村27户（含边缘户2户），洪德街村18户（含边缘户2户），寇河村12户，李达掌村4户，李塬村11户，马塬村29户（含边缘户1户），梁岔村22户,苗河村51户（含边缘户1户），私盐路村45户（含边缘户1户），苏长沟村11户（含边缘户1户），肖关村10户，新集子村82户，许旗村13户，张崾岘村9户，张塬村12户，赵洼村15户。</t>
        </is>
      </c>
      <c r="H22" s="21" t="n">
        <v>17.325</v>
      </c>
      <c r="I22" s="21" t="n">
        <v>17.325</v>
      </c>
      <c r="J22" s="219">
        <f>H22-I22</f>
        <v/>
      </c>
      <c r="K22" s="40">
        <f>I22/H22</f>
        <v/>
      </c>
      <c r="L22" s="224" t="n"/>
      <c r="M22" s="21" t="inlineStr">
        <is>
          <t>畜牧局</t>
        </is>
      </c>
      <c r="N22" s="21" t="inlineStr">
        <is>
          <t>洪德镇</t>
        </is>
      </c>
      <c r="O22" s="21" t="n"/>
    </row>
    <row r="23" ht="51" customFormat="1" customHeight="1" s="46">
      <c r="A23" s="177" t="n">
        <v>3</v>
      </c>
      <c r="B23" s="21" t="inlineStr">
        <is>
          <t>环脱贫领办发〔2021〕10号</t>
        </is>
      </c>
      <c r="C23" s="21" t="inlineStr">
        <is>
          <t>中央一批衔接资金</t>
        </is>
      </c>
      <c r="D23" s="153" t="inlineStr">
        <is>
          <t>脱贫户羔羊保温箱</t>
        </is>
      </c>
      <c r="E23" s="153" t="inlineStr">
        <is>
          <t>新建</t>
        </is>
      </c>
      <c r="F23" s="21" t="inlineStr">
        <is>
          <t>樊家川镇</t>
        </is>
      </c>
      <c r="G23" s="32" t="inlineStr">
        <is>
          <t>为133户湖羊养殖专业户每户投放羔羊保温箱1户(550元标准130户，400元标准3户）其中：慕家河村21户；樊家川村12户，马驿沟村10户，郝集村15户，长城村13户，闫塬村35户（含边缘户2户），李崾岘村9户；马骏滩村18户（含边缘户1户）。</t>
        </is>
      </c>
      <c r="H23" s="21" t="n">
        <v>5.089</v>
      </c>
      <c r="I23" s="21" t="n">
        <v>5.089</v>
      </c>
      <c r="J23" s="219">
        <f>H23-I23</f>
        <v/>
      </c>
      <c r="K23" s="40">
        <f>I23/H23</f>
        <v/>
      </c>
      <c r="L23" s="224" t="n"/>
      <c r="M23" s="21" t="inlineStr">
        <is>
          <t>畜牧局</t>
        </is>
      </c>
      <c r="N23" s="21" t="inlineStr">
        <is>
          <t>樊家川镇</t>
        </is>
      </c>
      <c r="O23" s="21" t="n"/>
    </row>
    <row r="24" ht="51" customFormat="1" customHeight="1" s="46">
      <c r="A24" s="177" t="n">
        <v>4</v>
      </c>
      <c r="B24" s="21" t="inlineStr">
        <is>
          <t>环脱贫领办发〔2021〕10号</t>
        </is>
      </c>
      <c r="C24" s="21" t="inlineStr">
        <is>
          <t>中央一批衔接资金</t>
        </is>
      </c>
      <c r="D24" s="153" t="inlineStr">
        <is>
          <t>脱贫户羔羊保温箱</t>
        </is>
      </c>
      <c r="E24" s="153" t="inlineStr">
        <is>
          <t>新建</t>
        </is>
      </c>
      <c r="F24" s="21" t="inlineStr">
        <is>
          <t>环城镇</t>
        </is>
      </c>
      <c r="G24" s="32" t="inlineStr">
        <is>
          <t>为61户湖羊养殖专业户每户投放550元标准羔羊保温箱1个，其中：北郭塬村1户，赵小掌村17户（含边缘户1个），宁老庄村6户，城东塬村3户，冉旗寨村3户，十八里村1户，鸳鸯沟村1户，张淌村3户（含边缘户1个），肖川村3户，马坊塬村3户，龚淌村2户，唐塬村4户，耿家沟村13户，漫塬村1户。</t>
        </is>
      </c>
      <c r="H24" s="21" t="n">
        <v>2.3485</v>
      </c>
      <c r="I24" s="21" t="n">
        <v>2.3485</v>
      </c>
      <c r="J24" s="219">
        <f>H24-I24</f>
        <v/>
      </c>
      <c r="K24" s="40">
        <f>I24/H24</f>
        <v/>
      </c>
      <c r="L24" s="224" t="n"/>
      <c r="M24" s="21" t="inlineStr">
        <is>
          <t>畜牧局</t>
        </is>
      </c>
      <c r="N24" s="21" t="inlineStr">
        <is>
          <t>环城镇</t>
        </is>
      </c>
      <c r="O24" s="21" t="n"/>
    </row>
    <row r="25" ht="51" customFormat="1" customHeight="1" s="46">
      <c r="A25" s="177" t="n">
        <v>5</v>
      </c>
      <c r="B25" s="21" t="inlineStr">
        <is>
          <t>环脱贫领办发〔2021〕10号</t>
        </is>
      </c>
      <c r="C25" s="21" t="inlineStr">
        <is>
          <t>中央一批衔接资金</t>
        </is>
      </c>
      <c r="D25" s="153" t="inlineStr">
        <is>
          <t>脱贫户羔羊保温箱</t>
        </is>
      </c>
      <c r="E25" s="153" t="inlineStr">
        <is>
          <t>新建</t>
        </is>
      </c>
      <c r="F25" s="21" t="inlineStr">
        <is>
          <t>天池乡</t>
        </is>
      </c>
      <c r="G25" s="32" t="inlineStr">
        <is>
          <t>为222户湖羊养殖专业户每户投放550元标准的羔羊保温箱1个，其中：天池村5个，张邓塬村9个，梁家河村20个，殷屈河村22个，苏北岔村49个，潘老庄村22个，大庄台村9个，四合掌村17个，老庄湾村7个，鲜岔村2个，碾盘岭村2个，大方山村9个，喜家坪村28个，曹李川村5个，吴城子村16个。</t>
        </is>
      </c>
      <c r="H25" s="21" t="n">
        <v>8.547000000000001</v>
      </c>
      <c r="I25" s="21" t="n">
        <v>8.547000000000001</v>
      </c>
      <c r="J25" s="219">
        <f>H25-I25</f>
        <v/>
      </c>
      <c r="K25" s="40">
        <f>I25/H25</f>
        <v/>
      </c>
      <c r="L25" s="224" t="n"/>
      <c r="M25" s="21" t="inlineStr">
        <is>
          <t>畜牧局</t>
        </is>
      </c>
      <c r="N25" s="21" t="inlineStr">
        <is>
          <t>天池乡</t>
        </is>
      </c>
      <c r="O25" s="21" t="n"/>
    </row>
    <row r="26" ht="51" customFormat="1" customHeight="1" s="46">
      <c r="A26" s="177" t="n">
        <v>6</v>
      </c>
      <c r="B26" s="21" t="inlineStr">
        <is>
          <t>环脱贫领办发〔2021〕10号</t>
        </is>
      </c>
      <c r="C26" s="21" t="inlineStr">
        <is>
          <t>中央一批衔接资金</t>
        </is>
      </c>
      <c r="D26" s="153" t="inlineStr">
        <is>
          <t>脱贫户羔羊保温箱</t>
        </is>
      </c>
      <c r="E26" s="153" t="inlineStr">
        <is>
          <t>新建</t>
        </is>
      </c>
      <c r="F26" s="21" t="inlineStr">
        <is>
          <t>虎洞镇</t>
        </is>
      </c>
      <c r="G26" s="32" t="inlineStr">
        <is>
          <t>为158户湖羊养殖专业户每户投放550元标准羔羊保温箱1个，其中：半个城村5户，常兆台村19户，高庙湾村14户，贾驿20户，金庄塬村23户，刘解掌村18户，砂井子村28户，魏家河村3户，张大掌村4户，张家湾村24户。</t>
        </is>
      </c>
      <c r="H26" s="21" t="n">
        <v>6.083</v>
      </c>
      <c r="I26" s="21" t="n">
        <v>6.083</v>
      </c>
      <c r="J26" s="219">
        <f>H26-I26</f>
        <v/>
      </c>
      <c r="K26" s="40">
        <f>I26/H26</f>
        <v/>
      </c>
      <c r="L26" s="224" t="n"/>
      <c r="M26" s="21" t="inlineStr">
        <is>
          <t>畜牧局</t>
        </is>
      </c>
      <c r="N26" s="21" t="inlineStr">
        <is>
          <t>虎洞镇</t>
        </is>
      </c>
      <c r="O26" s="21" t="n"/>
    </row>
    <row r="27" ht="67" customFormat="1" customHeight="1" s="46">
      <c r="A27" s="177" t="n">
        <v>7</v>
      </c>
      <c r="B27" s="21" t="inlineStr">
        <is>
          <t>环脱贫领办发〔2021〕10号</t>
        </is>
      </c>
      <c r="C27" s="21" t="inlineStr">
        <is>
          <t>中央一批衔接资金</t>
        </is>
      </c>
      <c r="D27" s="153" t="inlineStr">
        <is>
          <t>脱贫户羔羊保温箱</t>
        </is>
      </c>
      <c r="E27" s="153" t="inlineStr">
        <is>
          <t>新建</t>
        </is>
      </c>
      <c r="F27" s="21" t="inlineStr">
        <is>
          <t>合道镇</t>
        </is>
      </c>
      <c r="G27" s="32" t="inlineStr">
        <is>
          <t>为178户湖羊养殖专业户每户投放羔羊保温箱1个，其中：常崾岘村3户，陈旗塬村6户，大路洼村16户（含边缘户1户），何家坪村6户，红崖洼村8户（含边缘户1个），梁坪村16户（含边缘户2户），尚西坪村9户（含边缘户1户），唐台子村7户（含边缘户1户），陶洼子村5户，瓦天沟村16户（含边缘户1户），辛坪村7户（含边缘户1户），杨坪沟村18户（含边缘户1户），寨子坪村11户，赵塬村6户（含边缘户1户），朱家塬村6户，沈家岭村12户，赵台村26户（含边缘户1户）。</t>
        </is>
      </c>
      <c r="H27" s="21" t="n">
        <v>6.853</v>
      </c>
      <c r="I27" s="21" t="n">
        <v>6.853</v>
      </c>
      <c r="J27" s="219">
        <f>H27-I27</f>
        <v/>
      </c>
      <c r="K27" s="40">
        <f>I27/H27</f>
        <v/>
      </c>
      <c r="L27" s="224" t="n"/>
      <c r="M27" s="21" t="inlineStr">
        <is>
          <t>畜牧局</t>
        </is>
      </c>
      <c r="N27" s="21" t="inlineStr">
        <is>
          <t>合道镇</t>
        </is>
      </c>
      <c r="O27" s="21" t="n"/>
    </row>
    <row r="28" ht="53" customFormat="1" customHeight="1" s="46">
      <c r="A28" s="177" t="n">
        <v>8</v>
      </c>
      <c r="B28" s="21" t="inlineStr">
        <is>
          <t>环脱贫领办发〔2021〕10号</t>
        </is>
      </c>
      <c r="C28" s="21" t="inlineStr">
        <is>
          <t>中央一批衔接资金</t>
        </is>
      </c>
      <c r="D28" s="153" t="inlineStr">
        <is>
          <t>脱贫户羔羊保温箱</t>
        </is>
      </c>
      <c r="E28" s="153" t="inlineStr">
        <is>
          <t>新建</t>
        </is>
      </c>
      <c r="F28" s="21" t="inlineStr">
        <is>
          <t>芦家湾乡</t>
        </is>
      </c>
      <c r="G28" s="32" t="inlineStr">
        <is>
          <t>为282户湖羊养殖专业户每户投550元标准羔羊保温箱1个，其中：杨新庄村80户，花儿掌村10户，庙儿掌村33户（含边缘户2户），宋家掌村5户，井川村5户，桃李湾村8户，王庄村78户（含边缘户3户），大堡条村13户（含边缘户2户），盘龙村30户，小堡条村20户。</t>
        </is>
      </c>
      <c r="H28" s="21" t="n">
        <v>10.857</v>
      </c>
      <c r="I28" s="21" t="n">
        <v>10.857</v>
      </c>
      <c r="J28" s="219">
        <f>H28-I28</f>
        <v/>
      </c>
      <c r="K28" s="40">
        <f>I28/H28</f>
        <v/>
      </c>
      <c r="L28" s="224" t="n"/>
      <c r="M28" s="21" t="inlineStr">
        <is>
          <t>畜牧局</t>
        </is>
      </c>
      <c r="N28" s="21" t="inlineStr">
        <is>
          <t>芦家湾乡</t>
        </is>
      </c>
      <c r="O28" s="21" t="n"/>
    </row>
    <row r="29" ht="53" customFormat="1" customHeight="1" s="46">
      <c r="A29" s="177" t="n">
        <v>9</v>
      </c>
      <c r="B29" s="21" t="inlineStr">
        <is>
          <t>环脱贫领办发〔2021〕10号</t>
        </is>
      </c>
      <c r="C29" s="21" t="inlineStr">
        <is>
          <t>中央一批衔接资金</t>
        </is>
      </c>
      <c r="D29" s="153" t="inlineStr">
        <is>
          <t>脱贫户羔羊保温箱</t>
        </is>
      </c>
      <c r="E29" s="153" t="inlineStr">
        <is>
          <t>新建</t>
        </is>
      </c>
      <c r="F29" s="21" t="inlineStr">
        <is>
          <t>毛井镇</t>
        </is>
      </c>
      <c r="G29" s="32" t="inlineStr">
        <is>
          <t>为208户湖羊养殖专业户每户投放550元羔羊保温箱1个，其中：施家滩村14户，红土咀村43户（含边缘户1户），大户掌村22户，马趟村12户，高家洼村5户，黄寨柯村8户，乔崾岘村13户，二条俭村20户（含边缘户1户），砖城子村23户，山西掌村11户，杨东掌村18户，丁连掌村18户，红糜湾村1户。</t>
        </is>
      </c>
      <c r="H29" s="21" t="n">
        <v>8.007999999999999</v>
      </c>
      <c r="I29" s="21" t="n">
        <v>8.007999999999999</v>
      </c>
      <c r="J29" s="219">
        <f>H29-I29</f>
        <v/>
      </c>
      <c r="K29" s="40">
        <f>I29/H29</f>
        <v/>
      </c>
      <c r="L29" s="224" t="n"/>
      <c r="M29" s="21" t="inlineStr">
        <is>
          <t>畜牧局</t>
        </is>
      </c>
      <c r="N29" s="21" t="inlineStr">
        <is>
          <t>毛井镇</t>
        </is>
      </c>
      <c r="O29" s="21" t="n"/>
    </row>
    <row r="30" ht="53" customFormat="1" customHeight="1" s="46">
      <c r="A30" s="177" t="n">
        <v>10</v>
      </c>
      <c r="B30" s="21" t="inlineStr">
        <is>
          <t>环脱贫领办发〔2021〕10号</t>
        </is>
      </c>
      <c r="C30" s="21" t="inlineStr">
        <is>
          <t>中央一批衔接资金</t>
        </is>
      </c>
      <c r="D30" s="153" t="inlineStr">
        <is>
          <t>脱贫户羔羊保温箱</t>
        </is>
      </c>
      <c r="E30" s="153" t="inlineStr">
        <is>
          <t>新建</t>
        </is>
      </c>
      <c r="F30" s="21" t="inlineStr">
        <is>
          <t>小南沟乡</t>
        </is>
      </c>
      <c r="G30" s="32" t="inlineStr">
        <is>
          <t>为112户湖羊养殖专业户每户投放550元标准羔羊保温箱1个，其中：丁寨柯村13户，粉子山村7户，李上山村18户，李塬村19户，连川村4户，天子渠村17户，汪天子村17户，小南沟村3户，许掌村4户，燕麦掌村7户，杨胡套子村3户。</t>
        </is>
      </c>
      <c r="H30" s="21" t="n">
        <v>4.312</v>
      </c>
      <c r="I30" s="21" t="n">
        <v>4.312</v>
      </c>
      <c r="J30" s="219">
        <f>H30-I30</f>
        <v/>
      </c>
      <c r="K30" s="40">
        <f>I30/H30</f>
        <v/>
      </c>
      <c r="L30" s="224" t="n"/>
      <c r="M30" s="21" t="inlineStr">
        <is>
          <t>畜牧局</t>
        </is>
      </c>
      <c r="N30" s="21" t="inlineStr">
        <is>
          <t>小南沟乡</t>
        </is>
      </c>
      <c r="O30" s="21" t="n"/>
    </row>
    <row r="31" ht="51" customFormat="1" customHeight="1" s="46">
      <c r="A31" s="177" t="n">
        <v>11</v>
      </c>
      <c r="B31" s="21" t="inlineStr">
        <is>
          <t>环脱贫领办发〔2021〕10号</t>
        </is>
      </c>
      <c r="C31" s="21" t="inlineStr">
        <is>
          <t>中央一批衔接资金</t>
        </is>
      </c>
      <c r="D31" s="153" t="inlineStr">
        <is>
          <t>脱贫户羔羊保温箱</t>
        </is>
      </c>
      <c r="E31" s="153" t="inlineStr">
        <is>
          <t>新建</t>
        </is>
      </c>
      <c r="F31" s="21" t="inlineStr">
        <is>
          <t>车道镇</t>
        </is>
      </c>
      <c r="G31" s="32" t="inlineStr">
        <is>
          <t>为295户湖羊养殖专业户每户投放550元标准羔羊保温箱1个，其中：元峁村13户，苦水掌村6户，双庙村28户，王西掌村9户，吊渠村24户，三角城村21户，杨掌村34户，万安村63户，魏洼村18户，陈掌村10户，红台村3户，樱桃掌村3户，安掌村5户，代掌村14户，刘渠村40户，刘园子村4户。</t>
        </is>
      </c>
      <c r="H31" s="21" t="n">
        <v>11.3575</v>
      </c>
      <c r="I31" s="21" t="n">
        <v>11.3575</v>
      </c>
      <c r="J31" s="219">
        <f>H31-I31</f>
        <v/>
      </c>
      <c r="K31" s="40">
        <f>I31/H31</f>
        <v/>
      </c>
      <c r="L31" s="224" t="n"/>
      <c r="M31" s="21" t="inlineStr">
        <is>
          <t>畜牧局</t>
        </is>
      </c>
      <c r="N31" s="21" t="inlineStr">
        <is>
          <t>车道镇</t>
        </is>
      </c>
      <c r="O31" s="21" t="n"/>
    </row>
    <row r="32" ht="54" customFormat="1" customHeight="1" s="46">
      <c r="A32" s="177" t="n">
        <v>12</v>
      </c>
      <c r="B32" s="21" t="inlineStr">
        <is>
          <t>环脱贫领办发〔2021〕10号</t>
        </is>
      </c>
      <c r="C32" s="21" t="inlineStr">
        <is>
          <t>中央一批衔接资金</t>
        </is>
      </c>
      <c r="D32" s="153" t="inlineStr">
        <is>
          <t>脱贫户羔羊保温箱</t>
        </is>
      </c>
      <c r="E32" s="153" t="inlineStr">
        <is>
          <t>新建</t>
        </is>
      </c>
      <c r="F32" s="21" t="inlineStr">
        <is>
          <t>木钵镇</t>
        </is>
      </c>
      <c r="G32" s="32" t="inlineStr">
        <is>
          <t>为219户湖羊养殖专业户每户投放550元标准羔羊保温箱1个，其中：殷家桥村12户，木钵街村2户，周湾村7户，韩洼子村11户，曹旗村18户，关营村3户，高寨村3户，高楼塬村20户，刘家塬村6户，白家掌村11户，邓寨子村17户，郭西掌村17户，二合塬村24户，坪子塬村33户，井儿岔村11户，水坝滩村9户，罗家沟村15户。</t>
        </is>
      </c>
      <c r="H32" s="21" t="n">
        <v>8.4315</v>
      </c>
      <c r="I32" s="21" t="n">
        <v>8.4315</v>
      </c>
      <c r="J32" s="219">
        <f>H32-I32</f>
        <v/>
      </c>
      <c r="K32" s="40">
        <f>I32/H32</f>
        <v/>
      </c>
      <c r="L32" s="224" t="n"/>
      <c r="M32" s="21" t="inlineStr">
        <is>
          <t>畜牧局</t>
        </is>
      </c>
      <c r="N32" s="21" t="inlineStr">
        <is>
          <t>木钵镇</t>
        </is>
      </c>
      <c r="O32" s="21" t="n"/>
    </row>
    <row r="33" ht="45" customFormat="1" customHeight="1" s="46">
      <c r="A33" s="177" t="n">
        <v>13</v>
      </c>
      <c r="B33" s="21" t="inlineStr">
        <is>
          <t>环脱贫领办发〔2021〕10号</t>
        </is>
      </c>
      <c r="C33" s="21" t="inlineStr">
        <is>
          <t>中央一批衔接资金</t>
        </is>
      </c>
      <c r="D33" s="153" t="inlineStr">
        <is>
          <t>脱贫户羔羊保温箱</t>
        </is>
      </c>
      <c r="E33" s="153" t="inlineStr">
        <is>
          <t>新建</t>
        </is>
      </c>
      <c r="F33" s="21" t="inlineStr">
        <is>
          <t>曲子镇</t>
        </is>
      </c>
      <c r="G33" s="32" t="inlineStr">
        <is>
          <t>为93户湖羊养殖专业户每户投放550元羔羊保温箱1个，其中：五里桥村1户，刘旗村3户，高李湾村1户，楼房子村9户，西沟村48户，宋家塬村1户，许家塬村9户，金村寺村1户，油坊塬村1户，金盆掌村5户，小庄子村4户，马家河村5户，董家塬村5户。</t>
        </is>
      </c>
      <c r="H33" s="21" t="n">
        <v>3.5805</v>
      </c>
      <c r="I33" s="21" t="n">
        <v>3.5805</v>
      </c>
      <c r="J33" s="219">
        <f>H33-I33</f>
        <v/>
      </c>
      <c r="K33" s="40">
        <f>I33/H33</f>
        <v/>
      </c>
      <c r="L33" s="224" t="n"/>
      <c r="M33" s="21" t="inlineStr">
        <is>
          <t>畜牧局</t>
        </is>
      </c>
      <c r="N33" s="21" t="inlineStr">
        <is>
          <t>曲子镇</t>
        </is>
      </c>
      <c r="O33" s="21" t="n"/>
    </row>
    <row r="34" ht="49" customFormat="1" customHeight="1" s="46">
      <c r="A34" s="177" t="n">
        <v>14</v>
      </c>
      <c r="B34" s="21" t="inlineStr">
        <is>
          <t>环脱贫领办发〔2021〕10号</t>
        </is>
      </c>
      <c r="C34" s="21" t="inlineStr">
        <is>
          <t>中央一批衔接资金</t>
        </is>
      </c>
      <c r="D34" s="153" t="inlineStr">
        <is>
          <t>脱贫户羔羊保温箱</t>
        </is>
      </c>
      <c r="E34" s="153" t="inlineStr">
        <is>
          <t>新建</t>
        </is>
      </c>
      <c r="F34" s="21" t="inlineStr">
        <is>
          <t>八珠乡</t>
        </is>
      </c>
      <c r="G34" s="32" t="inlineStr">
        <is>
          <t>为236户湖羊养殖专业户每户投放550元羔羊保温箱1个，其中：八珠塬村35户，曹塬村15户（含边缘户1户），瓦崾岘91户（含边缘户1户），杏树沟村10户，塔儿咀村10户，马连掌村3户，冯家湾村5户，苟塬村19户（含边缘户2户），湫坝沟村20户，白塬村28户（含边缘户2户）。</t>
        </is>
      </c>
      <c r="H34" s="21" t="n">
        <v>9.086</v>
      </c>
      <c r="I34" s="21" t="n">
        <v>9.086</v>
      </c>
      <c r="J34" s="219">
        <f>H34-I34</f>
        <v/>
      </c>
      <c r="K34" s="40">
        <f>I34/H34</f>
        <v/>
      </c>
      <c r="L34" s="224" t="n"/>
      <c r="M34" s="21" t="inlineStr">
        <is>
          <t>畜牧局</t>
        </is>
      </c>
      <c r="N34" s="21" t="inlineStr">
        <is>
          <t>八珠乡</t>
        </is>
      </c>
      <c r="O34" s="21" t="n"/>
    </row>
    <row r="35" ht="58" customFormat="1" customHeight="1" s="46">
      <c r="A35" s="177" t="n">
        <v>15</v>
      </c>
      <c r="B35" s="21" t="inlineStr">
        <is>
          <t>环脱贫领办发〔2021〕10号</t>
        </is>
      </c>
      <c r="C35" s="21" t="inlineStr">
        <is>
          <t>中央一批衔接资金</t>
        </is>
      </c>
      <c r="D35" s="153" t="inlineStr">
        <is>
          <t>脱贫户羔羊保温箱</t>
        </is>
      </c>
      <c r="E35" s="153" t="inlineStr">
        <is>
          <t>新建</t>
        </is>
      </c>
      <c r="F35" s="21" t="inlineStr">
        <is>
          <t>耿湾乡</t>
        </is>
      </c>
      <c r="G35" s="32" t="inlineStr">
        <is>
          <t>为365户湖羊养殖专业户每户投放400元标准羔羊保温箱1个，其中：潘掌村88户（含边缘户4户），许掌村23户，郜庄村24户，郝东掌村51户（含边缘户2户），万家湾村78户（含边缘户2户）,耿河村15户（含边缘户1户），韩老庄村12户（含边缘户1户），黑城岔村7户，四合原村39户，桃树掌村2户，天桥村4户，早流渠村13户，张台村9户。</t>
        </is>
      </c>
      <c r="H35" s="21" t="n">
        <v>10.22</v>
      </c>
      <c r="I35" s="21" t="n">
        <v>10.22</v>
      </c>
      <c r="J35" s="219">
        <f>H35-I35</f>
        <v/>
      </c>
      <c r="K35" s="40">
        <f>I35/H35</f>
        <v/>
      </c>
      <c r="L35" s="224" t="n"/>
      <c r="M35" s="21" t="inlineStr">
        <is>
          <t>畜牧局</t>
        </is>
      </c>
      <c r="N35" s="21" t="inlineStr">
        <is>
          <t>耿湾乡</t>
        </is>
      </c>
      <c r="O35" s="21" t="n"/>
    </row>
    <row r="36" ht="49" customFormat="1" customHeight="1" s="46">
      <c r="A36" s="177" t="n">
        <v>16</v>
      </c>
      <c r="B36" s="21" t="inlineStr">
        <is>
          <t>环脱贫领办发〔2021〕10号</t>
        </is>
      </c>
      <c r="C36" s="21" t="inlineStr">
        <is>
          <t>中央一批衔接资金</t>
        </is>
      </c>
      <c r="D36" s="153" t="inlineStr">
        <is>
          <t>脱贫户羔羊保温箱</t>
        </is>
      </c>
      <c r="E36" s="153" t="inlineStr">
        <is>
          <t>新建</t>
        </is>
      </c>
      <c r="F36" s="21" t="inlineStr">
        <is>
          <t>山城乡</t>
        </is>
      </c>
      <c r="G36" s="32" t="inlineStr">
        <is>
          <t>为121户湖羊养殖户每户投放550元标准羔羊保温箱1个，其中：山城堡村20户（含边缘户1户），薛原村5户，王山口子村26户（含边缘户1户），寨柯村25户，冯家沟村19户，郝掌村9户，赵庄村2户，谢庄村15户（含边缘户1户）。</t>
        </is>
      </c>
      <c r="H36" s="21" t="n">
        <v>4.6585</v>
      </c>
      <c r="I36" s="21" t="n">
        <v>4.6585</v>
      </c>
      <c r="J36" s="219">
        <f>H36-I36</f>
        <v/>
      </c>
      <c r="K36" s="40">
        <f>I36/H36</f>
        <v/>
      </c>
      <c r="L36" s="224" t="n"/>
      <c r="M36" s="21" t="inlineStr">
        <is>
          <t>畜牧局</t>
        </is>
      </c>
      <c r="N36" s="21" t="inlineStr">
        <is>
          <t>山城乡</t>
        </is>
      </c>
      <c r="O36" s="21" t="n"/>
    </row>
    <row r="37" ht="49" customFormat="1" customHeight="1" s="46">
      <c r="A37" s="177" t="n">
        <v>17</v>
      </c>
      <c r="B37" s="21" t="inlineStr">
        <is>
          <t>环脱贫领办发〔2021〕10号</t>
        </is>
      </c>
      <c r="C37" s="21" t="inlineStr">
        <is>
          <t>中央一批衔接资金</t>
        </is>
      </c>
      <c r="D37" s="153" t="inlineStr">
        <is>
          <t>脱贫户羔羊保温箱</t>
        </is>
      </c>
      <c r="E37" s="153" t="inlineStr">
        <is>
          <t>新建</t>
        </is>
      </c>
      <c r="F37" s="21" t="inlineStr">
        <is>
          <t>南湫乡</t>
        </is>
      </c>
      <c r="G37" s="32" t="inlineStr">
        <is>
          <t>为全乡133户湖羊养殖专业户每户投放550元标准羔羊保温箱1个，其中：代家洼村16户，党家洼村33户（含边缘户1户），双井子村22户，岳后渠村8户，杨新堡村11户，洪涝池村29户，花儿山村14户。</t>
        </is>
      </c>
      <c r="H37" s="21" t="n">
        <v>5.1205</v>
      </c>
      <c r="I37" s="21" t="n">
        <v>5.1205</v>
      </c>
      <c r="J37" s="219">
        <f>H37-I37</f>
        <v/>
      </c>
      <c r="K37" s="40">
        <f>I37/H37</f>
        <v/>
      </c>
      <c r="L37" s="224" t="n"/>
      <c r="M37" s="21" t="inlineStr">
        <is>
          <t>畜牧局</t>
        </is>
      </c>
      <c r="N37" s="21" t="inlineStr">
        <is>
          <t>南湫乡</t>
        </is>
      </c>
      <c r="O37" s="21" t="n"/>
    </row>
    <row r="38" ht="49" customFormat="1" customHeight="1" s="46">
      <c r="A38" s="177" t="n">
        <v>18</v>
      </c>
      <c r="B38" s="21" t="inlineStr">
        <is>
          <t>环脱贫领办发〔2021〕10号</t>
        </is>
      </c>
      <c r="C38" s="21" t="inlineStr">
        <is>
          <t>中央一批衔接资金</t>
        </is>
      </c>
      <c r="D38" s="153" t="inlineStr">
        <is>
          <t>脱贫户羔羊保温箱</t>
        </is>
      </c>
      <c r="E38" s="153" t="inlineStr">
        <is>
          <t>新建</t>
        </is>
      </c>
      <c r="F38" s="21" t="inlineStr">
        <is>
          <t>演武乡</t>
        </is>
      </c>
      <c r="G38" s="32" t="inlineStr">
        <is>
          <t>为204户湖羊养殖专业户每户投放羔羊保温箱1个，（400元标准66户，550元标准138户），其中：黑泉河村32户，佛岔村40户，吴家塬村20户，杨家洼村25户，黄山村15户，刘坪村12户，路家塬村42户，曳郭咀村9户 ，走马俭村9户。</t>
        </is>
      </c>
      <c r="H38" s="21" t="n">
        <v>7.161</v>
      </c>
      <c r="I38" s="21" t="n">
        <v>7.161</v>
      </c>
      <c r="J38" s="219">
        <f>H38-I38</f>
        <v/>
      </c>
      <c r="K38" s="40">
        <f>I38/H38</f>
        <v/>
      </c>
      <c r="L38" s="224" t="n"/>
      <c r="M38" s="21" t="inlineStr">
        <is>
          <t>畜牧局</t>
        </is>
      </c>
      <c r="N38" s="21" t="inlineStr">
        <is>
          <t>演武乡</t>
        </is>
      </c>
      <c r="O38" s="21" t="n"/>
    </row>
    <row r="39" ht="49" customFormat="1" customHeight="1" s="46">
      <c r="A39" s="177" t="n">
        <v>19</v>
      </c>
      <c r="B39" s="21" t="inlineStr">
        <is>
          <t>环脱贫领办发〔2021〕10号</t>
        </is>
      </c>
      <c r="C39" s="21" t="inlineStr">
        <is>
          <t>中央一批衔接资金</t>
        </is>
      </c>
      <c r="D39" s="153" t="inlineStr">
        <is>
          <t>脱贫户羔羊保温箱</t>
        </is>
      </c>
      <c r="E39" s="153" t="inlineStr">
        <is>
          <t>新建</t>
        </is>
      </c>
      <c r="F39" s="21" t="inlineStr">
        <is>
          <t>罗山川乡</t>
        </is>
      </c>
      <c r="G39" s="32" t="inlineStr">
        <is>
          <t>为238户湖羊养殖专业户每户投放羔羊保温箱1个，其中：西阳洼村33户，苇芝城村30户，龙柏山村18户，兰家掌村55户，大树塬村34户，山水湾村29户，光明村22户，陈渠子村17户。</t>
        </is>
      </c>
      <c r="H39" s="21" t="n">
        <v>9.163</v>
      </c>
      <c r="I39" s="21" t="n">
        <v>9.163</v>
      </c>
      <c r="J39" s="219">
        <f>H39-I39</f>
        <v/>
      </c>
      <c r="K39" s="40">
        <f>I39/H39</f>
        <v/>
      </c>
      <c r="L39" s="224" t="n"/>
      <c r="M39" s="21" t="inlineStr">
        <is>
          <t>畜牧局</t>
        </is>
      </c>
      <c r="N39" s="21" t="inlineStr">
        <is>
          <t>罗山川乡</t>
        </is>
      </c>
      <c r="O39" s="21" t="n"/>
    </row>
    <row r="40" ht="49" customFormat="1" customHeight="1" s="46">
      <c r="A40" s="177" t="n">
        <v>20</v>
      </c>
      <c r="B40" s="21" t="inlineStr">
        <is>
          <t>环脱贫领办发〔2021〕10号</t>
        </is>
      </c>
      <c r="C40" s="21" t="inlineStr">
        <is>
          <t>中央一批衔接资金</t>
        </is>
      </c>
      <c r="D40" s="153" t="inlineStr">
        <is>
          <t>脱贫户羔羊保温箱</t>
        </is>
      </c>
      <c r="E40" s="153" t="inlineStr">
        <is>
          <t>新建</t>
        </is>
      </c>
      <c r="F40" s="21" t="inlineStr">
        <is>
          <t>秦团庄乡</t>
        </is>
      </c>
      <c r="G40" s="32" t="inlineStr">
        <is>
          <t>为280户湖羊养殖专业户每户投放羔羊保温箱1个(550元标准50户，400元标准230户）其中：贾塬村29户，白塬畔村34户，大天子村21户，新集子村36户，新峁村67户，秦团庄村35户，王团庄村30户，南掌堡子村28户。</t>
        </is>
      </c>
      <c r="H40" s="21" t="n">
        <v>8.365</v>
      </c>
      <c r="I40" s="21" t="n">
        <v>8.365</v>
      </c>
      <c r="J40" s="219">
        <f>H40-I40</f>
        <v/>
      </c>
      <c r="K40" s="40">
        <f>I40/H40</f>
        <v/>
      </c>
      <c r="L40" s="224" t="n"/>
      <c r="M40" s="21" t="inlineStr">
        <is>
          <t>畜牧局</t>
        </is>
      </c>
      <c r="N40" s="21" t="inlineStr">
        <is>
          <t>秦团庄乡</t>
        </is>
      </c>
      <c r="O40" s="21" t="n"/>
    </row>
    <row r="41" ht="36" customFormat="1" customHeight="1" s="46">
      <c r="A41" s="82" t="inlineStr">
        <is>
          <t>八</t>
        </is>
      </c>
      <c r="B41" s="82" t="inlineStr">
        <is>
          <t>环脱贫领办发〔2021〕10号</t>
        </is>
      </c>
      <c r="C41" s="82" t="inlineStr">
        <is>
          <t>中央一批衔接资金</t>
        </is>
      </c>
      <c r="D41" s="82" t="inlineStr">
        <is>
          <t>种畜补贴
（湖羊基础母羊）合计</t>
        </is>
      </c>
      <c r="E41" s="151" t="inlineStr">
        <is>
          <t>新建</t>
        </is>
      </c>
      <c r="F41" s="82" t="inlineStr">
        <is>
          <t>全县20个乡镇</t>
        </is>
      </c>
      <c r="G41" s="155" t="inlineStr">
        <is>
          <t>扶持2443户脱贫不稳定户和边缘易致贫户发展湖羊标准化养殖，每户调引基础母羊10只，每只补助800元，每户补助最高不超过8000元。</t>
        </is>
      </c>
      <c r="H41" s="82">
        <f>SUM(H42:H61)</f>
        <v/>
      </c>
      <c r="I41" s="82">
        <f>SUM(I42:I61)</f>
        <v/>
      </c>
      <c r="J41" s="221">
        <f>H41-I41</f>
        <v/>
      </c>
      <c r="K41" s="157">
        <f>I41/H41</f>
        <v/>
      </c>
      <c r="L41" s="223" t="n"/>
      <c r="M41" s="82" t="inlineStr">
        <is>
          <t>畜牧局</t>
        </is>
      </c>
      <c r="N41" s="82" t="inlineStr">
        <is>
          <t>全县20个乡镇</t>
        </is>
      </c>
      <c r="O41" s="82" t="n"/>
    </row>
    <row r="42" ht="36" customFormat="1" customHeight="1" s="46">
      <c r="A42" s="21" t="n">
        <v>1</v>
      </c>
      <c r="B42" s="21" t="inlineStr">
        <is>
          <t>环脱贫领办发〔2021〕10号</t>
        </is>
      </c>
      <c r="C42" s="21" t="inlineStr">
        <is>
          <t>中央一批衔接资金</t>
        </is>
      </c>
      <c r="D42" s="21" t="inlineStr">
        <is>
          <t>种畜补贴
（湖羊基础母羊）</t>
        </is>
      </c>
      <c r="E42" s="153" t="inlineStr">
        <is>
          <t>新建</t>
        </is>
      </c>
      <c r="F42" s="21" t="inlineStr">
        <is>
          <t>罗山川乡</t>
        </is>
      </c>
      <c r="G42" s="32" t="inlineStr">
        <is>
          <t>扶持112户脱贫户，2户边缘户发展湖羊养殖，其中：西阳洼村11户，苇芝城村5户（边缘户1户），龙柏山村9户，兰家掌村30户，大树塬村40户，陈渠子村1户，山水湾村4户，光明村14户（边缘户1户）。</t>
        </is>
      </c>
      <c r="H42" s="21" t="n">
        <v>91.2</v>
      </c>
      <c r="I42" s="21" t="n">
        <v>91.2</v>
      </c>
      <c r="J42" s="219">
        <f>H42-I42</f>
        <v/>
      </c>
      <c r="K42" s="40">
        <f>I42/H42</f>
        <v/>
      </c>
      <c r="L42" s="224" t="n"/>
      <c r="M42" s="21" t="inlineStr">
        <is>
          <t>畜牧局</t>
        </is>
      </c>
      <c r="N42" s="21" t="inlineStr">
        <is>
          <t>罗山川乡</t>
        </is>
      </c>
      <c r="O42" s="21" t="n"/>
    </row>
    <row r="43" ht="36" customFormat="1" customHeight="1" s="46">
      <c r="A43" s="21" t="n">
        <v>2</v>
      </c>
      <c r="B43" s="21" t="inlineStr">
        <is>
          <t>环脱贫领办发〔2021〕10号</t>
        </is>
      </c>
      <c r="C43" s="21" t="inlineStr">
        <is>
          <t>中央一批衔接资金</t>
        </is>
      </c>
      <c r="D43" s="21" t="inlineStr">
        <is>
          <t>种畜补贴
（湖羊基础母羊）</t>
        </is>
      </c>
      <c r="E43" s="153" t="inlineStr">
        <is>
          <t>新建</t>
        </is>
      </c>
      <c r="F43" s="21" t="inlineStr">
        <is>
          <t>甜水镇</t>
        </is>
      </c>
      <c r="G43" s="32" t="inlineStr">
        <is>
          <t>扶持52户脱贫户发展湖羊养殖，其中：甜水街村3户，张铁村1户，何塬村10户，邱滩村3户，高崾岘村3户，狼儿滩村24户，大良洼村5户，七里墩村3户。</t>
        </is>
      </c>
      <c r="H43" s="21" t="n">
        <v>41.6</v>
      </c>
      <c r="I43" s="21" t="n">
        <v>41.6</v>
      </c>
      <c r="J43" s="219">
        <f>H43-I43</f>
        <v/>
      </c>
      <c r="K43" s="40">
        <f>I43/H43</f>
        <v/>
      </c>
      <c r="L43" s="224" t="n"/>
      <c r="M43" s="21" t="inlineStr">
        <is>
          <t>畜牧局</t>
        </is>
      </c>
      <c r="N43" s="21" t="inlineStr">
        <is>
          <t>甜水镇</t>
        </is>
      </c>
      <c r="O43" s="21" t="n"/>
    </row>
    <row r="44" ht="36" customFormat="1" customHeight="1" s="46">
      <c r="A44" s="21" t="n">
        <v>3</v>
      </c>
      <c r="B44" s="21" t="inlineStr">
        <is>
          <t>环脱贫领办发〔2021〕10号</t>
        </is>
      </c>
      <c r="C44" s="21" t="inlineStr">
        <is>
          <t>中央一批衔接资金</t>
        </is>
      </c>
      <c r="D44" s="21" t="inlineStr">
        <is>
          <t>种畜补贴
（湖羊基础母羊）</t>
        </is>
      </c>
      <c r="E44" s="153" t="inlineStr">
        <is>
          <t>新建</t>
        </is>
      </c>
      <c r="F44" s="21" t="inlineStr">
        <is>
          <t>洪德镇</t>
        </is>
      </c>
      <c r="G44" s="32" t="inlineStr">
        <is>
          <t>扶持88户脱贫户发展湖羊养殖，其中：丁阳渠子村15户，耿塬畔村10户，洪德街村6户，梁岔村5户，马塬村15户，苗河村3户，私盐路村9户，苏长沟村8户，新集子村6户，张崾岘村4户，赵洼村7户。</t>
        </is>
      </c>
      <c r="H44" s="21" t="n">
        <v>70.40000000000001</v>
      </c>
      <c r="I44" s="21" t="n">
        <v>70.40000000000001</v>
      </c>
      <c r="J44" s="219">
        <f>H44-I44</f>
        <v/>
      </c>
      <c r="K44" s="40">
        <f>I44/H44</f>
        <v/>
      </c>
      <c r="L44" s="224" t="n"/>
      <c r="M44" s="21" t="inlineStr">
        <is>
          <t>畜牧局</t>
        </is>
      </c>
      <c r="N44" s="21" t="inlineStr">
        <is>
          <t>洪德镇</t>
        </is>
      </c>
      <c r="O44" s="21" t="n"/>
    </row>
    <row r="45" ht="45" customFormat="1" customHeight="1" s="46">
      <c r="A45" s="21" t="n">
        <v>4</v>
      </c>
      <c r="B45" s="21" t="inlineStr">
        <is>
          <t>环脱贫领办发〔2021〕10号</t>
        </is>
      </c>
      <c r="C45" s="21" t="inlineStr">
        <is>
          <t>中央一批衔接资金</t>
        </is>
      </c>
      <c r="D45" s="21" t="inlineStr">
        <is>
          <t>种畜补贴
（湖羊基础母羊）</t>
        </is>
      </c>
      <c r="E45" s="153" t="inlineStr">
        <is>
          <t>新建</t>
        </is>
      </c>
      <c r="F45" s="21" t="inlineStr">
        <is>
          <t>车道镇</t>
        </is>
      </c>
      <c r="G45" s="32" t="inlineStr">
        <is>
          <t>扶持303户脱贫户发展湖羊养殖，其中：元峁村20户，苦水掌村50户，双庙村16户，王西掌村12户，吊渠村30户，杨掌村20户，万安村12户，魏洼村14户，陈掌村10户，红台村10户，樱桃掌村20户，安掌村20户，代掌村15户，刘渠村18户，刘园子村36户。</t>
        </is>
      </c>
      <c r="H45" s="21" t="n">
        <v>242.4</v>
      </c>
      <c r="I45" s="21" t="n">
        <v>242.4</v>
      </c>
      <c r="J45" s="219">
        <f>H45-I45</f>
        <v/>
      </c>
      <c r="K45" s="40">
        <f>I45/H45</f>
        <v/>
      </c>
      <c r="L45" s="224" t="n"/>
      <c r="M45" s="21" t="inlineStr">
        <is>
          <t>畜牧局</t>
        </is>
      </c>
      <c r="N45" s="21" t="inlineStr">
        <is>
          <t>车道镇</t>
        </is>
      </c>
      <c r="O45" s="21" t="n"/>
    </row>
    <row r="46" ht="36" customFormat="1" customHeight="1" s="46">
      <c r="A46" s="21" t="n">
        <v>5</v>
      </c>
      <c r="B46" s="21" t="inlineStr">
        <is>
          <t>环脱贫领办发〔2021〕10号</t>
        </is>
      </c>
      <c r="C46" s="21" t="inlineStr">
        <is>
          <t>中央一批衔接资金</t>
        </is>
      </c>
      <c r="D46" s="21" t="inlineStr">
        <is>
          <t>种畜补贴
（湖羊基础母羊）</t>
        </is>
      </c>
      <c r="E46" s="153" t="inlineStr">
        <is>
          <t>新建</t>
        </is>
      </c>
      <c r="F46" s="21" t="inlineStr">
        <is>
          <t>耿湾乡</t>
        </is>
      </c>
      <c r="G46" s="32" t="inlineStr">
        <is>
          <t>扶持93户脱贫户发展湖羊养殖，其中：张台村1户，万家湾村23户，黑城岔村9户，许家掌村3户，郝东掌村8户，潘掌村14户，天桥村12户（边缘户2户），耿河村6户，早流渠村17户。</t>
        </is>
      </c>
      <c r="H46" s="21" t="n">
        <v>74.40000000000001</v>
      </c>
      <c r="I46" s="21" t="n">
        <v>74.40000000000001</v>
      </c>
      <c r="J46" s="219">
        <f>H46-I46</f>
        <v/>
      </c>
      <c r="K46" s="40">
        <f>I46/H46</f>
        <v/>
      </c>
      <c r="L46" s="224" t="n"/>
      <c r="M46" s="21" t="inlineStr">
        <is>
          <t>畜牧局</t>
        </is>
      </c>
      <c r="N46" s="21" t="inlineStr">
        <is>
          <t>耿湾乡</t>
        </is>
      </c>
      <c r="O46" s="21" t="n"/>
    </row>
    <row r="47" ht="36" customFormat="1" customHeight="1" s="46">
      <c r="A47" s="21" t="n">
        <v>6</v>
      </c>
      <c r="B47" s="21" t="inlineStr">
        <is>
          <t>环脱贫领办发〔2021〕10号</t>
        </is>
      </c>
      <c r="C47" s="21" t="inlineStr">
        <is>
          <t>中央一批衔接资金</t>
        </is>
      </c>
      <c r="D47" s="21" t="inlineStr">
        <is>
          <t>种畜补贴
（湖羊基础母羊）</t>
        </is>
      </c>
      <c r="E47" s="153" t="inlineStr">
        <is>
          <t>新建</t>
        </is>
      </c>
      <c r="F47" s="21" t="inlineStr">
        <is>
          <t>毛井镇</t>
        </is>
      </c>
      <c r="G47" s="32" t="inlineStr">
        <is>
          <t>扶持31户脱贫户发展湖羊养殖，其中：丁连掌村100只，杨东掌村94，山西掌村100只，红土咀10只。</t>
        </is>
      </c>
      <c r="H47" s="21" t="n">
        <v>24.32</v>
      </c>
      <c r="I47" s="21" t="n">
        <v>24.32</v>
      </c>
      <c r="J47" s="219">
        <f>H47-I47</f>
        <v/>
      </c>
      <c r="K47" s="40">
        <f>I47/H47</f>
        <v/>
      </c>
      <c r="L47" s="224" t="n"/>
      <c r="M47" s="21" t="inlineStr">
        <is>
          <t>畜牧局</t>
        </is>
      </c>
      <c r="N47" s="21" t="inlineStr">
        <is>
          <t>毛井镇</t>
        </is>
      </c>
      <c r="O47" s="21" t="n"/>
    </row>
    <row r="48" ht="36" customFormat="1" customHeight="1" s="46">
      <c r="A48" s="21" t="n">
        <v>7</v>
      </c>
      <c r="B48" s="21" t="inlineStr">
        <is>
          <t>环脱贫领办发〔2021〕10号</t>
        </is>
      </c>
      <c r="C48" s="21" t="inlineStr">
        <is>
          <t>中央一批衔接资金</t>
        </is>
      </c>
      <c r="D48" s="21" t="inlineStr">
        <is>
          <t>种畜补贴
（湖羊基础母羊）</t>
        </is>
      </c>
      <c r="E48" s="153" t="inlineStr">
        <is>
          <t>新建</t>
        </is>
      </c>
      <c r="F48" s="21" t="inlineStr">
        <is>
          <t>虎洞镇</t>
        </is>
      </c>
      <c r="G48" s="32" t="inlineStr">
        <is>
          <t>扶持181户脱贫户发展湖羊养殖，其中：半个城村10户，常兆台村10户，高庙湾村15户，贾驿村30户，刘解掌村31户，魏家河村10户，张大掌村5户，砂井子村5户，金庄原村65户。</t>
        </is>
      </c>
      <c r="H48" s="21" t="n">
        <v>144.8</v>
      </c>
      <c r="I48" s="21" t="n">
        <v>144.8</v>
      </c>
      <c r="J48" s="219">
        <f>H48-I48</f>
        <v/>
      </c>
      <c r="K48" s="40">
        <f>I48/H48</f>
        <v/>
      </c>
      <c r="L48" s="224" t="n"/>
      <c r="M48" s="21" t="inlineStr">
        <is>
          <t>畜牧局</t>
        </is>
      </c>
      <c r="N48" s="21" t="inlineStr">
        <is>
          <t>虎洞镇</t>
        </is>
      </c>
      <c r="O48" s="21" t="n"/>
    </row>
    <row r="49" ht="36" customFormat="1" customHeight="1" s="46">
      <c r="A49" s="21" t="n">
        <v>8</v>
      </c>
      <c r="B49" s="21" t="inlineStr">
        <is>
          <t>环脱贫领办发〔2021〕10号</t>
        </is>
      </c>
      <c r="C49" s="21" t="inlineStr">
        <is>
          <t>中央一批衔接资金</t>
        </is>
      </c>
      <c r="D49" s="21" t="inlineStr">
        <is>
          <t>种畜补贴
（湖羊基础母羊）</t>
        </is>
      </c>
      <c r="E49" s="153" t="inlineStr">
        <is>
          <t>新建</t>
        </is>
      </c>
      <c r="F49" s="153" t="inlineStr">
        <is>
          <t>环城镇</t>
        </is>
      </c>
      <c r="G49" s="32" t="inlineStr">
        <is>
          <t>扶持51户脱贫户发展湖羊养殖，其中：张滩滩村5户，赵小掌21户，宁老庄18户，高龚塬村6户，冉旗寨村1户。</t>
        </is>
      </c>
      <c r="H49" s="21" t="n">
        <v>40.8</v>
      </c>
      <c r="I49" s="21" t="n">
        <v>40.8</v>
      </c>
      <c r="J49" s="219">
        <f>H49-I49</f>
        <v/>
      </c>
      <c r="K49" s="40">
        <f>I49/H49</f>
        <v/>
      </c>
      <c r="L49" s="224" t="n"/>
      <c r="M49" s="21" t="inlineStr">
        <is>
          <t>畜牧局</t>
        </is>
      </c>
      <c r="N49" s="153" t="inlineStr">
        <is>
          <t>环城镇</t>
        </is>
      </c>
      <c r="O49" s="21" t="n"/>
    </row>
    <row r="50" ht="36" customFormat="1" customHeight="1" s="46">
      <c r="A50" s="21" t="n">
        <v>9</v>
      </c>
      <c r="B50" s="21" t="inlineStr">
        <is>
          <t>环脱贫领办发〔2021〕10号</t>
        </is>
      </c>
      <c r="C50" s="21" t="inlineStr">
        <is>
          <t>中央一批衔接资金</t>
        </is>
      </c>
      <c r="D50" s="21" t="inlineStr">
        <is>
          <t>种畜补贴
（湖羊基础母羊）</t>
        </is>
      </c>
      <c r="E50" s="153" t="inlineStr">
        <is>
          <t>新建</t>
        </is>
      </c>
      <c r="F50" s="21" t="inlineStr">
        <is>
          <t>樊家川镇</t>
        </is>
      </c>
      <c r="G50" s="154" t="inlineStr">
        <is>
          <t>扶持214户脱贫户发展湖羊养殖，其中：慕家河村30户，樊家川村30户，马驿沟村10户，郝集村40户，长城村20户，闫塬村21户，李崾岘村23户，马骏滩40户。</t>
        </is>
      </c>
      <c r="H50" s="21" t="n">
        <v>171.2</v>
      </c>
      <c r="I50" s="21" t="n">
        <v>171.2</v>
      </c>
      <c r="J50" s="219">
        <f>H50-I50</f>
        <v/>
      </c>
      <c r="K50" s="40">
        <f>I50/H50</f>
        <v/>
      </c>
      <c r="L50" s="224" t="n"/>
      <c r="M50" s="21" t="inlineStr">
        <is>
          <t>畜牧局</t>
        </is>
      </c>
      <c r="N50" s="21" t="inlineStr">
        <is>
          <t>樊家川镇</t>
        </is>
      </c>
      <c r="O50" s="21" t="n"/>
    </row>
    <row r="51" ht="36" customFormat="1" customHeight="1" s="46">
      <c r="A51" s="21" t="n">
        <v>10</v>
      </c>
      <c r="B51" s="21" t="inlineStr">
        <is>
          <t>环脱贫领办发〔2021〕10号</t>
        </is>
      </c>
      <c r="C51" s="21" t="inlineStr">
        <is>
          <t>中央一批衔接资金</t>
        </is>
      </c>
      <c r="D51" s="21" t="inlineStr">
        <is>
          <t>种畜补贴
（湖羊基础母羊）</t>
        </is>
      </c>
      <c r="E51" s="153" t="inlineStr">
        <is>
          <t>新建</t>
        </is>
      </c>
      <c r="F51" s="21" t="inlineStr">
        <is>
          <t>山城乡</t>
        </is>
      </c>
      <c r="G51" s="32" t="inlineStr">
        <is>
          <t>扶持144户脱贫户发展湖羊养殖，其中：山城堡村12户，八里铺村5户，薛塬村30户，王山口子村50户，寨柯村10户，冯家沟村5户，郝掌村10户，赵庄村10户，谢庄村12户。</t>
        </is>
      </c>
      <c r="H51" s="21" t="n">
        <v>115.2</v>
      </c>
      <c r="I51" s="21" t="n">
        <v>115.2</v>
      </c>
      <c r="J51" s="219">
        <f>H51-I51</f>
        <v/>
      </c>
      <c r="K51" s="40">
        <f>I51/H51</f>
        <v/>
      </c>
      <c r="L51" s="224" t="n"/>
      <c r="M51" s="21" t="inlineStr">
        <is>
          <t>畜牧局</t>
        </is>
      </c>
      <c r="N51" s="21" t="inlineStr">
        <is>
          <t>山城乡</t>
        </is>
      </c>
      <c r="O51" s="21" t="n"/>
    </row>
    <row r="52" ht="36" customFormat="1" customHeight="1" s="46">
      <c r="A52" s="21" t="n">
        <v>11</v>
      </c>
      <c r="B52" s="21" t="inlineStr">
        <is>
          <t>环脱贫领办发〔2021〕10号</t>
        </is>
      </c>
      <c r="C52" s="21" t="inlineStr">
        <is>
          <t>中央一批衔接资金</t>
        </is>
      </c>
      <c r="D52" s="21" t="inlineStr">
        <is>
          <t>种畜补贴
（湖羊基础母羊）</t>
        </is>
      </c>
      <c r="E52" s="153" t="inlineStr">
        <is>
          <t>新建</t>
        </is>
      </c>
      <c r="F52" s="21" t="inlineStr">
        <is>
          <t>芦家湾乡</t>
        </is>
      </c>
      <c r="G52" s="32" t="inlineStr">
        <is>
          <t>扶持137户脱贫户发展湖羊养殖，其中：杨新庄村50户，庙儿掌村10户，井川村2户，宋家掌村10户，桃李湾村10户，大堡条村5户，盘龙20户，小堡条村20户，花儿掌村10户。</t>
        </is>
      </c>
      <c r="H52" s="21" t="n">
        <v>109.6</v>
      </c>
      <c r="I52" s="21" t="n">
        <v>109.6</v>
      </c>
      <c r="J52" s="219">
        <f>H52-I52</f>
        <v/>
      </c>
      <c r="K52" s="40">
        <f>I52/H52</f>
        <v/>
      </c>
      <c r="L52" s="224" t="n"/>
      <c r="M52" s="21" t="inlineStr">
        <is>
          <t>畜牧局</t>
        </is>
      </c>
      <c r="N52" s="21" t="inlineStr">
        <is>
          <t>芦家湾乡</t>
        </is>
      </c>
      <c r="O52" s="21" t="n"/>
    </row>
    <row r="53" ht="36" customFormat="1" customHeight="1" s="46">
      <c r="A53" s="21" t="n">
        <v>12</v>
      </c>
      <c r="B53" s="21" t="inlineStr">
        <is>
          <t>环脱贫领办发〔2021〕10号</t>
        </is>
      </c>
      <c r="C53" s="21" t="inlineStr">
        <is>
          <t>中央一批衔接资金</t>
        </is>
      </c>
      <c r="D53" s="21" t="inlineStr">
        <is>
          <t>种畜补贴
（湖羊基础母羊）</t>
        </is>
      </c>
      <c r="E53" s="153" t="inlineStr">
        <is>
          <t>新建</t>
        </is>
      </c>
      <c r="F53" s="21" t="inlineStr">
        <is>
          <t>南湫乡</t>
        </is>
      </c>
      <c r="G53" s="32" t="inlineStr">
        <is>
          <t>扶持48户脱贫户发展湖羊养殖，其中：代家洼村8户，党家洼村10户，岳后渠村5户，杨兴堡村5户，洪涝池村10户，花儿山村10户。</t>
        </is>
      </c>
      <c r="H53" s="21" t="n">
        <v>38.4</v>
      </c>
      <c r="I53" s="21" t="n">
        <v>38.4</v>
      </c>
      <c r="J53" s="219">
        <f>H53-I53</f>
        <v/>
      </c>
      <c r="K53" s="40">
        <f>I53/H53</f>
        <v/>
      </c>
      <c r="L53" s="224" t="n"/>
      <c r="M53" s="21" t="inlineStr">
        <is>
          <t>畜牧局</t>
        </is>
      </c>
      <c r="N53" s="21" t="inlineStr">
        <is>
          <t>南湫乡</t>
        </is>
      </c>
      <c r="O53" s="21" t="n"/>
    </row>
    <row r="54" ht="36" customFormat="1" customHeight="1" s="46">
      <c r="A54" s="21" t="n">
        <v>13</v>
      </c>
      <c r="B54" s="21" t="inlineStr">
        <is>
          <t>环脱贫领办发〔2021〕10号</t>
        </is>
      </c>
      <c r="C54" s="21" t="inlineStr">
        <is>
          <t>中央一批衔接资金</t>
        </is>
      </c>
      <c r="D54" s="21" t="inlineStr">
        <is>
          <t>种畜补贴
（湖羊基础母羊）</t>
        </is>
      </c>
      <c r="E54" s="153" t="inlineStr">
        <is>
          <t>新建</t>
        </is>
      </c>
      <c r="F54" s="21" t="inlineStr">
        <is>
          <t>秦团庄乡</t>
        </is>
      </c>
      <c r="G54" s="32" t="inlineStr">
        <is>
          <t>扶持65户脱贫户发展湖羊养殖，其中：新峁村15户，大天子村20户，秦团庄村10户，新集子村20户。</t>
        </is>
      </c>
      <c r="H54" s="21" t="n">
        <v>52</v>
      </c>
      <c r="I54" s="21" t="n">
        <v>52</v>
      </c>
      <c r="J54" s="219">
        <f>H54-I54</f>
        <v/>
      </c>
      <c r="K54" s="40">
        <f>I54/H54</f>
        <v/>
      </c>
      <c r="L54" s="224" t="n"/>
      <c r="M54" s="21" t="inlineStr">
        <is>
          <t>畜牧局</t>
        </is>
      </c>
      <c r="N54" s="21" t="inlineStr">
        <is>
          <t>秦团庄乡</t>
        </is>
      </c>
      <c r="O54" s="21" t="n"/>
    </row>
    <row r="55" ht="36" customFormat="1" customHeight="1" s="46">
      <c r="A55" s="21" t="n">
        <v>14</v>
      </c>
      <c r="B55" s="21" t="inlineStr">
        <is>
          <t>环脱贫领办发〔2021〕10号</t>
        </is>
      </c>
      <c r="C55" s="21" t="inlineStr">
        <is>
          <t>中央一批衔接资金</t>
        </is>
      </c>
      <c r="D55" s="21" t="inlineStr">
        <is>
          <t>种畜补贴
（湖羊基础母羊）</t>
        </is>
      </c>
      <c r="E55" s="153" t="inlineStr">
        <is>
          <t>新建</t>
        </is>
      </c>
      <c r="F55" s="21" t="inlineStr">
        <is>
          <t>曲子镇</t>
        </is>
      </c>
      <c r="G55" s="32" t="inlineStr">
        <is>
          <t>扶持9户脱贫户发展湖羊养殖，其中：高李湾村2户，楼房子村6户，小庄子村1户。</t>
        </is>
      </c>
      <c r="H55" s="21" t="n">
        <v>7.2</v>
      </c>
      <c r="I55" s="21" t="n">
        <v>7.2</v>
      </c>
      <c r="J55" s="219">
        <f>H55-I55</f>
        <v/>
      </c>
      <c r="K55" s="40">
        <f>I55/H55</f>
        <v/>
      </c>
      <c r="L55" s="224" t="n"/>
      <c r="M55" s="21" t="inlineStr">
        <is>
          <t>畜牧局</t>
        </is>
      </c>
      <c r="N55" s="21" t="inlineStr">
        <is>
          <t>曲子镇</t>
        </is>
      </c>
      <c r="O55" s="21" t="n"/>
    </row>
    <row r="56" ht="48" customFormat="1" customHeight="1" s="46">
      <c r="A56" s="21" t="n">
        <v>15</v>
      </c>
      <c r="B56" s="21" t="inlineStr">
        <is>
          <t>环脱贫领办发〔2021〕10号</t>
        </is>
      </c>
      <c r="C56" s="21" t="inlineStr">
        <is>
          <t>中央一批衔接资金</t>
        </is>
      </c>
      <c r="D56" s="21" t="inlineStr">
        <is>
          <t>种畜补贴
（湖羊基础母羊）</t>
        </is>
      </c>
      <c r="E56" s="153" t="inlineStr">
        <is>
          <t>新建</t>
        </is>
      </c>
      <c r="F56" s="21" t="inlineStr">
        <is>
          <t>天池乡</t>
        </is>
      </c>
      <c r="G56" s="32" t="inlineStr">
        <is>
          <t>扶持241户脱贫户，1户边缘户发展湖羊养殖，其中：张邓塬村8户，殷屈河31户，苏北岔20户，潘老庄村33户，四合掌7户，老庄湾村20户，鲜岔村9户，碾盘岭3户，大方山8户，喜家坪村17户，曹李川村32户，吴城子村27户，大庄台3户，井渠淌1户，梁家河18户，天池村4户，吴城子村1户（边缘户1户）。</t>
        </is>
      </c>
      <c r="H56" s="21" t="n">
        <v>193.6</v>
      </c>
      <c r="I56" s="21" t="n">
        <v>193.6</v>
      </c>
      <c r="J56" s="219">
        <f>H56-I56</f>
        <v/>
      </c>
      <c r="K56" s="40">
        <f>I56/H56</f>
        <v/>
      </c>
      <c r="L56" s="224" t="n"/>
      <c r="M56" s="21" t="inlineStr">
        <is>
          <t>畜牧局</t>
        </is>
      </c>
      <c r="N56" s="21" t="inlineStr">
        <is>
          <t>天池乡</t>
        </is>
      </c>
      <c r="O56" s="21" t="n"/>
    </row>
    <row r="57" ht="39" customFormat="1" customHeight="1" s="46">
      <c r="A57" s="21" t="n">
        <v>16</v>
      </c>
      <c r="B57" s="21" t="inlineStr">
        <is>
          <t>环脱贫领办发〔2021〕10号</t>
        </is>
      </c>
      <c r="C57" s="21" t="inlineStr">
        <is>
          <t>中央一批衔接资金</t>
        </is>
      </c>
      <c r="D57" s="21" t="inlineStr">
        <is>
          <t>种畜补贴
（湖羊基础母羊）</t>
        </is>
      </c>
      <c r="E57" s="153" t="inlineStr">
        <is>
          <t>新建</t>
        </is>
      </c>
      <c r="F57" s="21" t="inlineStr">
        <is>
          <t>演武乡</t>
        </is>
      </c>
      <c r="G57" s="32" t="inlineStr">
        <is>
          <t>扶持111户脱贫户发展湖羊养殖，其中：吴家塬村13户，走马硷10户，佛岔村39户，曳郭咀村7户，杨家洼村19户，刘坪村8户，黑泉河村14户，黄山村1户。</t>
        </is>
      </c>
      <c r="H57" s="21" t="n">
        <v>88.8</v>
      </c>
      <c r="I57" s="21" t="n">
        <v>88.8</v>
      </c>
      <c r="J57" s="219">
        <f>H57-I57</f>
        <v/>
      </c>
      <c r="K57" s="40">
        <f>I57/H57</f>
        <v/>
      </c>
      <c r="L57" s="224" t="n"/>
      <c r="M57" s="21" t="inlineStr">
        <is>
          <t>畜牧局</t>
        </is>
      </c>
      <c r="N57" s="21" t="inlineStr">
        <is>
          <t>演武乡</t>
        </is>
      </c>
      <c r="O57" s="21" t="n"/>
    </row>
    <row r="58" ht="55" customFormat="1" customHeight="1" s="46">
      <c r="A58" s="21" t="n">
        <v>17</v>
      </c>
      <c r="B58" s="21" t="inlineStr">
        <is>
          <t>环脱贫领办发〔2021〕10号</t>
        </is>
      </c>
      <c r="C58" s="21" t="inlineStr">
        <is>
          <t>中央一批衔接资金</t>
        </is>
      </c>
      <c r="D58" s="21" t="inlineStr">
        <is>
          <t>种畜补贴
（湖羊基础母羊）</t>
        </is>
      </c>
      <c r="E58" s="153" t="inlineStr">
        <is>
          <t>新建</t>
        </is>
      </c>
      <c r="F58" s="21" t="inlineStr">
        <is>
          <t>合道镇</t>
        </is>
      </c>
      <c r="G58" s="32" t="inlineStr">
        <is>
          <t>扶持190户脱贫户和边缘户发展湖羊养殖，其中：常崾岘村10户，陈旗塬村10户，大路洼村10户，何家坪村10户，红崖洼村10户，梁坪村10户，尚西坪村10户，沈家岭村17户，唐台子村10户，陶洼子村10户，瓦天沟村12户，辛坪村10户，杨坪沟村13户，寨子坪村12户，赵家塬村10户，赵台村16户，朱家塬村10户。</t>
        </is>
      </c>
      <c r="H58" s="21" t="n">
        <v>152</v>
      </c>
      <c r="I58" s="21" t="n">
        <v>152</v>
      </c>
      <c r="J58" s="219">
        <f>H58-I58</f>
        <v/>
      </c>
      <c r="K58" s="40">
        <f>I58/H58</f>
        <v/>
      </c>
      <c r="L58" s="224" t="n"/>
      <c r="M58" s="21" t="inlineStr">
        <is>
          <t>畜牧局</t>
        </is>
      </c>
      <c r="N58" s="21" t="inlineStr">
        <is>
          <t>合道镇</t>
        </is>
      </c>
      <c r="O58" s="21" t="n"/>
    </row>
    <row r="59" ht="43" customFormat="1" customHeight="1" s="46">
      <c r="A59" s="21" t="n">
        <v>18</v>
      </c>
      <c r="B59" s="21" t="inlineStr">
        <is>
          <t>环脱贫领办发〔2021〕10号</t>
        </is>
      </c>
      <c r="C59" s="21" t="inlineStr">
        <is>
          <t>中央一批衔接资金</t>
        </is>
      </c>
      <c r="D59" s="21" t="inlineStr">
        <is>
          <t>种畜补贴
（湖羊基础母羊）</t>
        </is>
      </c>
      <c r="E59" s="153" t="inlineStr">
        <is>
          <t>新建</t>
        </is>
      </c>
      <c r="F59" s="21" t="inlineStr">
        <is>
          <t>小南沟乡</t>
        </is>
      </c>
      <c r="G59" s="32" t="inlineStr">
        <is>
          <t>扶持94户脱贫户发展湖羊养殖，其中：汪天子村20户，李上山村10户，李塬村10户，丁寨柯村10户，陈掌村6户，粉子山村8户，小南沟村10户，连川村3户，天子渠村7户，燕麦掌村10户。</t>
        </is>
      </c>
      <c r="H59" s="21" t="n">
        <v>75.2</v>
      </c>
      <c r="I59" s="21" t="n">
        <v>75.2</v>
      </c>
      <c r="J59" s="219">
        <f>H59-I59</f>
        <v/>
      </c>
      <c r="K59" s="40">
        <f>I59/H59</f>
        <v/>
      </c>
      <c r="L59" s="224" t="n"/>
      <c r="M59" s="21" t="inlineStr">
        <is>
          <t>畜牧局</t>
        </is>
      </c>
      <c r="N59" s="21" t="inlineStr">
        <is>
          <t>小南沟乡</t>
        </is>
      </c>
      <c r="O59" s="21" t="n"/>
    </row>
    <row r="60" ht="43" customFormat="1" customHeight="1" s="46">
      <c r="A60" s="21" t="n">
        <v>19</v>
      </c>
      <c r="B60" s="21" t="inlineStr">
        <is>
          <t>环脱贫领办发〔2021〕10号</t>
        </is>
      </c>
      <c r="C60" s="21" t="inlineStr">
        <is>
          <t>中央一批衔接资金</t>
        </is>
      </c>
      <c r="D60" s="21" t="inlineStr">
        <is>
          <t>种畜补贴
（湖羊基础母羊）</t>
        </is>
      </c>
      <c r="E60" s="153" t="inlineStr">
        <is>
          <t>新建</t>
        </is>
      </c>
      <c r="F60" s="21" t="inlineStr">
        <is>
          <t>木钵镇</t>
        </is>
      </c>
      <c r="G60" s="32" t="inlineStr">
        <is>
          <t>扶持64户脱贫户发展湖羊养殖，其中：邓寨子村10户，高寨村8户，坪子塬村3户，二合塬村5户，井儿岔村6户，韩洼子村8户，白家掌村1户，高楼塬村1户，郭西掌村22户。</t>
        </is>
      </c>
      <c r="H60" s="21" t="n">
        <v>51.2</v>
      </c>
      <c r="I60" s="21" t="n">
        <v>51.2</v>
      </c>
      <c r="J60" s="219">
        <f>H60-I60</f>
        <v/>
      </c>
      <c r="K60" s="40">
        <f>I60/H60</f>
        <v/>
      </c>
      <c r="L60" s="224" t="n"/>
      <c r="M60" s="21" t="inlineStr">
        <is>
          <t>畜牧局</t>
        </is>
      </c>
      <c r="N60" s="21" t="inlineStr">
        <is>
          <t>木钵镇</t>
        </is>
      </c>
      <c r="O60" s="21" t="n"/>
    </row>
    <row r="61" ht="43" customFormat="1" customHeight="1" s="46">
      <c r="A61" s="21" t="n">
        <v>20</v>
      </c>
      <c r="B61" s="21" t="inlineStr">
        <is>
          <t>环脱贫领办发〔2021〕10号</t>
        </is>
      </c>
      <c r="C61" s="21" t="inlineStr">
        <is>
          <t>中央一批衔接资金</t>
        </is>
      </c>
      <c r="D61" s="21" t="inlineStr">
        <is>
          <t>种畜补贴
（湖羊基础母羊）</t>
        </is>
      </c>
      <c r="E61" s="153" t="inlineStr">
        <is>
          <t>新建</t>
        </is>
      </c>
      <c r="F61" s="21" t="inlineStr">
        <is>
          <t>八珠乡</t>
        </is>
      </c>
      <c r="G61" s="32" t="inlineStr">
        <is>
          <t>扶持212户脱贫户发展湖羊养殖，其中：八珠塬村30户，曹塬村15户，瓦崾岘村22户，杏树沟村18户，塔儿咀村18户，马连掌村19户，冯家湾村40户，苟塬村15户，湫坝沟村18户，白塬村17户。</t>
        </is>
      </c>
      <c r="H61" s="21" t="n">
        <v>169.6</v>
      </c>
      <c r="I61" s="21" t="n">
        <v>169.6</v>
      </c>
      <c r="J61" s="219">
        <f>H61-I61</f>
        <v/>
      </c>
      <c r="K61" s="40">
        <f>I61/H61</f>
        <v/>
      </c>
      <c r="L61" s="224" t="n"/>
      <c r="M61" s="21" t="inlineStr">
        <is>
          <t>畜牧局</t>
        </is>
      </c>
      <c r="N61" s="21" t="inlineStr">
        <is>
          <t>八珠乡</t>
        </is>
      </c>
      <c r="O61" s="21" t="n"/>
    </row>
    <row r="62" ht="36" customFormat="1" customHeight="1" s="46">
      <c r="A62" s="82" t="inlineStr">
        <is>
          <t>九</t>
        </is>
      </c>
      <c r="B62" s="82" t="inlineStr">
        <is>
          <t>环脱贫领办发〔2021〕10号</t>
        </is>
      </c>
      <c r="C62" s="82" t="inlineStr">
        <is>
          <t>中央一批衔接资金</t>
        </is>
      </c>
      <c r="D62" s="82" t="inlineStr">
        <is>
          <t>种畜补贴
（湖羊种公羊）合计</t>
        </is>
      </c>
      <c r="E62" s="151" t="inlineStr">
        <is>
          <t>新建</t>
        </is>
      </c>
      <c r="F62" s="82" t="inlineStr">
        <is>
          <t>全县20个乡镇</t>
        </is>
      </c>
      <c r="G62" s="108" t="inlineStr">
        <is>
          <t>扶持2481户脱贫户和边缘易致贫户发展湖羊养殖，每户投放种公羊1只，每只补助3000元。</t>
        </is>
      </c>
      <c r="H62" s="82">
        <f>SUM(H63:H82)</f>
        <v/>
      </c>
      <c r="I62" s="82">
        <f>SUM(I63:I82)</f>
        <v/>
      </c>
      <c r="J62" s="221">
        <f>H62-I62</f>
        <v/>
      </c>
      <c r="K62" s="157">
        <f>I62/H62</f>
        <v/>
      </c>
      <c r="L62" s="223" t="n"/>
      <c r="M62" s="82" t="inlineStr">
        <is>
          <t>畜牧局</t>
        </is>
      </c>
      <c r="N62" s="82" t="inlineStr">
        <is>
          <t>全县20个乡镇</t>
        </is>
      </c>
      <c r="O62" s="82" t="n"/>
    </row>
    <row r="63" ht="50" customFormat="1" customHeight="1" s="46">
      <c r="A63" s="21" t="n">
        <v>1</v>
      </c>
      <c r="B63" s="21" t="inlineStr">
        <is>
          <t>环脱贫领办发〔2021〕10号</t>
        </is>
      </c>
      <c r="C63" s="21" t="inlineStr">
        <is>
          <t>中央一批衔接资金</t>
        </is>
      </c>
      <c r="D63" s="21" t="inlineStr">
        <is>
          <t>种畜补贴
（湖羊种公羊）</t>
        </is>
      </c>
      <c r="E63" s="153" t="inlineStr">
        <is>
          <t>新建</t>
        </is>
      </c>
      <c r="F63" s="21" t="inlineStr">
        <is>
          <t>甜水镇</t>
        </is>
      </c>
      <c r="G63" s="32" t="inlineStr">
        <is>
          <t>为52户湖羊养殖户每户投放种公羊1只，其中：甜水街村3户，张铁村1户，何塬村10户，邱滩村3户，高崾岘村3户，狼儿滩村24户，大良洼村5户，七里墩村3户。</t>
        </is>
      </c>
      <c r="H63" s="21">
        <f>52*0.3</f>
        <v/>
      </c>
      <c r="I63" s="21">
        <f>52*0.3</f>
        <v/>
      </c>
      <c r="J63" s="219">
        <f>H63-I63</f>
        <v/>
      </c>
      <c r="K63" s="40">
        <f>I63/H63</f>
        <v/>
      </c>
      <c r="L63" s="224" t="n"/>
      <c r="M63" s="21" t="inlineStr">
        <is>
          <t>畜牧局</t>
        </is>
      </c>
      <c r="N63" s="21" t="inlineStr">
        <is>
          <t>甜水镇</t>
        </is>
      </c>
      <c r="O63" s="21" t="n"/>
    </row>
    <row r="64" ht="50" customFormat="1" customHeight="1" s="46">
      <c r="A64" s="21" t="n">
        <v>2</v>
      </c>
      <c r="B64" s="21" t="inlineStr">
        <is>
          <t>环脱贫领办发〔2021〕10号</t>
        </is>
      </c>
      <c r="C64" s="21" t="inlineStr">
        <is>
          <t>中央一批衔接资金</t>
        </is>
      </c>
      <c r="D64" s="21" t="inlineStr">
        <is>
          <t>种畜补贴
（湖羊种公羊）</t>
        </is>
      </c>
      <c r="E64" s="153" t="inlineStr">
        <is>
          <t>新建</t>
        </is>
      </c>
      <c r="F64" s="21" t="inlineStr">
        <is>
          <t>小南沟乡</t>
        </is>
      </c>
      <c r="G64" s="32" t="inlineStr">
        <is>
          <t>为94户湖羊养殖户每户投放种公羊1只，其中：汪天子村20户，李上山村10户，李塬村10户，丁寨柯村10户，陈掌村6户，粉子山村8户，小南沟10户，连川3户，天子渠7户，燕麦掌10户。</t>
        </is>
      </c>
      <c r="H64" s="21">
        <f>94*0.3</f>
        <v/>
      </c>
      <c r="I64" s="21">
        <f>94*0.3</f>
        <v/>
      </c>
      <c r="J64" s="219">
        <f>H64-I64</f>
        <v/>
      </c>
      <c r="K64" s="40">
        <f>I64/H64</f>
        <v/>
      </c>
      <c r="L64" s="224" t="n"/>
      <c r="M64" s="21" t="inlineStr">
        <is>
          <t>畜牧局</t>
        </is>
      </c>
      <c r="N64" s="21" t="inlineStr">
        <is>
          <t>小南沟乡</t>
        </is>
      </c>
      <c r="O64" s="21" t="n"/>
    </row>
    <row r="65" ht="50" customFormat="1" customHeight="1" s="46">
      <c r="A65" s="21" t="n">
        <v>3</v>
      </c>
      <c r="B65" s="21" t="inlineStr">
        <is>
          <t>环脱贫领办发〔2021〕10号</t>
        </is>
      </c>
      <c r="C65" s="21" t="inlineStr">
        <is>
          <t>中央一批衔接资金</t>
        </is>
      </c>
      <c r="D65" s="21" t="inlineStr">
        <is>
          <t>种畜补贴
（湖羊种公羊）</t>
        </is>
      </c>
      <c r="E65" s="153" t="inlineStr">
        <is>
          <t>新建</t>
        </is>
      </c>
      <c r="F65" s="21" t="inlineStr">
        <is>
          <t>演武乡</t>
        </is>
      </c>
      <c r="G65" s="32" t="inlineStr">
        <is>
          <t>为89户湖羊养殖户每户投放种公羊1只，其中：吴家塬村13户，走马硷10户，佛岔村39户，曳郭咀村7户，杨家洼村19户，刘坪村1户。</t>
        </is>
      </c>
      <c r="H65" s="21">
        <f>89*0.3</f>
        <v/>
      </c>
      <c r="I65" s="21">
        <f>89*0.3</f>
        <v/>
      </c>
      <c r="J65" s="219">
        <f>H65-I65</f>
        <v/>
      </c>
      <c r="K65" s="40">
        <f>I65/H65</f>
        <v/>
      </c>
      <c r="L65" s="224" t="n"/>
      <c r="M65" s="21" t="inlineStr">
        <is>
          <t>畜牧局</t>
        </is>
      </c>
      <c r="N65" s="21" t="inlineStr">
        <is>
          <t>演武乡</t>
        </is>
      </c>
      <c r="O65" s="21" t="n"/>
    </row>
    <row r="66" ht="44" customFormat="1" customHeight="1" s="46">
      <c r="A66" s="21" t="n">
        <v>4</v>
      </c>
      <c r="B66" s="21" t="inlineStr">
        <is>
          <t>环脱贫领办发〔2021〕10号</t>
        </is>
      </c>
      <c r="C66" s="21" t="inlineStr">
        <is>
          <t>中央一批衔接资金</t>
        </is>
      </c>
      <c r="D66" s="21" t="inlineStr">
        <is>
          <t>种畜补贴
（湖羊种公羊）</t>
        </is>
      </c>
      <c r="E66" s="153" t="inlineStr">
        <is>
          <t>新建</t>
        </is>
      </c>
      <c r="F66" s="21" t="inlineStr">
        <is>
          <t>天池乡</t>
        </is>
      </c>
      <c r="G66" s="32" t="inlineStr">
        <is>
          <t>为181户湖羊养殖户每户投放种公羊1只，其中：张邓塬村6户，殷屈河20户，苏北岔14户，潘老庄村30户，四合掌7户，老庄湾村16户，鲜岔村7户，碾盘岭3户，大方山5户，喜家坪村16户，曹李川村30户，吴城子村27户（边缘户1户）。</t>
        </is>
      </c>
      <c r="H66" s="21">
        <f>181*0.3</f>
        <v/>
      </c>
      <c r="I66" s="21">
        <f>181*0.3</f>
        <v/>
      </c>
      <c r="J66" s="219">
        <f>H66-I66</f>
        <v/>
      </c>
      <c r="K66" s="40">
        <f>I66/H66</f>
        <v/>
      </c>
      <c r="L66" s="224" t="n"/>
      <c r="M66" s="21" t="inlineStr">
        <is>
          <t>畜牧局</t>
        </is>
      </c>
      <c r="N66" s="21" t="inlineStr">
        <is>
          <t>天池乡</t>
        </is>
      </c>
      <c r="O66" s="21" t="n"/>
    </row>
    <row r="67" ht="39" customFormat="1" customHeight="1" s="46">
      <c r="A67" s="21" t="n">
        <v>5</v>
      </c>
      <c r="B67" s="21" t="inlineStr">
        <is>
          <t>环脱贫领办发〔2021〕10号</t>
        </is>
      </c>
      <c r="C67" s="21" t="inlineStr">
        <is>
          <t>中央一批衔接资金</t>
        </is>
      </c>
      <c r="D67" s="21" t="inlineStr">
        <is>
          <t>种畜补贴
（湖羊种公羊）</t>
        </is>
      </c>
      <c r="E67" s="153" t="inlineStr">
        <is>
          <t>新建</t>
        </is>
      </c>
      <c r="F67" s="21" t="inlineStr">
        <is>
          <t>山城乡</t>
        </is>
      </c>
      <c r="G67" s="32" t="inlineStr">
        <is>
          <t>为144户湖羊养殖户每户投放种公羊1只，其中：山城堡村12户，八里铺村5户，薛塬村30户，王山口子村50户，寨柯村10户，冯家沟村5户，郝掌村10户，赵庄村10户，谢庄村12户。</t>
        </is>
      </c>
      <c r="H67" s="21">
        <f>144*0.3</f>
        <v/>
      </c>
      <c r="I67" s="21">
        <f>144*0.3</f>
        <v/>
      </c>
      <c r="J67" s="219">
        <f>H67-I67</f>
        <v/>
      </c>
      <c r="K67" s="40">
        <f>I67/H67</f>
        <v/>
      </c>
      <c r="L67" s="224" t="n"/>
      <c r="M67" s="21" t="inlineStr">
        <is>
          <t>畜牧局</t>
        </is>
      </c>
      <c r="N67" s="21" t="inlineStr">
        <is>
          <t>山城乡</t>
        </is>
      </c>
      <c r="O67" s="21" t="n"/>
    </row>
    <row r="68" ht="39" customFormat="1" customHeight="1" s="46">
      <c r="A68" s="21" t="n">
        <v>6</v>
      </c>
      <c r="B68" s="21" t="inlineStr">
        <is>
          <t>环脱贫领办发〔2021〕10号</t>
        </is>
      </c>
      <c r="C68" s="21" t="inlineStr">
        <is>
          <t>中央一批衔接资金</t>
        </is>
      </c>
      <c r="D68" s="21" t="inlineStr">
        <is>
          <t>种畜补贴
（湖羊种公羊）</t>
        </is>
      </c>
      <c r="E68" s="153" t="inlineStr">
        <is>
          <t>新建</t>
        </is>
      </c>
      <c r="F68" s="21" t="inlineStr">
        <is>
          <t>曲子镇</t>
        </is>
      </c>
      <c r="G68" s="32" t="inlineStr">
        <is>
          <t>为9户湖羊养殖户每户调引种公羊1只，其中：高李湾村2户，楼房子村6户，小庄子村1户。</t>
        </is>
      </c>
      <c r="H68" s="21">
        <f>9*0.3</f>
        <v/>
      </c>
      <c r="I68" s="21">
        <f>9*0.3</f>
        <v/>
      </c>
      <c r="J68" s="219">
        <f>H68-I68</f>
        <v/>
      </c>
      <c r="K68" s="40">
        <f>I68/H68</f>
        <v/>
      </c>
      <c r="L68" s="224" t="n"/>
      <c r="M68" s="21" t="inlineStr">
        <is>
          <t>畜牧局</t>
        </is>
      </c>
      <c r="N68" s="21" t="inlineStr">
        <is>
          <t>曲子镇</t>
        </is>
      </c>
      <c r="O68" s="21" t="n"/>
    </row>
    <row r="69" ht="39" customFormat="1" customHeight="1" s="46">
      <c r="A69" s="21" t="n">
        <v>7</v>
      </c>
      <c r="B69" s="21" t="inlineStr">
        <is>
          <t>环脱贫领办发〔2021〕10号</t>
        </is>
      </c>
      <c r="C69" s="21" t="inlineStr">
        <is>
          <t>中央一批衔接资金</t>
        </is>
      </c>
      <c r="D69" s="21" t="inlineStr">
        <is>
          <t>种畜补贴
（湖羊种公羊）</t>
        </is>
      </c>
      <c r="E69" s="153" t="inlineStr">
        <is>
          <t>新建</t>
        </is>
      </c>
      <c r="F69" s="21" t="inlineStr">
        <is>
          <t>南湫乡</t>
        </is>
      </c>
      <c r="G69" s="32" t="inlineStr">
        <is>
          <t>为48户湖羊养殖户每户调引种公羊1只，其中：代家洼村8户，党家洼村10户，岳后渠村5户，杨兴堡村5户，洪涝池村10户，花儿山村10户。</t>
        </is>
      </c>
      <c r="H69" s="21">
        <f>48*0.3</f>
        <v/>
      </c>
      <c r="I69" s="21">
        <f>48*0.3</f>
        <v/>
      </c>
      <c r="J69" s="219">
        <f>H69-I69</f>
        <v/>
      </c>
      <c r="K69" s="40">
        <f>I69/H69</f>
        <v/>
      </c>
      <c r="L69" s="224" t="n"/>
      <c r="M69" s="21" t="inlineStr">
        <is>
          <t>畜牧局</t>
        </is>
      </c>
      <c r="N69" s="21" t="inlineStr">
        <is>
          <t>南湫乡</t>
        </is>
      </c>
      <c r="O69" s="21" t="n"/>
    </row>
    <row r="70" ht="39" customFormat="1" customHeight="1" s="46">
      <c r="A70" s="21" t="n">
        <v>8</v>
      </c>
      <c r="B70" s="21" t="inlineStr">
        <is>
          <t>环脱贫领办发〔2021〕10号</t>
        </is>
      </c>
      <c r="C70" s="21" t="inlineStr">
        <is>
          <t>中央一批衔接资金</t>
        </is>
      </c>
      <c r="D70" s="21" t="inlineStr">
        <is>
          <t>种畜补贴
（湖羊种公羊）</t>
        </is>
      </c>
      <c r="E70" s="153" t="inlineStr">
        <is>
          <t>新建</t>
        </is>
      </c>
      <c r="F70" s="21" t="inlineStr">
        <is>
          <t>木钵镇</t>
        </is>
      </c>
      <c r="G70" s="32" t="inlineStr">
        <is>
          <t>为64户湖羊养殖户每户调引种公羊1只，其中：邓寨子村10户，高寨村8户，坪子塬村3户，二合塬村5户，井儿岔村6户，韩洼子村8户，白家掌村1户，高楼塬村1户，郭西掌村22户。</t>
        </is>
      </c>
      <c r="H70" s="21">
        <f>64*0.3</f>
        <v/>
      </c>
      <c r="I70" s="21">
        <f>64*0.3</f>
        <v/>
      </c>
      <c r="J70" s="219">
        <f>H70-I70</f>
        <v/>
      </c>
      <c r="K70" s="40">
        <f>I70/H70</f>
        <v/>
      </c>
      <c r="L70" s="224" t="n"/>
      <c r="M70" s="21" t="inlineStr">
        <is>
          <t>畜牧局</t>
        </is>
      </c>
      <c r="N70" s="21" t="inlineStr">
        <is>
          <t>木钵镇</t>
        </is>
      </c>
      <c r="O70" s="21" t="n"/>
    </row>
    <row r="71" ht="39" customFormat="1" customHeight="1" s="46">
      <c r="A71" s="21" t="n">
        <v>9</v>
      </c>
      <c r="B71" s="21" t="inlineStr">
        <is>
          <t>环脱贫领办发〔2021〕10号</t>
        </is>
      </c>
      <c r="C71" s="21" t="inlineStr">
        <is>
          <t>中央一批衔接资金</t>
        </is>
      </c>
      <c r="D71" s="21" t="inlineStr">
        <is>
          <t>种畜补贴
（湖羊种公羊）</t>
        </is>
      </c>
      <c r="E71" s="153" t="inlineStr">
        <is>
          <t>新建</t>
        </is>
      </c>
      <c r="F71" s="21" t="inlineStr">
        <is>
          <t>毛井镇</t>
        </is>
      </c>
      <c r="G71" s="32" t="inlineStr">
        <is>
          <t>为31户湖羊养殖户每户调引种公羊1只，其中：丁连掌村10户，杨东掌村10户，山西掌村10户，二条俭村1户。</t>
        </is>
      </c>
      <c r="H71" s="21">
        <f>31*0.3</f>
        <v/>
      </c>
      <c r="I71" s="21">
        <f>31*0.3</f>
        <v/>
      </c>
      <c r="J71" s="219">
        <f>H71-I71</f>
        <v/>
      </c>
      <c r="K71" s="40">
        <f>I71/H71</f>
        <v/>
      </c>
      <c r="L71" s="224" t="n"/>
      <c r="M71" s="21" t="inlineStr">
        <is>
          <t>畜牧局</t>
        </is>
      </c>
      <c r="N71" s="21" t="inlineStr">
        <is>
          <t>毛井镇</t>
        </is>
      </c>
      <c r="O71" s="21" t="n"/>
    </row>
    <row r="72" ht="39" customFormat="1" customHeight="1" s="46">
      <c r="A72" s="21" t="n">
        <v>10</v>
      </c>
      <c r="B72" s="21" t="inlineStr">
        <is>
          <t>环脱贫领办发〔2021〕10号</t>
        </is>
      </c>
      <c r="C72" s="21" t="inlineStr">
        <is>
          <t>中央一批衔接资金</t>
        </is>
      </c>
      <c r="D72" s="21" t="inlineStr">
        <is>
          <t>种畜补贴
（湖羊种公羊）</t>
        </is>
      </c>
      <c r="E72" s="153" t="inlineStr">
        <is>
          <t>新建</t>
        </is>
      </c>
      <c r="F72" s="21" t="inlineStr">
        <is>
          <t>罗山川乡</t>
        </is>
      </c>
      <c r="G72" s="32" t="inlineStr">
        <is>
          <t>为114户湖羊养殖户每户调引种公羊1只，其中：西阳洼村11户，苇芝城村5户，龙柏山村9户，兰家掌村30户，大树塬村40户，陈渠子村1户，山水湾村4户，光明村14户。</t>
        </is>
      </c>
      <c r="H72" s="21">
        <f>114*0.3</f>
        <v/>
      </c>
      <c r="I72" s="21">
        <f>114*0.3</f>
        <v/>
      </c>
      <c r="J72" s="219">
        <f>H72-I72</f>
        <v/>
      </c>
      <c r="K72" s="40">
        <f>I72/H72</f>
        <v/>
      </c>
      <c r="L72" s="224" t="n"/>
      <c r="M72" s="21" t="inlineStr">
        <is>
          <t>畜牧局</t>
        </is>
      </c>
      <c r="N72" s="21" t="inlineStr">
        <is>
          <t>罗山川乡</t>
        </is>
      </c>
      <c r="O72" s="21" t="n"/>
    </row>
    <row r="73" ht="39" customFormat="1" customHeight="1" s="46">
      <c r="A73" s="21" t="n">
        <v>11</v>
      </c>
      <c r="B73" s="21" t="inlineStr">
        <is>
          <t>环脱贫领办发〔2021〕10号</t>
        </is>
      </c>
      <c r="C73" s="21" t="inlineStr">
        <is>
          <t>中央一批衔接资金</t>
        </is>
      </c>
      <c r="D73" s="21" t="inlineStr">
        <is>
          <t>种畜补贴
（湖羊种公羊）</t>
        </is>
      </c>
      <c r="E73" s="153" t="inlineStr">
        <is>
          <t>新建</t>
        </is>
      </c>
      <c r="F73" s="21" t="inlineStr">
        <is>
          <t>芦家湾乡</t>
        </is>
      </c>
      <c r="G73" s="32" t="inlineStr">
        <is>
          <t>为137户湖羊养殖户每户调引种公羊1只，其中：杨新庄村50户，庙儿掌村10户，井川村2户，宋家掌村10户，桃李湾村10户，大堡条村5户，盘龙20户，小堡条村20户，花儿掌村10户。</t>
        </is>
      </c>
      <c r="H73" s="21">
        <f>137*0.3</f>
        <v/>
      </c>
      <c r="I73" s="21">
        <f>137*0.3</f>
        <v/>
      </c>
      <c r="J73" s="219">
        <f>H73-I73</f>
        <v/>
      </c>
      <c r="K73" s="40">
        <f>I73/H73</f>
        <v/>
      </c>
      <c r="L73" s="224" t="n"/>
      <c r="M73" s="21" t="inlineStr">
        <is>
          <t>畜牧局</t>
        </is>
      </c>
      <c r="N73" s="21" t="inlineStr">
        <is>
          <t>芦家湾乡</t>
        </is>
      </c>
      <c r="O73" s="21" t="n"/>
    </row>
    <row r="74" ht="39" customFormat="1" customHeight="1" s="46">
      <c r="A74" s="21" t="n">
        <v>12</v>
      </c>
      <c r="B74" s="21" t="inlineStr">
        <is>
          <t>环脱贫领办发〔2021〕10号</t>
        </is>
      </c>
      <c r="C74" s="21" t="inlineStr">
        <is>
          <t>中央一批衔接资金</t>
        </is>
      </c>
      <c r="D74" s="21" t="inlineStr">
        <is>
          <t>种畜补贴
（湖羊种公羊）</t>
        </is>
      </c>
      <c r="E74" s="153" t="inlineStr">
        <is>
          <t>新建</t>
        </is>
      </c>
      <c r="F74" s="21" t="inlineStr">
        <is>
          <t>秦团庄乡</t>
        </is>
      </c>
      <c r="G74" s="32" t="inlineStr">
        <is>
          <t>为65户湖羊养殖户每户调引种公羊1只，其中：新峁村15户，秦团庄村10户，大天子村20户，新集子村20户。</t>
        </is>
      </c>
      <c r="H74" s="21">
        <f>65*0.3</f>
        <v/>
      </c>
      <c r="I74" s="21">
        <f>65*0.3</f>
        <v/>
      </c>
      <c r="J74" s="219">
        <f>H74-I74</f>
        <v/>
      </c>
      <c r="K74" s="40">
        <f>I74/H74</f>
        <v/>
      </c>
      <c r="L74" s="224" t="n"/>
      <c r="M74" s="21" t="inlineStr">
        <is>
          <t>畜牧局</t>
        </is>
      </c>
      <c r="N74" s="21" t="inlineStr">
        <is>
          <t>秦团庄乡</t>
        </is>
      </c>
      <c r="O74" s="21" t="n"/>
    </row>
    <row r="75" ht="39" customFormat="1" customHeight="1" s="46">
      <c r="A75" s="21" t="n">
        <v>13</v>
      </c>
      <c r="B75" s="21" t="inlineStr">
        <is>
          <t>环脱贫领办发〔2021〕10号</t>
        </is>
      </c>
      <c r="C75" s="21" t="inlineStr">
        <is>
          <t>中央一批衔接资金</t>
        </is>
      </c>
      <c r="D75" s="21" t="inlineStr">
        <is>
          <t>种畜补贴
（湖羊种公羊）</t>
        </is>
      </c>
      <c r="E75" s="153" t="inlineStr">
        <is>
          <t>新建</t>
        </is>
      </c>
      <c r="F75" s="21" t="inlineStr">
        <is>
          <t>环城镇</t>
        </is>
      </c>
      <c r="G75" s="32" t="inlineStr">
        <is>
          <t>为44户湖羊养殖户每户调引种公羊1只，其中：张滩滩村5户，赵小掌村21户，宁老庄村18户。</t>
        </is>
      </c>
      <c r="H75" s="21">
        <f>44*0.3</f>
        <v/>
      </c>
      <c r="I75" s="21">
        <f>44*0.3</f>
        <v/>
      </c>
      <c r="J75" s="219">
        <f>H75-I75</f>
        <v/>
      </c>
      <c r="K75" s="40">
        <f>I75/H75</f>
        <v/>
      </c>
      <c r="L75" s="224" t="n"/>
      <c r="M75" s="21" t="inlineStr">
        <is>
          <t>畜牧局</t>
        </is>
      </c>
      <c r="N75" s="21" t="inlineStr">
        <is>
          <t>环城镇</t>
        </is>
      </c>
      <c r="O75" s="21" t="n"/>
    </row>
    <row r="76" ht="51" customFormat="1" customHeight="1" s="46">
      <c r="A76" s="21" t="n">
        <v>14</v>
      </c>
      <c r="B76" s="21" t="inlineStr">
        <is>
          <t>环脱贫领办发〔2021〕10号</t>
        </is>
      </c>
      <c r="C76" s="21" t="inlineStr">
        <is>
          <t>中央一批衔接资金</t>
        </is>
      </c>
      <c r="D76" s="21" t="inlineStr">
        <is>
          <t>种畜补贴
（湖羊种公羊）</t>
        </is>
      </c>
      <c r="E76" s="153" t="inlineStr">
        <is>
          <t>新建</t>
        </is>
      </c>
      <c r="F76" s="21" t="inlineStr">
        <is>
          <t>虎洞镇</t>
        </is>
      </c>
      <c r="G76" s="32" t="inlineStr">
        <is>
          <t>为251户湖羊养殖户每户调引种公羊1只，其中：半个城村10户，常兆台村10户，高庙湾村11户，贾驿村16户，刘解掌村20户，魏家河村10户，张大掌村10户，砂井子村40户，张家湾村54户，金庄原村70户。</t>
        </is>
      </c>
      <c r="H76" s="21">
        <f>251*0.3</f>
        <v/>
      </c>
      <c r="I76" s="21">
        <f>251*0.3</f>
        <v/>
      </c>
      <c r="J76" s="219">
        <f>H76-I76</f>
        <v/>
      </c>
      <c r="K76" s="40">
        <f>I76/H76</f>
        <v/>
      </c>
      <c r="L76" s="224" t="n"/>
      <c r="M76" s="21" t="inlineStr">
        <is>
          <t>畜牧局</t>
        </is>
      </c>
      <c r="N76" s="21" t="inlineStr">
        <is>
          <t>虎洞镇</t>
        </is>
      </c>
      <c r="O76" s="21" t="n"/>
    </row>
    <row r="77" ht="44" customFormat="1" customHeight="1" s="46">
      <c r="A77" s="21" t="n">
        <v>15</v>
      </c>
      <c r="B77" s="21" t="inlineStr">
        <is>
          <t>环脱贫领办发〔2021〕10号</t>
        </is>
      </c>
      <c r="C77" s="21" t="inlineStr">
        <is>
          <t>中央一批衔接资金</t>
        </is>
      </c>
      <c r="D77" s="21" t="inlineStr">
        <is>
          <t>种畜补贴
（湖羊种公羊）</t>
        </is>
      </c>
      <c r="E77" s="153" t="inlineStr">
        <is>
          <t>新建</t>
        </is>
      </c>
      <c r="F77" s="21" t="inlineStr">
        <is>
          <t>洪德镇</t>
        </is>
      </c>
      <c r="G77" s="32" t="inlineStr">
        <is>
          <t>为171户湖羊养殖户每户调引种公羊1只，其中：大户塬村2户，丁阳渠子村30户，耿塬畔村10户，洪德街村8户，李达掌村5户，梁岔村7户，马塬村20户，苗河29户，私盐路村9户，苏长沟村10户，新集子村14户，张崾岘村12户，赵洼村15户。</t>
        </is>
      </c>
      <c r="H77" s="21">
        <f>171*0.3</f>
        <v/>
      </c>
      <c r="I77" s="21">
        <f>171*0.3</f>
        <v/>
      </c>
      <c r="J77" s="219">
        <f>H77-I77</f>
        <v/>
      </c>
      <c r="K77" s="40">
        <f>I77/H77</f>
        <v/>
      </c>
      <c r="L77" s="224" t="n"/>
      <c r="M77" s="21" t="inlineStr">
        <is>
          <t>畜牧局</t>
        </is>
      </c>
      <c r="N77" s="21" t="inlineStr">
        <is>
          <t>洪德镇</t>
        </is>
      </c>
      <c r="O77" s="21" t="n"/>
    </row>
    <row r="78" ht="71" customFormat="1" customHeight="1" s="46">
      <c r="A78" s="21" t="n">
        <v>16</v>
      </c>
      <c r="B78" s="21" t="inlineStr">
        <is>
          <t>环脱贫领办发〔2021〕10号</t>
        </is>
      </c>
      <c r="C78" s="21" t="inlineStr">
        <is>
          <t>中央一批衔接资金</t>
        </is>
      </c>
      <c r="D78" s="21" t="inlineStr">
        <is>
          <t>种畜补贴
（湖羊种公羊）</t>
        </is>
      </c>
      <c r="E78" s="153" t="inlineStr">
        <is>
          <t>新建</t>
        </is>
      </c>
      <c r="F78" s="21" t="inlineStr">
        <is>
          <t>合道镇</t>
        </is>
      </c>
      <c r="G78" s="32" t="inlineStr">
        <is>
          <t>为180户湖羊养殖户每户调引种公羊1只，其中：常崾岘村10户，陈旗塬村10户，大路洼村10户，何家坪村10户，红崖洼村10户，梁坪村10户，尚西坪村10户，沈家岭村15户，唐台子村10户，陶洼子村10户，瓦天沟村10户，辛坪村10户，杨坪沟村10户，寨子坪村10户，赵家塬村10户，赵台村15户，朱家塬村10户。</t>
        </is>
      </c>
      <c r="H78" s="21">
        <f>180*0.3</f>
        <v/>
      </c>
      <c r="I78" s="21">
        <f>180*0.3</f>
        <v/>
      </c>
      <c r="J78" s="219">
        <f>H78-I78</f>
        <v/>
      </c>
      <c r="K78" s="40">
        <f>I78/H78</f>
        <v/>
      </c>
      <c r="L78" s="224" t="n"/>
      <c r="M78" s="21" t="inlineStr">
        <is>
          <t>畜牧局</t>
        </is>
      </c>
      <c r="N78" s="21" t="inlineStr">
        <is>
          <t>合道镇</t>
        </is>
      </c>
      <c r="O78" s="21" t="n"/>
    </row>
    <row r="79" ht="49" customFormat="1" customHeight="1" s="46">
      <c r="A79" s="21" t="n">
        <v>17</v>
      </c>
      <c r="B79" s="21" t="inlineStr">
        <is>
          <t>环脱贫领办发〔2021〕10号</t>
        </is>
      </c>
      <c r="C79" s="21" t="inlineStr">
        <is>
          <t>中央一批衔接资金</t>
        </is>
      </c>
      <c r="D79" s="21" t="inlineStr">
        <is>
          <t>种畜补贴
（湖羊种公羊）</t>
        </is>
      </c>
      <c r="E79" s="153" t="inlineStr">
        <is>
          <t>新建</t>
        </is>
      </c>
      <c r="F79" s="21" t="inlineStr">
        <is>
          <t>耿湾乡</t>
        </is>
      </c>
      <c r="G79" s="32" t="inlineStr">
        <is>
          <t>为93户湖羊养殖户每户调引种公羊1只，其中：张台村1户，万家湾村23户，黑城岔村9户，许家掌村3户，郝东掌村8户，潘掌村14户，天桥村12户，耿河村6户，早流渠村17户。</t>
        </is>
      </c>
      <c r="H79" s="21" t="n">
        <v>27.9</v>
      </c>
      <c r="I79" s="21" t="n">
        <v>27.9</v>
      </c>
      <c r="J79" s="219">
        <f>H79-I79</f>
        <v/>
      </c>
      <c r="K79" s="40">
        <f>I79/H79</f>
        <v/>
      </c>
      <c r="L79" s="224" t="n"/>
      <c r="M79" s="21" t="inlineStr">
        <is>
          <t>畜牧局</t>
        </is>
      </c>
      <c r="N79" s="21" t="inlineStr">
        <is>
          <t>耿湾乡</t>
        </is>
      </c>
      <c r="O79" s="21" t="n"/>
    </row>
    <row r="80" ht="49" customFormat="1" customHeight="1" s="46">
      <c r="A80" s="21" t="n">
        <v>18</v>
      </c>
      <c r="B80" s="21" t="inlineStr">
        <is>
          <t>环脱贫领办发〔2021〕10号</t>
        </is>
      </c>
      <c r="C80" s="21" t="inlineStr">
        <is>
          <t>中央一批衔接资金</t>
        </is>
      </c>
      <c r="D80" s="21" t="inlineStr">
        <is>
          <t>种畜补贴
（湖羊种公羊）</t>
        </is>
      </c>
      <c r="E80" s="153" t="inlineStr">
        <is>
          <t>新建</t>
        </is>
      </c>
      <c r="F80" s="21" t="inlineStr">
        <is>
          <t>樊家川镇</t>
        </is>
      </c>
      <c r="G80" s="32" t="inlineStr">
        <is>
          <t>为214户湖羊养殖户每户调引种公羊1只，其中：慕家河村30户，樊家川村30户，马驿沟村10户，郝集村40户，长城村20户，闫塬村21户，李崾岘村23户，马骏滩村40户。</t>
        </is>
      </c>
      <c r="H80" s="21">
        <f>214*0.3</f>
        <v/>
      </c>
      <c r="I80" s="21">
        <f>214*0.3</f>
        <v/>
      </c>
      <c r="J80" s="219">
        <f>H80-I80</f>
        <v/>
      </c>
      <c r="K80" s="40">
        <f>I80/H80</f>
        <v/>
      </c>
      <c r="L80" s="224" t="n"/>
      <c r="M80" s="21" t="inlineStr">
        <is>
          <t>畜牧局</t>
        </is>
      </c>
      <c r="N80" s="21" t="inlineStr">
        <is>
          <t>樊家川镇</t>
        </is>
      </c>
      <c r="O80" s="21" t="n"/>
    </row>
    <row r="81" ht="52" customFormat="1" customHeight="1" s="46">
      <c r="A81" s="21" t="n">
        <v>19</v>
      </c>
      <c r="B81" s="21" t="inlineStr">
        <is>
          <t>环脱贫领办发〔2021〕10号</t>
        </is>
      </c>
      <c r="C81" s="21" t="inlineStr">
        <is>
          <t>中央一批衔接资金</t>
        </is>
      </c>
      <c r="D81" s="21" t="inlineStr">
        <is>
          <t>种畜补贴
（湖羊种公羊）</t>
        </is>
      </c>
      <c r="E81" s="153" t="inlineStr">
        <is>
          <t>新建</t>
        </is>
      </c>
      <c r="F81" s="21" t="inlineStr">
        <is>
          <t>车道镇</t>
        </is>
      </c>
      <c r="G81" s="32" t="inlineStr">
        <is>
          <t>为300户湖羊养殖户每户调引种公羊1只，其中：元峁村20户，苦水掌村50户，双庙15户，王西掌12户，吊渠村30户，杨掌村20户，万安村12户，魏洼村12户，红台村10户，陈掌村10户，樱桃掌村20户，安掌村20户，代掌村15户，刘渠村18户，刘园子村36户。</t>
        </is>
      </c>
      <c r="H81" s="21">
        <f>300*0.3</f>
        <v/>
      </c>
      <c r="I81" s="21">
        <f>300*0.3</f>
        <v/>
      </c>
      <c r="J81" s="219">
        <f>H81-I81</f>
        <v/>
      </c>
      <c r="K81" s="40">
        <f>I81/H81</f>
        <v/>
      </c>
      <c r="L81" s="224" t="n"/>
      <c r="M81" s="21" t="inlineStr">
        <is>
          <t>畜牧局</t>
        </is>
      </c>
      <c r="N81" s="21" t="inlineStr">
        <is>
          <t>车道镇</t>
        </is>
      </c>
      <c r="O81" s="21" t="n"/>
    </row>
    <row r="82" ht="47" customFormat="1" customHeight="1" s="46">
      <c r="A82" s="21" t="n">
        <v>20</v>
      </c>
      <c r="B82" s="21" t="inlineStr">
        <is>
          <t>环脱贫领办发〔2021〕10号</t>
        </is>
      </c>
      <c r="C82" s="21" t="inlineStr">
        <is>
          <t>中央一批衔接资金</t>
        </is>
      </c>
      <c r="D82" s="21" t="inlineStr">
        <is>
          <t>种畜补贴
（湖羊种公羊）</t>
        </is>
      </c>
      <c r="E82" s="153" t="inlineStr">
        <is>
          <t>新建</t>
        </is>
      </c>
      <c r="F82" s="21" t="inlineStr">
        <is>
          <t>八珠乡</t>
        </is>
      </c>
      <c r="G82" s="32" t="inlineStr">
        <is>
          <t>为200户湖羊养殖户每户调引种公羊1只，其中：八珠塬村30户，曹塬村15户，瓦崾岘村15户，杏树沟村18户，塔儿咀村18户，马连掌村19户，冯家湾村40户，苟塬村15户，湫坝沟村18户，白塬村12户。</t>
        </is>
      </c>
      <c r="H82" s="21">
        <f>200*0.3</f>
        <v/>
      </c>
      <c r="I82" s="21">
        <f>200*0.3</f>
        <v/>
      </c>
      <c r="J82" s="219">
        <f>H82-I82</f>
        <v/>
      </c>
      <c r="K82" s="40">
        <f>I82/H82</f>
        <v/>
      </c>
      <c r="L82" s="224" t="n"/>
      <c r="M82" s="21" t="inlineStr">
        <is>
          <t>畜牧局</t>
        </is>
      </c>
      <c r="N82" s="21" t="inlineStr">
        <is>
          <t>八珠乡</t>
        </is>
      </c>
      <c r="O82" s="21" t="n"/>
    </row>
    <row r="83" ht="30" customFormat="1" customHeight="1" s="46">
      <c r="A83" s="82" t="inlineStr">
        <is>
          <t>十</t>
        </is>
      </c>
      <c r="B83" s="82" t="inlineStr">
        <is>
          <t>环脱贫领办发〔2021〕10号</t>
        </is>
      </c>
      <c r="C83" s="82" t="inlineStr">
        <is>
          <t>中央一批衔接资金</t>
        </is>
      </c>
      <c r="D83" s="151" t="inlineStr">
        <is>
          <t>养羊专业户（致富带头人）培训合计</t>
        </is>
      </c>
      <c r="E83" s="82" t="inlineStr">
        <is>
          <t>新建</t>
        </is>
      </c>
      <c r="F83" s="82" t="inlineStr">
        <is>
          <t>全县20个乡镇</t>
        </is>
      </c>
      <c r="G83" s="108" t="inlineStr">
        <is>
          <t>全县培训湖羊养殖专业户2542户，每户补助1100元。</t>
        </is>
      </c>
      <c r="H83" s="82">
        <f>SUM(H84:H103)</f>
        <v/>
      </c>
      <c r="I83" s="82">
        <f>SUM(I84:I103)</f>
        <v/>
      </c>
      <c r="J83" s="221">
        <f>H83-I83</f>
        <v/>
      </c>
      <c r="K83" s="157">
        <f>I83/H83</f>
        <v/>
      </c>
      <c r="L83" s="223" t="n"/>
      <c r="M83" s="82" t="inlineStr">
        <is>
          <t>畜牧局</t>
        </is>
      </c>
      <c r="N83" s="82" t="inlineStr">
        <is>
          <t>甜水镇等20个乡镇</t>
        </is>
      </c>
      <c r="O83" s="82" t="n"/>
    </row>
    <row r="84" ht="51" customFormat="1" customHeight="1" s="46">
      <c r="A84" s="21" t="n">
        <v>1</v>
      </c>
      <c r="B84" s="21" t="inlineStr">
        <is>
          <t>环脱贫领办发〔2021〕10号</t>
        </is>
      </c>
      <c r="C84" s="21" t="inlineStr">
        <is>
          <t>中央一批衔接资金</t>
        </is>
      </c>
      <c r="D84" s="153" t="inlineStr">
        <is>
          <t>养羊专业户（致富带头人）培训</t>
        </is>
      </c>
      <c r="E84" s="21" t="inlineStr">
        <is>
          <t>新建</t>
        </is>
      </c>
      <c r="F84" s="21" t="inlineStr">
        <is>
          <t>甜水镇</t>
        </is>
      </c>
      <c r="G84" s="32" t="inlineStr">
        <is>
          <t>培育湖羊养殖专业户71户，其中：甜水街村5人，何塬村24人，邱滩村3人，狼儿滩村13人，大良洼村9人，七里墩村17人。</t>
        </is>
      </c>
      <c r="H84" s="21" t="n">
        <v>7.81</v>
      </c>
      <c r="I84" s="21" t="n">
        <v>7.81</v>
      </c>
      <c r="J84" s="219">
        <f>H84-I84</f>
        <v/>
      </c>
      <c r="K84" s="40">
        <f>I84/H84</f>
        <v/>
      </c>
      <c r="L84" s="224" t="n"/>
      <c r="M84" s="21" t="inlineStr">
        <is>
          <t>畜牧局</t>
        </is>
      </c>
      <c r="N84" s="21" t="inlineStr">
        <is>
          <t>甜水镇</t>
        </is>
      </c>
      <c r="O84" s="21" t="n"/>
    </row>
    <row r="85" ht="51" customFormat="1" customHeight="1" s="46">
      <c r="A85" s="21" t="n">
        <v>2</v>
      </c>
      <c r="B85" s="21" t="inlineStr">
        <is>
          <t>环脱贫领办发〔2021〕10号</t>
        </is>
      </c>
      <c r="C85" s="21" t="inlineStr">
        <is>
          <t>中央一批衔接资金</t>
        </is>
      </c>
      <c r="D85" s="153" t="inlineStr">
        <is>
          <t>养羊专业户（致富带头人）培训</t>
        </is>
      </c>
      <c r="E85" s="21" t="inlineStr">
        <is>
          <t>新建</t>
        </is>
      </c>
      <c r="F85" s="21" t="inlineStr">
        <is>
          <t>南湫乡</t>
        </is>
      </c>
      <c r="G85" s="32" t="inlineStr">
        <is>
          <t>培育湖羊养殖专业户48户，其中：代家洼村8户，党家洼村10户，岳后渠村5户，杨兴堡村5户，洪涝池村10户，花儿山村10户。</t>
        </is>
      </c>
      <c r="H85" s="21" t="n">
        <v>5.28</v>
      </c>
      <c r="I85" s="21" t="n">
        <v>5.28</v>
      </c>
      <c r="J85" s="219">
        <f>H85-I85</f>
        <v/>
      </c>
      <c r="K85" s="40">
        <f>I85/H85</f>
        <v/>
      </c>
      <c r="L85" s="224" t="n"/>
      <c r="M85" s="21" t="inlineStr">
        <is>
          <t>畜牧局</t>
        </is>
      </c>
      <c r="N85" s="21" t="inlineStr">
        <is>
          <t>南湫乡</t>
        </is>
      </c>
      <c r="O85" s="21" t="n"/>
    </row>
    <row r="86" ht="51" customFormat="1" customHeight="1" s="46">
      <c r="A86" s="21" t="n">
        <v>3</v>
      </c>
      <c r="B86" s="21" t="inlineStr">
        <is>
          <t>环脱贫领办发〔2021〕10号</t>
        </is>
      </c>
      <c r="C86" s="21" t="inlineStr">
        <is>
          <t>中央一批衔接资金</t>
        </is>
      </c>
      <c r="D86" s="153" t="inlineStr">
        <is>
          <t>养羊专业户（致富带头人）培训</t>
        </is>
      </c>
      <c r="E86" s="21" t="inlineStr">
        <is>
          <t>新建</t>
        </is>
      </c>
      <c r="F86" s="21" t="inlineStr">
        <is>
          <t>演武乡</t>
        </is>
      </c>
      <c r="G86" s="32" t="inlineStr">
        <is>
          <t>培育湖羊养殖专业户95户，其中：佛岔村10户，黄家山村10户，刘坪村10户，曳郭咀村10户，路家塬村10户，走马硷村10户，吴家塬村10户，杨家洼村10户，黑泉河村15户。</t>
        </is>
      </c>
      <c r="H86" s="21" t="n">
        <v>10.45</v>
      </c>
      <c r="I86" s="21" t="n">
        <v>10.45</v>
      </c>
      <c r="J86" s="219">
        <f>H86-I86</f>
        <v/>
      </c>
      <c r="K86" s="40">
        <f>I86/H86</f>
        <v/>
      </c>
      <c r="L86" s="224" t="n"/>
      <c r="M86" s="21" t="inlineStr">
        <is>
          <t>畜牧局</t>
        </is>
      </c>
      <c r="N86" s="21" t="inlineStr">
        <is>
          <t>演武乡</t>
        </is>
      </c>
      <c r="O86" s="21" t="n"/>
    </row>
    <row r="87" ht="51" customFormat="1" customHeight="1" s="46">
      <c r="A87" s="21" t="n">
        <v>4</v>
      </c>
      <c r="B87" s="21" t="inlineStr">
        <is>
          <t>环脱贫领办发〔2021〕10号</t>
        </is>
      </c>
      <c r="C87" s="21" t="inlineStr">
        <is>
          <t>中央一批衔接资金</t>
        </is>
      </c>
      <c r="D87" s="153" t="inlineStr">
        <is>
          <t>养羊专业户（致富带头人）培训</t>
        </is>
      </c>
      <c r="E87" s="21" t="inlineStr">
        <is>
          <t>新建</t>
        </is>
      </c>
      <c r="F87" s="21" t="inlineStr">
        <is>
          <t>小南沟乡</t>
        </is>
      </c>
      <c r="G87" s="32" t="inlineStr">
        <is>
          <t>培育湖羊养殖专业户100户，其中：汪天子村20户，李上山村10户，李塬村10户，丁寨柯村10户，陈掌村10户，粉子山村8户，小南沟村10户，连川村3户，天子渠村9户，燕麦掌村10户。</t>
        </is>
      </c>
      <c r="H87" s="21" t="n">
        <v>11</v>
      </c>
      <c r="I87" s="21" t="n">
        <v>11</v>
      </c>
      <c r="J87" s="219">
        <f>H87-I87</f>
        <v/>
      </c>
      <c r="K87" s="40">
        <f>I87/H87</f>
        <v/>
      </c>
      <c r="L87" s="224" t="n"/>
      <c r="M87" s="21" t="inlineStr">
        <is>
          <t>畜牧局</t>
        </is>
      </c>
      <c r="N87" s="21" t="inlineStr">
        <is>
          <t>小南沟乡</t>
        </is>
      </c>
      <c r="O87" s="21" t="n"/>
    </row>
    <row r="88" ht="22.5" customFormat="1" customHeight="1" s="46">
      <c r="A88" s="21" t="n">
        <v>5</v>
      </c>
      <c r="B88" s="21" t="inlineStr">
        <is>
          <t>环脱贫领办发〔2021〕10号</t>
        </is>
      </c>
      <c r="C88" s="21" t="inlineStr">
        <is>
          <t>中央一批衔接资金</t>
        </is>
      </c>
      <c r="D88" s="153" t="inlineStr">
        <is>
          <t>养羊专业户（致富带头人）培训</t>
        </is>
      </c>
      <c r="E88" s="21" t="inlineStr">
        <is>
          <t>新建</t>
        </is>
      </c>
      <c r="F88" s="21" t="inlineStr">
        <is>
          <t>毛井镇</t>
        </is>
      </c>
      <c r="G88" s="32" t="inlineStr">
        <is>
          <t>培育湖羊养殖专业户17户，其中：丁连掌村10户，杨东掌7户。</t>
        </is>
      </c>
      <c r="H88" s="21" t="n">
        <v>1.87</v>
      </c>
      <c r="I88" s="21" t="n">
        <v>1.87</v>
      </c>
      <c r="J88" s="219">
        <f>H88-I88</f>
        <v/>
      </c>
      <c r="K88" s="40">
        <f>I88/H88</f>
        <v/>
      </c>
      <c r="L88" s="224" t="n"/>
      <c r="M88" s="21" t="inlineStr">
        <is>
          <t>畜牧局</t>
        </is>
      </c>
      <c r="N88" s="21" t="inlineStr">
        <is>
          <t>毛井镇</t>
        </is>
      </c>
      <c r="O88" s="21" t="n"/>
    </row>
    <row r="89" ht="44" customFormat="1" customHeight="1" s="46">
      <c r="A89" s="21" t="n">
        <v>6</v>
      </c>
      <c r="B89" s="21" t="inlineStr">
        <is>
          <t>环脱贫领办发〔2021〕10号</t>
        </is>
      </c>
      <c r="C89" s="21" t="inlineStr">
        <is>
          <t>中央一批衔接资金</t>
        </is>
      </c>
      <c r="D89" s="153" t="inlineStr">
        <is>
          <t>养羊专业户（致富带头人）培训</t>
        </is>
      </c>
      <c r="E89" s="21" t="inlineStr">
        <is>
          <t>新建</t>
        </is>
      </c>
      <c r="F89" s="21" t="inlineStr">
        <is>
          <t>山城乡</t>
        </is>
      </c>
      <c r="G89" s="32" t="inlineStr">
        <is>
          <t>培育湖羊养殖专业户88户，其中：八里铺村10户，薛塬村30户，王山口子村20户，寨柯村10户，冯家沟村8户，郝掌村10户。</t>
        </is>
      </c>
      <c r="H89" s="21" t="n">
        <v>9.68</v>
      </c>
      <c r="I89" s="21" t="n">
        <v>9.68</v>
      </c>
      <c r="J89" s="219">
        <f>H89-I89</f>
        <v/>
      </c>
      <c r="K89" s="40">
        <f>I89/H89</f>
        <v/>
      </c>
      <c r="L89" s="224" t="n"/>
      <c r="M89" s="21" t="inlineStr">
        <is>
          <t>畜牧局</t>
        </is>
      </c>
      <c r="N89" s="21" t="inlineStr">
        <is>
          <t>山城乡</t>
        </is>
      </c>
      <c r="O89" s="21" t="n"/>
    </row>
    <row r="90" ht="44" customFormat="1" customHeight="1" s="46">
      <c r="A90" s="21" t="n">
        <v>7</v>
      </c>
      <c r="B90" s="21" t="inlineStr">
        <is>
          <t>环脱贫领办发〔2021〕10号</t>
        </is>
      </c>
      <c r="C90" s="21" t="inlineStr">
        <is>
          <t>中央一批衔接资金</t>
        </is>
      </c>
      <c r="D90" s="153" t="inlineStr">
        <is>
          <t>养羊专业户（致富带头人）培训</t>
        </is>
      </c>
      <c r="E90" s="21" t="inlineStr">
        <is>
          <t>新建</t>
        </is>
      </c>
      <c r="F90" s="21" t="inlineStr">
        <is>
          <t>芦家湾乡</t>
        </is>
      </c>
      <c r="G90" s="32" t="inlineStr">
        <is>
          <t>培育湖羊养殖专业户118户，其中：王庄村10户，花儿掌村3户，庙儿掌村30户，宋家掌村5户，井川村10户，桃李湾村10户， 盘龙村20户，杨新庄10户，小堡条村20户。</t>
        </is>
      </c>
      <c r="H90" s="21" t="n">
        <v>12.98</v>
      </c>
      <c r="I90" s="21" t="n">
        <v>12.98</v>
      </c>
      <c r="J90" s="219">
        <f>H90-I90</f>
        <v/>
      </c>
      <c r="K90" s="40">
        <f>I90/H90</f>
        <v/>
      </c>
      <c r="L90" s="224" t="n"/>
      <c r="M90" s="21" t="inlineStr">
        <is>
          <t>畜牧局</t>
        </is>
      </c>
      <c r="N90" s="21" t="inlineStr">
        <is>
          <t>芦家湾乡</t>
        </is>
      </c>
      <c r="O90" s="21" t="n"/>
    </row>
    <row r="91" ht="34" customFormat="1" customHeight="1" s="46">
      <c r="A91" s="21" t="n">
        <v>8</v>
      </c>
      <c r="B91" s="21" t="inlineStr">
        <is>
          <t>环脱贫领办发〔2021〕10号</t>
        </is>
      </c>
      <c r="C91" s="21" t="inlineStr">
        <is>
          <t>中央一批衔接资金</t>
        </is>
      </c>
      <c r="D91" s="153" t="inlineStr">
        <is>
          <t>养羊专业户（致富带头人）培训</t>
        </is>
      </c>
      <c r="E91" s="21" t="inlineStr">
        <is>
          <t>新建</t>
        </is>
      </c>
      <c r="F91" s="21" t="inlineStr">
        <is>
          <t>樊家川镇</t>
        </is>
      </c>
      <c r="G91" s="32" t="inlineStr">
        <is>
          <t>培育湖羊养殖专业户71户，其中：闫塬村21户，马骏滩村50户。</t>
        </is>
      </c>
      <c r="H91" s="21" t="n">
        <v>7.81</v>
      </c>
      <c r="I91" s="21" t="n">
        <v>7.81</v>
      </c>
      <c r="J91" s="219">
        <f>H91-I91</f>
        <v/>
      </c>
      <c r="K91" s="40">
        <f>I91/H91</f>
        <v/>
      </c>
      <c r="L91" s="224" t="n"/>
      <c r="M91" s="21" t="inlineStr">
        <is>
          <t>畜牧局</t>
        </is>
      </c>
      <c r="N91" s="21" t="inlineStr">
        <is>
          <t>樊家川镇</t>
        </is>
      </c>
      <c r="O91" s="21" t="n"/>
    </row>
    <row r="92" ht="34" customFormat="1" customHeight="1" s="46">
      <c r="A92" s="21" t="n">
        <v>9</v>
      </c>
      <c r="B92" s="21" t="inlineStr">
        <is>
          <t>环脱贫领办发〔2021〕10号</t>
        </is>
      </c>
      <c r="C92" s="21" t="inlineStr">
        <is>
          <t>中央一批衔接资金</t>
        </is>
      </c>
      <c r="D92" s="153" t="inlineStr">
        <is>
          <t>养羊专业户（致富带头人）培训</t>
        </is>
      </c>
      <c r="E92" s="21" t="inlineStr">
        <is>
          <t>新建</t>
        </is>
      </c>
      <c r="F92" s="21" t="inlineStr">
        <is>
          <t>耿湾乡</t>
        </is>
      </c>
      <c r="G92" s="32" t="inlineStr">
        <is>
          <t>培育湖羊养殖专业户90户，其中：张台村1户，黑城岔村9户，郝东掌村8户，万湾村21户，许家掌村2户，潘掌村14户，早流渠村17户，天桥村12户，耿河村6户。</t>
        </is>
      </c>
      <c r="H92" s="21" t="n">
        <v>9.9</v>
      </c>
      <c r="I92" s="21" t="n">
        <v>9.9</v>
      </c>
      <c r="J92" s="219">
        <f>H92-I92</f>
        <v/>
      </c>
      <c r="K92" s="40">
        <f>I92/H92</f>
        <v/>
      </c>
      <c r="L92" s="224" t="n"/>
      <c r="M92" s="21" t="inlineStr">
        <is>
          <t>畜牧局</t>
        </is>
      </c>
      <c r="N92" s="21" t="inlineStr">
        <is>
          <t>耿湾乡</t>
        </is>
      </c>
      <c r="O92" s="21" t="n"/>
    </row>
    <row r="93" ht="55" customFormat="1" customHeight="1" s="46">
      <c r="A93" s="21" t="n">
        <v>10</v>
      </c>
      <c r="B93" s="21" t="inlineStr">
        <is>
          <t>环脱贫领办发〔2021〕10号</t>
        </is>
      </c>
      <c r="C93" s="21" t="inlineStr">
        <is>
          <t>中央一批衔接资金</t>
        </is>
      </c>
      <c r="D93" s="153" t="inlineStr">
        <is>
          <t>养羊专业户（致富带头人）培训</t>
        </is>
      </c>
      <c r="E93" s="21" t="inlineStr">
        <is>
          <t>新建</t>
        </is>
      </c>
      <c r="F93" s="21" t="inlineStr">
        <is>
          <t>车道镇</t>
        </is>
      </c>
      <c r="G93" s="32" t="inlineStr">
        <is>
          <t>培育湖羊养殖专业户300户，其中：元峁村22户，苦水掌村42户，双庙村17户，王西掌村14户，吊渠村32户，杨掌村22户，万安村14户，魏洼村14户，陈掌村12户，红台村 12户，樱桃掌村22户，安掌村22户，代掌村17户，刘园子村38户。</t>
        </is>
      </c>
      <c r="H93" s="21" t="n">
        <v>33</v>
      </c>
      <c r="I93" s="21" t="n">
        <v>33</v>
      </c>
      <c r="J93" s="219">
        <f>H93-I93</f>
        <v/>
      </c>
      <c r="K93" s="40">
        <f>I93/H93</f>
        <v/>
      </c>
      <c r="L93" s="224" t="n"/>
      <c r="M93" s="21" t="inlineStr">
        <is>
          <t>畜牧局</t>
        </is>
      </c>
      <c r="N93" s="21" t="inlineStr">
        <is>
          <t>车道镇</t>
        </is>
      </c>
      <c r="O93" s="21" t="n"/>
    </row>
    <row r="94" ht="55" customFormat="1" customHeight="1" s="46">
      <c r="A94" s="21" t="n">
        <v>11</v>
      </c>
      <c r="B94" s="21" t="inlineStr">
        <is>
          <t>环脱贫领办发〔2021〕10号</t>
        </is>
      </c>
      <c r="C94" s="21" t="inlineStr">
        <is>
          <t>中央一批衔接资金</t>
        </is>
      </c>
      <c r="D94" s="153" t="inlineStr">
        <is>
          <t>养羊专业户（致富带头人）培训</t>
        </is>
      </c>
      <c r="E94" s="21" t="inlineStr">
        <is>
          <t>新建</t>
        </is>
      </c>
      <c r="F94" s="21" t="inlineStr">
        <is>
          <t>八珠乡</t>
        </is>
      </c>
      <c r="G94" s="32" t="inlineStr">
        <is>
          <t>培育湖羊养殖专业户200户，其中：八珠塬村30户，曹塬村15户，瓦崾岘村15户，杏树沟村18户，塔儿咀村18户，马连掌村19户，冯家湾村40户，苟塬村15户，湫坝沟村18户，白塬村12户。</t>
        </is>
      </c>
      <c r="H94" s="21" t="n">
        <v>22</v>
      </c>
      <c r="I94" s="21" t="n">
        <v>22</v>
      </c>
      <c r="J94" s="219">
        <f>H94-I94</f>
        <v/>
      </c>
      <c r="K94" s="40">
        <f>I94/H94</f>
        <v/>
      </c>
      <c r="L94" s="224" t="n"/>
      <c r="M94" s="21" t="inlineStr">
        <is>
          <t>畜牧局</t>
        </is>
      </c>
      <c r="N94" s="21" t="inlineStr">
        <is>
          <t>八珠乡</t>
        </is>
      </c>
      <c r="O94" s="21" t="n"/>
    </row>
    <row r="95" ht="55" customFormat="1" customHeight="1" s="46">
      <c r="A95" s="21" t="n">
        <v>12</v>
      </c>
      <c r="B95" s="21" t="inlineStr">
        <is>
          <t>环脱贫领办发〔2021〕10号</t>
        </is>
      </c>
      <c r="C95" s="21" t="inlineStr">
        <is>
          <t>中央一批衔接资金</t>
        </is>
      </c>
      <c r="D95" s="153" t="inlineStr">
        <is>
          <t>养羊专业户（致富带头人）培训</t>
        </is>
      </c>
      <c r="E95" s="21" t="inlineStr">
        <is>
          <t>新建</t>
        </is>
      </c>
      <c r="F95" s="21" t="inlineStr">
        <is>
          <t>木钵镇</t>
        </is>
      </c>
      <c r="G95" s="32" t="inlineStr">
        <is>
          <t>培育湖羊养殖专业户232户，其中：殷家桥村7户，木钵街村6 户，韩洼子村11户，曹旗村17户，关营5户，高寨8户，高楼塬20户，刘家塬9户，白家掌1户，邓寨子10户，郭西掌116户，二合塬8户，坪子塬2户，井儿岔7户，罗家沟5户。</t>
        </is>
      </c>
      <c r="H95" s="21" t="n">
        <v>25.52</v>
      </c>
      <c r="I95" s="21" t="n">
        <v>25.52</v>
      </c>
      <c r="J95" s="219">
        <f>H95-I95</f>
        <v/>
      </c>
      <c r="K95" s="40">
        <f>I95/H95</f>
        <v/>
      </c>
      <c r="L95" s="224" t="n"/>
      <c r="M95" s="21" t="inlineStr">
        <is>
          <t>畜牧局</t>
        </is>
      </c>
      <c r="N95" s="21" t="inlineStr">
        <is>
          <t>木钵镇</t>
        </is>
      </c>
      <c r="O95" s="21" t="n"/>
    </row>
    <row r="96" ht="55" customFormat="1" customHeight="1" s="46">
      <c r="A96" s="21" t="n">
        <v>13</v>
      </c>
      <c r="B96" s="21" t="inlineStr">
        <is>
          <t>环脱贫领办发〔2021〕10号</t>
        </is>
      </c>
      <c r="C96" s="21" t="inlineStr">
        <is>
          <t>中央一批衔接资金</t>
        </is>
      </c>
      <c r="D96" s="153" t="inlineStr">
        <is>
          <t>养羊专业户（致富带头人）培训</t>
        </is>
      </c>
      <c r="E96" s="21" t="inlineStr">
        <is>
          <t>新建</t>
        </is>
      </c>
      <c r="F96" s="21" t="inlineStr">
        <is>
          <t>天池乡</t>
        </is>
      </c>
      <c r="G96" s="32" t="inlineStr">
        <is>
          <t>培育湖羊养殖专业户205户，其中：张邓塬村2户，殷屈河村30户，苏北岔村40户，潘老庄村20户，老庄湾村16户，碾盘岭村3户，大方山村5户，喜家坪村42户，曹李川村20户，吴城子村27户。</t>
        </is>
      </c>
      <c r="H96" s="21" t="n">
        <v>22.55</v>
      </c>
      <c r="I96" s="21" t="n">
        <v>22.55</v>
      </c>
      <c r="J96" s="219">
        <f>H96-I96</f>
        <v/>
      </c>
      <c r="K96" s="40">
        <f>I96/H96</f>
        <v/>
      </c>
      <c r="L96" s="224" t="n"/>
      <c r="M96" s="21" t="inlineStr">
        <is>
          <t>畜牧局</t>
        </is>
      </c>
      <c r="N96" s="21" t="inlineStr">
        <is>
          <t>天池乡</t>
        </is>
      </c>
      <c r="O96" s="21" t="n"/>
    </row>
    <row r="97" ht="31" customFormat="1" customHeight="1" s="46">
      <c r="A97" s="21" t="n">
        <v>14</v>
      </c>
      <c r="B97" s="21" t="inlineStr">
        <is>
          <t>环脱贫领办发〔2021〕10号</t>
        </is>
      </c>
      <c r="C97" s="21" t="inlineStr">
        <is>
          <t>中央一批衔接资金</t>
        </is>
      </c>
      <c r="D97" s="153" t="inlineStr">
        <is>
          <t>养羊专业户（致富带头人）培训</t>
        </is>
      </c>
      <c r="E97" s="21" t="inlineStr">
        <is>
          <t>新建</t>
        </is>
      </c>
      <c r="F97" s="21" t="inlineStr">
        <is>
          <t>罗山川乡</t>
        </is>
      </c>
      <c r="G97" s="32" t="inlineStr">
        <is>
          <t>培育湖羊养殖专业户114户，其中：西阳洼村11户，苇芝城村5户，龙柏山村9户，兰家掌村30户，大树塬村40户，山水湾村4户，光明村14户，陈渠子村1户。</t>
        </is>
      </c>
      <c r="H97" s="21" t="n">
        <v>12.54</v>
      </c>
      <c r="I97" s="21" t="n">
        <v>12.54</v>
      </c>
      <c r="J97" s="219">
        <f>H97-I97</f>
        <v/>
      </c>
      <c r="K97" s="40">
        <f>I97/H97</f>
        <v/>
      </c>
      <c r="L97" s="224" t="n"/>
      <c r="M97" s="21" t="inlineStr">
        <is>
          <t>畜牧局</t>
        </is>
      </c>
      <c r="N97" s="21" t="inlineStr">
        <is>
          <t>罗山川乡</t>
        </is>
      </c>
      <c r="O97" s="21" t="n"/>
    </row>
    <row r="98" ht="31" customFormat="1" customHeight="1" s="46">
      <c r="A98" s="21" t="n">
        <v>15</v>
      </c>
      <c r="B98" s="21" t="inlineStr">
        <is>
          <t>环脱贫领办发〔2021〕10号</t>
        </is>
      </c>
      <c r="C98" s="21" t="inlineStr">
        <is>
          <t>中央一批衔接资金</t>
        </is>
      </c>
      <c r="D98" s="153" t="inlineStr">
        <is>
          <t>养羊专业户（致富带头人）培训</t>
        </is>
      </c>
      <c r="E98" s="21" t="inlineStr">
        <is>
          <t>新建</t>
        </is>
      </c>
      <c r="F98" s="21" t="inlineStr">
        <is>
          <t>曲子镇</t>
        </is>
      </c>
      <c r="G98" s="32" t="inlineStr">
        <is>
          <t>培育湖羊养殖专业户46户，其中：高李湾村5户，楼房子村11户，西沟村29户，董家塬村1户。</t>
        </is>
      </c>
      <c r="H98" s="21" t="n">
        <v>5.06</v>
      </c>
      <c r="I98" s="21" t="n">
        <v>5.06</v>
      </c>
      <c r="J98" s="219">
        <f>H98-I98</f>
        <v/>
      </c>
      <c r="K98" s="40">
        <f>I98/H98</f>
        <v/>
      </c>
      <c r="L98" s="224" t="n"/>
      <c r="M98" s="21" t="inlineStr">
        <is>
          <t>畜牧局</t>
        </is>
      </c>
      <c r="N98" s="21" t="inlineStr">
        <is>
          <t>曲子镇</t>
        </is>
      </c>
      <c r="O98" s="21" t="n"/>
    </row>
    <row r="99" ht="46" customFormat="1" customHeight="1" s="46">
      <c r="A99" s="21" t="n">
        <v>16</v>
      </c>
      <c r="B99" s="21" t="inlineStr">
        <is>
          <t>环脱贫领办发〔2021〕10号</t>
        </is>
      </c>
      <c r="C99" s="21" t="inlineStr">
        <is>
          <t>中央一批衔接资金</t>
        </is>
      </c>
      <c r="D99" s="153" t="inlineStr">
        <is>
          <t>养羊专业户（致富带头人）培训</t>
        </is>
      </c>
      <c r="E99" s="21" t="inlineStr">
        <is>
          <t>新建</t>
        </is>
      </c>
      <c r="F99" s="21" t="inlineStr">
        <is>
          <t>虎洞镇</t>
        </is>
      </c>
      <c r="G99" s="32" t="inlineStr">
        <is>
          <t>培育湖羊养殖专业户370户，其中：半个城村10户，常兆台村25户，高庙湾村50户，贾驿村80户，刘解掌村30户，魏家河村10户，张大掌村5户，张家湾村50户，砂井子村5户，金庄原村105户。</t>
        </is>
      </c>
      <c r="H99" s="21" t="n">
        <v>40.7</v>
      </c>
      <c r="I99" s="21" t="n">
        <v>40.7</v>
      </c>
      <c r="J99" s="219">
        <f>H99-I99</f>
        <v/>
      </c>
      <c r="K99" s="40">
        <f>I99/H99</f>
        <v/>
      </c>
      <c r="L99" s="224" t="n"/>
      <c r="M99" s="21" t="inlineStr">
        <is>
          <t>畜牧局</t>
        </is>
      </c>
      <c r="N99" s="21" t="inlineStr">
        <is>
          <t>虎洞镇</t>
        </is>
      </c>
      <c r="O99" s="21" t="n"/>
    </row>
    <row r="100" ht="38" customFormat="1" customHeight="1" s="46">
      <c r="A100" s="21" t="n">
        <v>17</v>
      </c>
      <c r="B100" s="21" t="inlineStr">
        <is>
          <t>环脱贫领办发〔2021〕10号</t>
        </is>
      </c>
      <c r="C100" s="21" t="inlineStr">
        <is>
          <t>中央一批衔接资金</t>
        </is>
      </c>
      <c r="D100" s="153" t="inlineStr">
        <is>
          <t>养羊专业户（致富带头人）培训</t>
        </is>
      </c>
      <c r="E100" s="21" t="inlineStr">
        <is>
          <t>新建</t>
        </is>
      </c>
      <c r="F100" s="21" t="inlineStr">
        <is>
          <t>环城镇</t>
        </is>
      </c>
      <c r="G100" s="32" t="inlineStr">
        <is>
          <t>培育湖羊养殖专业户17户，其中：赵小掌村2户，张滩滩村2户，宁老庄村9户，五里屯村3户，西川村1户 。</t>
        </is>
      </c>
      <c r="H100" s="21" t="n">
        <v>1.87</v>
      </c>
      <c r="I100" s="21" t="n">
        <v>1.87</v>
      </c>
      <c r="J100" s="219">
        <f>H100-I100</f>
        <v/>
      </c>
      <c r="K100" s="40">
        <f>I100/H100</f>
        <v/>
      </c>
      <c r="L100" s="224" t="n"/>
      <c r="M100" s="21" t="inlineStr">
        <is>
          <t>畜牧局</t>
        </is>
      </c>
      <c r="N100" s="21" t="inlineStr">
        <is>
          <t>环城镇</t>
        </is>
      </c>
      <c r="O100" s="21" t="n"/>
    </row>
    <row r="101" ht="58" customFormat="1" customHeight="1" s="46">
      <c r="A101" s="21" t="n">
        <v>18</v>
      </c>
      <c r="B101" s="21" t="inlineStr">
        <is>
          <t>环脱贫领办发〔2021〕10号</t>
        </is>
      </c>
      <c r="C101" s="21" t="inlineStr">
        <is>
          <t>中央一批衔接资金</t>
        </is>
      </c>
      <c r="D101" s="153" t="inlineStr">
        <is>
          <t>养羊专业户（致富带头人）培训</t>
        </is>
      </c>
      <c r="E101" s="21" t="inlineStr">
        <is>
          <t>新建</t>
        </is>
      </c>
      <c r="F101" s="21" t="inlineStr">
        <is>
          <t>洪德镇</t>
        </is>
      </c>
      <c r="G101" s="32" t="inlineStr">
        <is>
          <t>培育湖羊养殖专业户127户，其中：大户塬村11户，丁阳渠子村15户，耿塬畔村10户，洪德街村6户，寇河村10户，梁岔村6户，马塬村20户，私盐路村10户，苏长沟村8户，新集子村6户，许旗村5户，张崾岘村10户，赵洼村10户。</t>
        </is>
      </c>
      <c r="H101" s="21" t="n">
        <v>13.97</v>
      </c>
      <c r="I101" s="21" t="n">
        <v>13.97</v>
      </c>
      <c r="J101" s="219">
        <f>H101-I101</f>
        <v/>
      </c>
      <c r="K101" s="40">
        <f>I101/H101</f>
        <v/>
      </c>
      <c r="L101" s="224" t="n"/>
      <c r="M101" s="21" t="inlineStr">
        <is>
          <t>畜牧局</t>
        </is>
      </c>
      <c r="N101" s="21" t="inlineStr">
        <is>
          <t>洪德镇</t>
        </is>
      </c>
      <c r="O101" s="21" t="n"/>
    </row>
    <row r="102" ht="58" customFormat="1" customHeight="1" s="46">
      <c r="A102" s="21" t="n">
        <v>19</v>
      </c>
      <c r="B102" s="21" t="inlineStr">
        <is>
          <t>环脱贫领办发〔2021〕10号</t>
        </is>
      </c>
      <c r="C102" s="21" t="inlineStr">
        <is>
          <t>中央一批衔接资金</t>
        </is>
      </c>
      <c r="D102" s="153" t="inlineStr">
        <is>
          <t>养羊专业户（致富带头人）培训</t>
        </is>
      </c>
      <c r="E102" s="21" t="inlineStr">
        <is>
          <t>新建</t>
        </is>
      </c>
      <c r="F102" s="21" t="inlineStr">
        <is>
          <t>合道镇</t>
        </is>
      </c>
      <c r="G102" s="32" t="inlineStr">
        <is>
          <t>培育湖羊养殖专业户193户，其中：常崾岘村10户，陈旗塬村10户，大路洼村10户，何家坪村10户，红崖洼村10户，梁坪村10户，尚西坪村8户，沈家岭村15户，唐台子村10户，陶洼子村10户，瓦天沟村10户，辛坪村10户，杨坪沟村10户，寨子坪村10户，赵家塬村10户，赵台村30户，朱家塬村10户。</t>
        </is>
      </c>
      <c r="H102" s="21" t="n">
        <v>21.23</v>
      </c>
      <c r="I102" s="21" t="n">
        <v>21.23</v>
      </c>
      <c r="J102" s="219">
        <f>H102-I102</f>
        <v/>
      </c>
      <c r="K102" s="40">
        <f>I102/H102</f>
        <v/>
      </c>
      <c r="L102" s="224" t="n"/>
      <c r="M102" s="21" t="inlineStr">
        <is>
          <t>畜牧局</t>
        </is>
      </c>
      <c r="N102" s="21" t="inlineStr">
        <is>
          <t>合道镇</t>
        </is>
      </c>
      <c r="O102" s="21" t="n"/>
    </row>
    <row r="103" ht="37" customFormat="1" customHeight="1" s="46">
      <c r="A103" s="21" t="n">
        <v>20</v>
      </c>
      <c r="B103" s="21" t="inlineStr">
        <is>
          <t>环脱贫领办发〔2021〕10号</t>
        </is>
      </c>
      <c r="C103" s="21" t="inlineStr">
        <is>
          <t>中央一批衔接资金</t>
        </is>
      </c>
      <c r="D103" s="153" t="inlineStr">
        <is>
          <t>养羊专业户（致富带头人）培训</t>
        </is>
      </c>
      <c r="E103" s="21" t="inlineStr">
        <is>
          <t>新建</t>
        </is>
      </c>
      <c r="F103" s="21" t="inlineStr">
        <is>
          <t>秦团庄乡</t>
        </is>
      </c>
      <c r="G103" s="32" t="inlineStr">
        <is>
          <t>培育湖羊养殖专业户40户，其中：大天子村20户 ，新集子村20户。</t>
        </is>
      </c>
      <c r="H103" s="21" t="n">
        <v>4.4</v>
      </c>
      <c r="I103" s="21" t="n">
        <v>4.4</v>
      </c>
      <c r="J103" s="219">
        <f>H103-I103</f>
        <v/>
      </c>
      <c r="K103" s="40">
        <f>I103/H103</f>
        <v/>
      </c>
      <c r="L103" s="224" t="n"/>
      <c r="M103" s="21" t="inlineStr">
        <is>
          <t>畜牧局</t>
        </is>
      </c>
      <c r="N103" s="21" t="inlineStr">
        <is>
          <t>秦团庄</t>
        </is>
      </c>
      <c r="O103" s="21" t="n"/>
    </row>
    <row r="104" ht="44" customFormat="1" customHeight="1" s="46">
      <c r="A104" s="82" t="inlineStr">
        <is>
          <t>十一</t>
        </is>
      </c>
      <c r="B104" s="82" t="inlineStr">
        <is>
          <t>环脱贫领办发〔2021〕10号</t>
        </is>
      </c>
      <c r="C104" s="82" t="inlineStr">
        <is>
          <t>中央一批衔接资金</t>
        </is>
      </c>
      <c r="D104" s="82" t="inlineStr">
        <is>
          <t>青贮包裹机械、物资购置</t>
        </is>
      </c>
      <c r="E104" s="82" t="inlineStr">
        <is>
          <t>新建</t>
        </is>
      </c>
      <c r="F104" s="82" t="inlineStr">
        <is>
          <t>20个乡镇</t>
        </is>
      </c>
      <c r="G104" s="108" t="inlineStr">
        <is>
          <t>对全县养殖户数较多的162个村继续投放青贮揉丝包裹机械163台，每台补助6万元，补助资金978万元；为251个村每村购置青贮膜及麻绳1套，每套补助2万元。</t>
        </is>
      </c>
      <c r="H104" s="82" t="n">
        <v>1480</v>
      </c>
      <c r="I104" s="82" t="n">
        <v>1480</v>
      </c>
      <c r="J104" s="221">
        <f>H104-I104</f>
        <v/>
      </c>
      <c r="K104" s="157">
        <f>I104/H104</f>
        <v/>
      </c>
      <c r="L104" s="223" t="n"/>
      <c r="M104" s="82" t="inlineStr">
        <is>
          <t>畜牧局</t>
        </is>
      </c>
      <c r="N104" s="82" t="inlineStr">
        <is>
          <t>20个乡镇</t>
        </is>
      </c>
      <c r="O104" s="82" t="n"/>
    </row>
    <row r="105" ht="44" customFormat="1" customHeight="1" s="46">
      <c r="A105" s="82" t="inlineStr">
        <is>
          <t>十二</t>
        </is>
      </c>
      <c r="B105" s="82" t="inlineStr">
        <is>
          <t>环农领办发〔2021〕14号</t>
        </is>
      </c>
      <c r="C105" s="82" t="inlineStr">
        <is>
          <t>中央一批衔接资金</t>
        </is>
      </c>
      <c r="D105" s="82" t="inlineStr">
        <is>
          <t>青贮揉丝包裹机械购置</t>
        </is>
      </c>
      <c r="E105" s="82" t="inlineStr">
        <is>
          <t>新建</t>
        </is>
      </c>
      <c r="F105" s="82" t="inlineStr">
        <is>
          <t>车道镇</t>
        </is>
      </c>
      <c r="G105" s="108" t="inlineStr">
        <is>
          <t>为万安村投放青贮揉丝包裹机械1台（套），安排资金5.075万元。</t>
        </is>
      </c>
      <c r="H105" s="82" t="n">
        <v>5.075</v>
      </c>
      <c r="I105" s="82" t="n">
        <v>5.075</v>
      </c>
      <c r="J105" s="221">
        <f>H105-I105</f>
        <v/>
      </c>
      <c r="K105" s="157">
        <f>I105/H105</f>
        <v/>
      </c>
      <c r="L105" s="223" t="n"/>
      <c r="M105" s="82" t="inlineStr">
        <is>
          <t>畜牧局</t>
        </is>
      </c>
      <c r="N105" s="82" t="inlineStr">
        <is>
          <t>车道镇</t>
        </is>
      </c>
      <c r="O105" s="82" t="n"/>
    </row>
    <row r="106" ht="62" customFormat="1" customHeight="1" s="46">
      <c r="A106" s="82" t="inlineStr">
        <is>
          <t>十三</t>
        </is>
      </c>
      <c r="B106" s="82" t="inlineStr">
        <is>
          <t>环农领办发〔2021〕14号</t>
        </is>
      </c>
      <c r="C106" s="82" t="inlineStr">
        <is>
          <t>中央一批衔接资金</t>
        </is>
      </c>
      <c r="D106" s="82" t="inlineStr">
        <is>
          <t>全日粮饲料加工机械设备购置项目</t>
        </is>
      </c>
      <c r="E106" s="82" t="inlineStr">
        <is>
          <t>新建</t>
        </is>
      </c>
      <c r="F106" s="82" t="inlineStr">
        <is>
          <t>刘渠等11个村</t>
        </is>
      </c>
      <c r="G106" s="108" t="inlineStr">
        <is>
          <t>为车道镇刘渠村等11个村（车道镇刘渠村、南湫乡党家洼村、合道镇沈家岭村、山城乡薛塬村、耿湾乡潘掌村、耿湾乡四合塬村、毛井镇红土咀村、小南沟村杨胡套子村、木钵镇邓寨子村、洪德镇张崾现村、演武乡黑泉河村），每村购置全日粮饲料加工机械设备1套，每套补助40万元，共计440万元，产权归村集体所有</t>
        </is>
      </c>
      <c r="H106" s="82" t="n">
        <v>440</v>
      </c>
      <c r="I106" s="82" t="n">
        <v>440</v>
      </c>
      <c r="J106" s="221">
        <f>H106-I106</f>
        <v/>
      </c>
      <c r="K106" s="157">
        <f>I106/H106</f>
        <v/>
      </c>
      <c r="L106" s="223" t="n"/>
      <c r="M106" s="82" t="inlineStr">
        <is>
          <t>畜牧局</t>
        </is>
      </c>
      <c r="N106" s="82" t="inlineStr">
        <is>
          <t>有关乡镇</t>
        </is>
      </c>
      <c r="O106" s="82" t="n"/>
    </row>
    <row r="107" ht="64" customFormat="1" customHeight="1" s="46">
      <c r="A107" s="82" t="inlineStr">
        <is>
          <t>十四</t>
        </is>
      </c>
      <c r="B107" s="82" t="inlineStr">
        <is>
          <t>环农领办发〔2021〕14号</t>
        </is>
      </c>
      <c r="C107" s="82" t="inlineStr">
        <is>
          <t>中央一批衔接资金</t>
        </is>
      </c>
      <c r="D107" s="82" t="inlineStr">
        <is>
          <t>青贮包裹所需物资购置</t>
        </is>
      </c>
      <c r="E107" s="82" t="inlineStr">
        <is>
          <t>新建</t>
        </is>
      </c>
      <c r="F107" s="82" t="inlineStr">
        <is>
          <t>刘渠村等12个村</t>
        </is>
      </c>
      <c r="G107" s="108" t="inlineStr">
        <is>
          <t>为车道镇刘渠村等12个村（车道镇刘渠村、南湫乡党家洼村、合道镇沈家岭村、山城乡薛塬村、耿湾乡潘掌村、耿湾乡四合塬村、毛井镇红土咀村、小南沟乡杨胡套子村、木钵镇邓寨子村、洪德镇张崾现村、演武乡黑泉河村、曲子镇西沟村）投放青贮包裹所需包膜、麻绳等物资，补助资金52.925万元（曲子镇西沟村补助30.925万元，其他11个村每村补助2万元），</t>
        </is>
      </c>
      <c r="H107" s="82" t="n">
        <v>52.925</v>
      </c>
      <c r="I107" s="82" t="n">
        <v>52.925</v>
      </c>
      <c r="J107" s="221">
        <f>H107-I107</f>
        <v/>
      </c>
      <c r="K107" s="157">
        <f>I107/H107</f>
        <v/>
      </c>
      <c r="L107" s="223" t="n"/>
      <c r="M107" s="82" t="inlineStr">
        <is>
          <t>畜牧局</t>
        </is>
      </c>
      <c r="N107" s="82" t="inlineStr">
        <is>
          <t>有关乡镇</t>
        </is>
      </c>
      <c r="O107" s="82" t="n"/>
    </row>
    <row r="108" ht="36" customFormat="1" customHeight="1" s="46">
      <c r="A108" s="150" t="inlineStr">
        <is>
          <t>十五</t>
        </is>
      </c>
      <c r="B108" s="82" t="inlineStr">
        <is>
          <t>环脱贫领办发〔2021〕10号</t>
        </is>
      </c>
      <c r="C108" s="82" t="inlineStr">
        <is>
          <t>中央一批衔接资金</t>
        </is>
      </c>
      <c r="D108" s="82" t="inlineStr">
        <is>
          <t>大燕麦种植合计</t>
        </is>
      </c>
      <c r="E108" s="82" t="inlineStr">
        <is>
          <t>新建</t>
        </is>
      </c>
      <c r="F108" s="82" t="inlineStr">
        <is>
          <t>全县20个乡镇</t>
        </is>
      </c>
      <c r="G108" s="108" t="inlineStr">
        <is>
          <t>扶持脱贫户种植大燕麦草15万亩，每亩补助45元。</t>
        </is>
      </c>
      <c r="H108" s="82" t="n">
        <v>675</v>
      </c>
      <c r="I108" s="82" t="n">
        <v>675</v>
      </c>
      <c r="J108" s="221">
        <f>H108-I108</f>
        <v/>
      </c>
      <c r="K108" s="157">
        <f>I108/H108</f>
        <v/>
      </c>
      <c r="L108" s="223" t="n"/>
      <c r="M108" s="82" t="inlineStr">
        <is>
          <t>畜牧局</t>
        </is>
      </c>
      <c r="N108" s="82" t="inlineStr">
        <is>
          <t>20个乡镇</t>
        </is>
      </c>
      <c r="O108" s="82" t="n"/>
    </row>
    <row r="109" ht="38" customFormat="1" customHeight="1" s="46">
      <c r="A109" s="177" t="n">
        <v>1</v>
      </c>
      <c r="B109" s="21" t="inlineStr">
        <is>
          <t>环脱贫领办发〔2021〕10号</t>
        </is>
      </c>
      <c r="C109" s="21" t="inlineStr">
        <is>
          <t>中央一批衔接资金</t>
        </is>
      </c>
      <c r="D109" s="21" t="inlineStr">
        <is>
          <t>大燕麦种植</t>
        </is>
      </c>
      <c r="E109" s="21" t="inlineStr">
        <is>
          <t>新建</t>
        </is>
      </c>
      <c r="F109" s="21" t="inlineStr">
        <is>
          <t>罗山川乡</t>
        </is>
      </c>
      <c r="G109" s="32" t="inlineStr">
        <is>
          <t>扶持脱贫户种植大燕麦6359亩，其中：西阳洼村413亩，苇芝城村1000亩，龙柏山村650亩，兰家掌村1943亩，大树塬835亩，陈渠子村755亩，山水湾村300亩，光明村463亩。</t>
        </is>
      </c>
      <c r="H109" s="21" t="n">
        <v>28.6155</v>
      </c>
      <c r="I109" s="21" t="n">
        <v>28.6155</v>
      </c>
      <c r="J109" s="219">
        <f>H109-I109</f>
        <v/>
      </c>
      <c r="K109" s="40">
        <f>I109/H109</f>
        <v/>
      </c>
      <c r="L109" s="224" t="n"/>
      <c r="M109" s="21" t="inlineStr">
        <is>
          <t>畜牧局</t>
        </is>
      </c>
      <c r="N109" s="21" t="inlineStr">
        <is>
          <t>罗山川乡</t>
        </is>
      </c>
      <c r="O109" s="21" t="n"/>
    </row>
    <row r="110" ht="65" customFormat="1" customHeight="1" s="46">
      <c r="A110" s="177" t="n">
        <v>2</v>
      </c>
      <c r="B110" s="21" t="inlineStr">
        <is>
          <t>环脱贫领办发〔2021〕10号</t>
        </is>
      </c>
      <c r="C110" s="21" t="inlineStr">
        <is>
          <t>中央一批衔接资金</t>
        </is>
      </c>
      <c r="D110" s="21" t="inlineStr">
        <is>
          <t>大燕麦种植</t>
        </is>
      </c>
      <c r="E110" s="21" t="inlineStr">
        <is>
          <t>新建</t>
        </is>
      </c>
      <c r="F110" s="21" t="inlineStr">
        <is>
          <t>车道镇</t>
        </is>
      </c>
      <c r="G110" s="32" t="inlineStr">
        <is>
          <t>扶持脱贫户种植大燕麦20025亩，其中：元峁村1144亩，苦水掌村1144亩，双庙村2002亩，王西掌村2860亩，吊渠村1144亩，三角城村860亩，杨掌村744亩，万安村860亩，魏洼村1144亩，陈掌村1144亩，红台村687亩，樱桃掌村1430亩，安掌村1144亩，代掌村1144亩，刘渠村1716亩，刘园子村858亩。</t>
        </is>
      </c>
      <c r="H110" s="21" t="n">
        <v>90.1125</v>
      </c>
      <c r="I110" s="21" t="n">
        <v>90.1125</v>
      </c>
      <c r="J110" s="219">
        <f>H110-I110</f>
        <v/>
      </c>
      <c r="K110" s="40">
        <f>I110/H110</f>
        <v/>
      </c>
      <c r="L110" s="224" t="n"/>
      <c r="M110" s="21" t="inlineStr">
        <is>
          <t>畜牧局</t>
        </is>
      </c>
      <c r="N110" s="21" t="inlineStr">
        <is>
          <t>车道镇</t>
        </is>
      </c>
      <c r="O110" s="21" t="n"/>
    </row>
    <row r="111" ht="57" customFormat="1" customHeight="1" s="46">
      <c r="A111" s="177" t="n">
        <v>3</v>
      </c>
      <c r="B111" s="21" t="inlineStr">
        <is>
          <t>环脱贫领办发〔2021〕10号</t>
        </is>
      </c>
      <c r="C111" s="21" t="inlineStr">
        <is>
          <t>中央一批衔接资金</t>
        </is>
      </c>
      <c r="D111" s="21" t="inlineStr">
        <is>
          <t>大燕麦种植</t>
        </is>
      </c>
      <c r="E111" s="21" t="inlineStr">
        <is>
          <t>新建</t>
        </is>
      </c>
      <c r="F111" s="21" t="inlineStr">
        <is>
          <t>耿湾乡</t>
        </is>
      </c>
      <c r="G111" s="32" t="inlineStr">
        <is>
          <t>扶持脱贫户种植大燕麦5011亩，其中：许家掌村412亩，张台村249亩，黑城岔村309亩，郜庄村263亩，郝东掌村933亩，四合原村363亩，耿河村295亩，万湾村89亩，天桥村256亩，早流渠村343亩，韩老庄村154亩，潘掌村1092亩，桃树掌253亩。</t>
        </is>
      </c>
      <c r="H111" s="21" t="n">
        <v>22.5495</v>
      </c>
      <c r="I111" s="21" t="n">
        <v>22.5495</v>
      </c>
      <c r="J111" s="219">
        <f>H111-I111</f>
        <v/>
      </c>
      <c r="K111" s="40">
        <f>I111/H111</f>
        <v/>
      </c>
      <c r="L111" s="224" t="n"/>
      <c r="M111" s="21" t="inlineStr">
        <is>
          <t>畜牧局</t>
        </is>
      </c>
      <c r="N111" s="21" t="inlineStr">
        <is>
          <t>耿湾乡</t>
        </is>
      </c>
      <c r="O111" s="21" t="n"/>
    </row>
    <row r="112" ht="57" customFormat="1" customHeight="1" s="46">
      <c r="A112" s="177" t="n">
        <v>4</v>
      </c>
      <c r="B112" s="21" t="inlineStr">
        <is>
          <t>环脱贫领办发〔2021〕10号</t>
        </is>
      </c>
      <c r="C112" s="21" t="inlineStr">
        <is>
          <t>中央一批衔接资金</t>
        </is>
      </c>
      <c r="D112" s="21" t="inlineStr">
        <is>
          <t>大燕麦种植</t>
        </is>
      </c>
      <c r="E112" s="21" t="inlineStr">
        <is>
          <t>新建</t>
        </is>
      </c>
      <c r="F112" s="153" t="inlineStr">
        <is>
          <t>洪德镇</t>
        </is>
      </c>
      <c r="G112" s="154" t="inlineStr">
        <is>
          <t>扶持脱贫户种植大燕麦4862亩，其中：大户塬村172亩，丁阳渠子村286亩，耿塬畔村114亩，洪德街村286亩，寇河村286亩，李塬村50亩，梁岔村286亩，马塬村343亩，苗河村286亩，私盐路村1144亩，苏长沟村30亩，肖关村50亩，新集子村858亩，许旗村114亩，张崾岘村171亩，张塬村286亩，赵洼村100亩。</t>
        </is>
      </c>
      <c r="H112" s="21" t="n">
        <v>21.879</v>
      </c>
      <c r="I112" s="21" t="n">
        <v>21.879</v>
      </c>
      <c r="J112" s="219">
        <f>H112-I112</f>
        <v/>
      </c>
      <c r="K112" s="40">
        <f>I112/H112</f>
        <v/>
      </c>
      <c r="L112" s="224" t="n"/>
      <c r="M112" s="21" t="inlineStr">
        <is>
          <t>畜牧局</t>
        </is>
      </c>
      <c r="N112" s="153" t="inlineStr">
        <is>
          <t>洪德镇</t>
        </is>
      </c>
      <c r="O112" s="21" t="n"/>
    </row>
    <row r="113" ht="65" customFormat="1" customHeight="1" s="46">
      <c r="A113" s="177" t="n">
        <v>5</v>
      </c>
      <c r="B113" s="21" t="inlineStr">
        <is>
          <t>环脱贫领办发〔2021〕10号</t>
        </is>
      </c>
      <c r="C113" s="21" t="inlineStr">
        <is>
          <t>中央一批衔接资金</t>
        </is>
      </c>
      <c r="D113" s="21" t="inlineStr">
        <is>
          <t>大燕麦种植</t>
        </is>
      </c>
      <c r="E113" s="21" t="inlineStr">
        <is>
          <t>新建</t>
        </is>
      </c>
      <c r="F113" s="153" t="inlineStr">
        <is>
          <t>环城镇</t>
        </is>
      </c>
      <c r="G113" s="154" t="inlineStr">
        <is>
          <t>扶持脱贫户种植大燕麦1373亩，其中：高龚塬村150亩，西川村70亩，赵小掌村100亩，宁老庄村100亩，马坊塬50亩，周塬村30亩，耿家沟村100亩，张淌村50亩，肖川村100亩，杨庙掌村47亩，陈汤塬村100亩，漫塬村30亩，城东塬村60亩，冉旗寨村100亩，张滩滩村20亩，十五里沟村14亩，白草塬村20亩，北郭塬村20亩，龚淌村212亩。</t>
        </is>
      </c>
      <c r="H113" s="21" t="n">
        <v>6.1785</v>
      </c>
      <c r="I113" s="21" t="n">
        <v>6.1785</v>
      </c>
      <c r="J113" s="219">
        <f>H113-I113</f>
        <v/>
      </c>
      <c r="K113" s="40">
        <f>I113/H113</f>
        <v/>
      </c>
      <c r="L113" s="224" t="n"/>
      <c r="M113" s="21" t="inlineStr">
        <is>
          <t>畜牧局</t>
        </is>
      </c>
      <c r="N113" s="153" t="inlineStr">
        <is>
          <t>环城镇</t>
        </is>
      </c>
      <c r="O113" s="21" t="n"/>
    </row>
    <row r="114" ht="52" customFormat="1" customHeight="1" s="46">
      <c r="A114" s="177" t="n">
        <v>6</v>
      </c>
      <c r="B114" s="21" t="inlineStr">
        <is>
          <t>环脱贫领办发〔2021〕10号</t>
        </is>
      </c>
      <c r="C114" s="21" t="inlineStr">
        <is>
          <t>中央一批衔接资金</t>
        </is>
      </c>
      <c r="D114" s="21" t="inlineStr">
        <is>
          <t>大燕麦种植</t>
        </is>
      </c>
      <c r="E114" s="21" t="inlineStr">
        <is>
          <t>新建</t>
        </is>
      </c>
      <c r="F114" s="21" t="inlineStr">
        <is>
          <t>毛井镇</t>
        </is>
      </c>
      <c r="G114" s="32" t="inlineStr">
        <is>
          <t>扶持脱贫户种植大燕麦草19627亩，其中：杨东掌村2300亩，丁连掌村1800亩，黄寨柯村1927亩，马淌村500亩，山西掌村1000亩，红糜湾村300亩，施家滩村1500亩，砖城子村1500亩，红土咀村1200亩，高家洼村4500亩，二条俭村700亩，乔崾岘村1000亩，大户掌村1400亩。</t>
        </is>
      </c>
      <c r="H114" s="21" t="n">
        <v>88.3215</v>
      </c>
      <c r="I114" s="21" t="n">
        <v>88.3215</v>
      </c>
      <c r="J114" s="219">
        <f>H114-I114</f>
        <v/>
      </c>
      <c r="K114" s="40">
        <f>I114/H114</f>
        <v/>
      </c>
      <c r="L114" s="224" t="n"/>
      <c r="M114" s="21" t="inlineStr">
        <is>
          <t>畜牧局</t>
        </is>
      </c>
      <c r="N114" s="21" t="inlineStr">
        <is>
          <t>毛井镇</t>
        </is>
      </c>
      <c r="O114" s="21" t="n"/>
    </row>
    <row r="115" ht="36" customFormat="1" customHeight="1" s="46">
      <c r="A115" s="177" t="n">
        <v>7</v>
      </c>
      <c r="B115" s="21" t="inlineStr">
        <is>
          <t>环脱贫领办发〔2021〕10号</t>
        </is>
      </c>
      <c r="C115" s="21" t="inlineStr">
        <is>
          <t>中央一批衔接资金</t>
        </is>
      </c>
      <c r="D115" s="21" t="inlineStr">
        <is>
          <t>大燕麦种植</t>
        </is>
      </c>
      <c r="E115" s="21" t="inlineStr">
        <is>
          <t>新建</t>
        </is>
      </c>
      <c r="F115" s="21" t="inlineStr">
        <is>
          <t>樊家川镇</t>
        </is>
      </c>
      <c r="G115" s="32" t="inlineStr">
        <is>
          <t>扶持脱贫户种植大燕麦973亩，其中：郝集村573亩，李崾岘村400亩。</t>
        </is>
      </c>
      <c r="H115" s="21" t="n">
        <v>4.3785</v>
      </c>
      <c r="I115" s="21" t="n">
        <v>4.3785</v>
      </c>
      <c r="J115" s="219">
        <f>H115-I115</f>
        <v/>
      </c>
      <c r="K115" s="40">
        <f>I115/H115</f>
        <v/>
      </c>
      <c r="L115" s="224" t="n"/>
      <c r="M115" s="21" t="inlineStr">
        <is>
          <t>畜牧局</t>
        </is>
      </c>
      <c r="N115" s="21" t="inlineStr">
        <is>
          <t>樊家川镇</t>
        </is>
      </c>
      <c r="O115" s="21" t="n"/>
    </row>
    <row r="116" ht="45" customFormat="1" customHeight="1" s="46">
      <c r="A116" s="177" t="n">
        <v>8</v>
      </c>
      <c r="B116" s="21" t="inlineStr">
        <is>
          <t>环脱贫领办发〔2021〕10号</t>
        </is>
      </c>
      <c r="C116" s="21" t="inlineStr">
        <is>
          <t>中央一批衔接资金</t>
        </is>
      </c>
      <c r="D116" s="21" t="inlineStr">
        <is>
          <t>大燕麦种植</t>
        </is>
      </c>
      <c r="E116" s="21" t="inlineStr">
        <is>
          <t>新建</t>
        </is>
      </c>
      <c r="F116" s="21" t="inlineStr">
        <is>
          <t>山城乡</t>
        </is>
      </c>
      <c r="G116" s="32" t="inlineStr">
        <is>
          <t>扶持脱贫户种植大燕麦7067亩，其中：山城堡村500亩，八里铺村200亩，薛塬村3000亩，王山口子村1000亩，寨柯村300亩，冯家沟村700亩，郝掌村467亩，赵庄村200亩，谢庄村700亩。</t>
        </is>
      </c>
      <c r="H116" s="21" t="n">
        <v>31.8015</v>
      </c>
      <c r="I116" s="21" t="n">
        <v>31.8015</v>
      </c>
      <c r="J116" s="219">
        <f>H116-I116</f>
        <v/>
      </c>
      <c r="K116" s="40">
        <f>I116/H116</f>
        <v/>
      </c>
      <c r="L116" s="224" t="n"/>
      <c r="M116" s="21" t="inlineStr">
        <is>
          <t>畜牧局</t>
        </is>
      </c>
      <c r="N116" s="21" t="inlineStr">
        <is>
          <t>山城乡</t>
        </is>
      </c>
      <c r="O116" s="21" t="n"/>
    </row>
    <row r="117" ht="52" customFormat="1" customHeight="1" s="46">
      <c r="A117" s="177" t="n">
        <v>9</v>
      </c>
      <c r="B117" s="21" t="inlineStr">
        <is>
          <t>环脱贫领办发〔2021〕10号</t>
        </is>
      </c>
      <c r="C117" s="21" t="inlineStr">
        <is>
          <t>中央一批衔接资金</t>
        </is>
      </c>
      <c r="D117" s="21" t="inlineStr">
        <is>
          <t>大燕麦种植</t>
        </is>
      </c>
      <c r="E117" s="21" t="inlineStr">
        <is>
          <t>新建</t>
        </is>
      </c>
      <c r="F117" s="21" t="inlineStr">
        <is>
          <t>芦家湾乡</t>
        </is>
      </c>
      <c r="G117" s="32" t="inlineStr">
        <is>
          <t>扶持脱贫户种植大燕麦7640亩，其中：杨新庄村700亩，花儿掌村1040亩，庙儿掌村400亩，宋家掌村700亩，井川村500亩，桃李湾村200亩，王庄村3000亩，大堡条村200亩，盘龙村500亩，小堡条村400亩。</t>
        </is>
      </c>
      <c r="H117" s="21" t="n">
        <v>34.38</v>
      </c>
      <c r="I117" s="21" t="n">
        <v>34.38</v>
      </c>
      <c r="J117" s="219">
        <f>H117-I117</f>
        <v/>
      </c>
      <c r="K117" s="40">
        <f>I117/H117</f>
        <v/>
      </c>
      <c r="L117" s="224" t="n"/>
      <c r="M117" s="21" t="inlineStr">
        <is>
          <t>畜牧局</t>
        </is>
      </c>
      <c r="N117" s="21" t="inlineStr">
        <is>
          <t>芦家湾乡</t>
        </is>
      </c>
      <c r="O117" s="21" t="n"/>
    </row>
    <row r="118" ht="42" customFormat="1" customHeight="1" s="46">
      <c r="A118" s="177" t="n">
        <v>10</v>
      </c>
      <c r="B118" s="21" t="inlineStr">
        <is>
          <t>环脱贫领办发〔2021〕10号</t>
        </is>
      </c>
      <c r="C118" s="21" t="inlineStr">
        <is>
          <t>中央一批衔接资金</t>
        </is>
      </c>
      <c r="D118" s="21" t="inlineStr">
        <is>
          <t>大燕麦种植</t>
        </is>
      </c>
      <c r="E118" s="21" t="inlineStr">
        <is>
          <t>新建</t>
        </is>
      </c>
      <c r="F118" s="21" t="inlineStr">
        <is>
          <t>南湫乡</t>
        </is>
      </c>
      <c r="G118" s="32" t="inlineStr">
        <is>
          <t>扶持脱贫户种植大燕麦19508亩，其中：代家洼村2500亩，党家洼村5508亩，双井子村4000亩，岳后渠村2500亩，杨兴堡村1000亩，洪涝池村2000亩，花儿山村2000亩。</t>
        </is>
      </c>
      <c r="H118" s="21" t="n">
        <v>87.786</v>
      </c>
      <c r="I118" s="21" t="n">
        <v>87.786</v>
      </c>
      <c r="J118" s="219">
        <f>H118-I118</f>
        <v/>
      </c>
      <c r="K118" s="40">
        <f>I118/H118</f>
        <v/>
      </c>
      <c r="L118" s="224" t="n"/>
      <c r="M118" s="21" t="inlineStr">
        <is>
          <t>畜牧局</t>
        </is>
      </c>
      <c r="N118" s="21" t="inlineStr">
        <is>
          <t>南湫乡</t>
        </is>
      </c>
      <c r="O118" s="21" t="n"/>
    </row>
    <row r="119" ht="42" customFormat="1" customHeight="1" s="46">
      <c r="A119" s="177" t="n">
        <v>11</v>
      </c>
      <c r="B119" s="21" t="inlineStr">
        <is>
          <t>环脱贫领办发〔2021〕10号</t>
        </is>
      </c>
      <c r="C119" s="21" t="inlineStr">
        <is>
          <t>中央一批衔接资金</t>
        </is>
      </c>
      <c r="D119" s="21" t="inlineStr">
        <is>
          <t>大燕麦种植</t>
        </is>
      </c>
      <c r="E119" s="21" t="inlineStr">
        <is>
          <t>新建</t>
        </is>
      </c>
      <c r="F119" s="21" t="inlineStr">
        <is>
          <t>秦团庄乡</t>
        </is>
      </c>
      <c r="G119" s="32" t="inlineStr">
        <is>
          <t>扶持脱贫户种植大燕麦11171亩，其中：白塬畔村1200亩，新峁村3371亩，新集子村1200亩，王团庄村1000亩，秦团庄村1000亩，南掌堡子村1000亩，贾塬村1400亩，大天子村1000亩。</t>
        </is>
      </c>
      <c r="H119" s="21" t="n">
        <v>50.2695</v>
      </c>
      <c r="I119" s="21" t="n">
        <v>50.2695</v>
      </c>
      <c r="J119" s="219">
        <f>H119-I119</f>
        <v/>
      </c>
      <c r="K119" s="40">
        <f>I119/H119</f>
        <v/>
      </c>
      <c r="L119" s="224" t="n"/>
      <c r="M119" s="21" t="inlineStr">
        <is>
          <t>畜牧局</t>
        </is>
      </c>
      <c r="N119" s="21" t="inlineStr">
        <is>
          <t>秦团庄乡</t>
        </is>
      </c>
      <c r="O119" s="21" t="n"/>
    </row>
    <row r="120" ht="36" customFormat="1" customHeight="1" s="46">
      <c r="A120" s="177" t="n">
        <v>12</v>
      </c>
      <c r="B120" s="21" t="inlineStr">
        <is>
          <t>环脱贫领办发〔2021〕10号</t>
        </is>
      </c>
      <c r="C120" s="21" t="inlineStr">
        <is>
          <t>中央一批衔接资金</t>
        </is>
      </c>
      <c r="D120" s="21" t="inlineStr">
        <is>
          <t>大燕麦种植</t>
        </is>
      </c>
      <c r="E120" s="21" t="inlineStr">
        <is>
          <t>新建</t>
        </is>
      </c>
      <c r="F120" s="21" t="inlineStr">
        <is>
          <t>曲子镇</t>
        </is>
      </c>
      <c r="G120" s="32" t="inlineStr">
        <is>
          <t>扶持脱贫户种植大燕麦300亩，其中：楼房子村120亩，董家塬村100亩，高李湾村80亩。</t>
        </is>
      </c>
      <c r="H120" s="21" t="n">
        <v>1.35</v>
      </c>
      <c r="I120" s="21" t="n">
        <v>1.35</v>
      </c>
      <c r="J120" s="219">
        <f>H120-I120</f>
        <v/>
      </c>
      <c r="K120" s="40">
        <f>I120/H120</f>
        <v/>
      </c>
      <c r="L120" s="224" t="n"/>
      <c r="M120" s="21" t="inlineStr">
        <is>
          <t>畜牧局</t>
        </is>
      </c>
      <c r="N120" s="21" t="inlineStr">
        <is>
          <t>曲子镇</t>
        </is>
      </c>
      <c r="O120" s="21" t="n"/>
    </row>
    <row r="121" ht="40" customFormat="1" customHeight="1" s="46">
      <c r="A121" s="177" t="n">
        <v>13</v>
      </c>
      <c r="B121" s="21" t="inlineStr">
        <is>
          <t>环脱贫领办发〔2021〕10号</t>
        </is>
      </c>
      <c r="C121" s="21" t="inlineStr">
        <is>
          <t>中央一批衔接资金</t>
        </is>
      </c>
      <c r="D121" s="21" t="inlineStr">
        <is>
          <t>大燕麦种植</t>
        </is>
      </c>
      <c r="E121" s="21" t="inlineStr">
        <is>
          <t>新建</t>
        </is>
      </c>
      <c r="F121" s="21" t="inlineStr">
        <is>
          <t>木钵镇</t>
        </is>
      </c>
      <c r="G121" s="32" t="inlineStr">
        <is>
          <t>扶持脱贫户种植大燕麦572亩，其中：罗家沟村200亩，郭西掌村172亩，坪子塬村200亩。</t>
        </is>
      </c>
      <c r="H121" s="21" t="n">
        <v>2.574</v>
      </c>
      <c r="I121" s="21" t="n">
        <v>2.574</v>
      </c>
      <c r="J121" s="219">
        <f>H121-I121</f>
        <v/>
      </c>
      <c r="K121" s="40">
        <f>I121/H121</f>
        <v/>
      </c>
      <c r="L121" s="224" t="n"/>
      <c r="M121" s="21" t="inlineStr">
        <is>
          <t>畜牧局</t>
        </is>
      </c>
      <c r="N121" s="21" t="inlineStr">
        <is>
          <t>木钵镇</t>
        </is>
      </c>
      <c r="O121" s="21" t="n"/>
    </row>
    <row r="122" ht="55" customFormat="1" customHeight="1" s="46">
      <c r="A122" s="177" t="n">
        <v>14</v>
      </c>
      <c r="B122" s="21" t="inlineStr">
        <is>
          <t>环脱贫领办发〔2021〕10号</t>
        </is>
      </c>
      <c r="C122" s="21" t="inlineStr">
        <is>
          <t>中央一批衔接资金</t>
        </is>
      </c>
      <c r="D122" s="21" t="inlineStr">
        <is>
          <t>大燕麦种植</t>
        </is>
      </c>
      <c r="E122" s="21" t="inlineStr">
        <is>
          <t>新建</t>
        </is>
      </c>
      <c r="F122" s="21" t="inlineStr">
        <is>
          <t>天池乡</t>
        </is>
      </c>
      <c r="G122" s="32" t="inlineStr">
        <is>
          <t>扶持脱贫户种植大燕麦2353亩，其中，天池村200亩，张邓塬村200亩，梁家河村200亩，殷屈河村300亩，潘老庄村253亩，大庄台村200亩，四合掌村200亩，老庄湾村200亩，鲜岔村200亩，碾盘岭村100亩，大方山村100亩，喜家坪村100亩，曹李川村100亩。</t>
        </is>
      </c>
      <c r="H122" s="21" t="n">
        <v>10.5885</v>
      </c>
      <c r="I122" s="21" t="n">
        <v>10.5885</v>
      </c>
      <c r="J122" s="219">
        <f>H122-I122</f>
        <v/>
      </c>
      <c r="K122" s="40">
        <f>I122/H122</f>
        <v/>
      </c>
      <c r="L122" s="224" t="n"/>
      <c r="M122" s="21" t="inlineStr">
        <is>
          <t>畜牧局</t>
        </is>
      </c>
      <c r="N122" s="21" t="inlineStr">
        <is>
          <t>天池乡</t>
        </is>
      </c>
      <c r="O122" s="21" t="n"/>
    </row>
    <row r="123" ht="58" customFormat="1" customHeight="1" s="46">
      <c r="A123" s="177" t="n">
        <v>15</v>
      </c>
      <c r="B123" s="21" t="inlineStr">
        <is>
          <t>环脱贫领办发〔2021〕10号</t>
        </is>
      </c>
      <c r="C123" s="21" t="inlineStr">
        <is>
          <t>中央一批衔接资金</t>
        </is>
      </c>
      <c r="D123" s="21" t="inlineStr">
        <is>
          <t>大燕麦种植</t>
        </is>
      </c>
      <c r="E123" s="21" t="inlineStr">
        <is>
          <t>新建</t>
        </is>
      </c>
      <c r="F123" s="21" t="inlineStr">
        <is>
          <t>演武乡</t>
        </is>
      </c>
      <c r="G123" s="32" t="inlineStr">
        <is>
          <t>扶持脱贫户种植大燕麦5151亩，其中：路家塬村600亩，黄山村400亩，吴家塬村300亩，走马硷村400亩，佛岔村1000亩，曳郭咀400亩，杨家洼300亩，刘坪村1251亩，黑泉河村500亩。</t>
        </is>
      </c>
      <c r="H123" s="21" t="n">
        <v>23.1795</v>
      </c>
      <c r="I123" s="21" t="n">
        <v>23.1795</v>
      </c>
      <c r="J123" s="219">
        <f>H123-I123</f>
        <v/>
      </c>
      <c r="K123" s="40">
        <f>I123/H123</f>
        <v/>
      </c>
      <c r="L123" s="224" t="n"/>
      <c r="M123" s="21" t="inlineStr">
        <is>
          <t>畜牧局</t>
        </is>
      </c>
      <c r="N123" s="21" t="inlineStr">
        <is>
          <t>演武乡</t>
        </is>
      </c>
      <c r="O123" s="21" t="n"/>
    </row>
    <row r="124" ht="43" customFormat="1" customHeight="1" s="46">
      <c r="A124" s="177" t="n">
        <v>16</v>
      </c>
      <c r="B124" s="21" t="inlineStr">
        <is>
          <t>环脱贫领办发〔2021〕10号</t>
        </is>
      </c>
      <c r="C124" s="21" t="inlineStr">
        <is>
          <t>中央一批衔接资金</t>
        </is>
      </c>
      <c r="D124" s="21" t="inlineStr">
        <is>
          <t>大燕麦种植</t>
        </is>
      </c>
      <c r="E124" s="21" t="inlineStr">
        <is>
          <t>新建</t>
        </is>
      </c>
      <c r="F124" s="21" t="inlineStr">
        <is>
          <t>甜水镇</t>
        </is>
      </c>
      <c r="G124" s="32" t="inlineStr">
        <is>
          <t>扶持脱贫户种植大燕麦11670亩，其中：甜水街村1000亩，张铁村2770亩，鲁掌村800亩，何塬村1500亩，邱滩村500亩，赵掌村800亩，高崾岘村1000亩，狼儿滩村2000亩，大良洼村1000亩，七里墩村300亩。</t>
        </is>
      </c>
      <c r="H124" s="21" t="n">
        <v>52.515</v>
      </c>
      <c r="I124" s="21" t="n">
        <v>52.515</v>
      </c>
      <c r="J124" s="219">
        <f>H124-I124</f>
        <v/>
      </c>
      <c r="K124" s="40">
        <f>I124/H124</f>
        <v/>
      </c>
      <c r="L124" s="224" t="n"/>
      <c r="M124" s="21" t="inlineStr">
        <is>
          <t>畜牧局</t>
        </is>
      </c>
      <c r="N124" s="21" t="inlineStr">
        <is>
          <t>甜水镇</t>
        </is>
      </c>
      <c r="O124" s="21" t="n"/>
    </row>
    <row r="125" ht="63" customFormat="1" customHeight="1" s="46">
      <c r="A125" s="177" t="n">
        <v>17</v>
      </c>
      <c r="B125" s="21" t="inlineStr">
        <is>
          <t>环脱贫领办发〔2021〕10号</t>
        </is>
      </c>
      <c r="C125" s="21" t="inlineStr">
        <is>
          <t>中央一批衔接资金</t>
        </is>
      </c>
      <c r="D125" s="21" t="inlineStr">
        <is>
          <t>大燕麦种植</t>
        </is>
      </c>
      <c r="E125" s="21" t="inlineStr">
        <is>
          <t>新建</t>
        </is>
      </c>
      <c r="F125" s="21" t="inlineStr">
        <is>
          <t>合道镇</t>
        </is>
      </c>
      <c r="G125" s="32" t="inlineStr">
        <is>
          <t>扶持脱贫户种植大燕麦4937亩，其中：常崾岘村300亩，陈旗塬村300亩，大路洼村400亩，何家坪村200亩，红崖洼村200亩，梁坪村100亩，尚西坪村150亩，沈家岭村150亩，唐台子村200亩，陶洼子村100亩，瓦天沟村1537亩，辛坪村200亩，杨坪沟村100亩，寨子坪村300亩，赵家塬村200亩，赵台村300亩，朱家塬村200亩。</t>
        </is>
      </c>
      <c r="H125" s="21" t="n">
        <v>22.2165</v>
      </c>
      <c r="I125" s="21" t="n">
        <v>22.2165</v>
      </c>
      <c r="J125" s="219">
        <f>H125-I125</f>
        <v/>
      </c>
      <c r="K125" s="40">
        <f>I125/H125</f>
        <v/>
      </c>
      <c r="L125" s="224" t="n"/>
      <c r="M125" s="21" t="inlineStr">
        <is>
          <t>畜牧局</t>
        </is>
      </c>
      <c r="N125" s="21" t="inlineStr">
        <is>
          <t>合道镇</t>
        </is>
      </c>
      <c r="O125" s="21" t="n"/>
    </row>
    <row r="126" ht="48" customFormat="1" customHeight="1" s="46">
      <c r="A126" s="177" t="n">
        <v>18</v>
      </c>
      <c r="B126" s="21" t="inlineStr">
        <is>
          <t>环脱贫领办发〔2021〕10号</t>
        </is>
      </c>
      <c r="C126" s="21" t="inlineStr">
        <is>
          <t>中央一批衔接资金</t>
        </is>
      </c>
      <c r="D126" s="21" t="inlineStr">
        <is>
          <t>大燕麦种植</t>
        </is>
      </c>
      <c r="E126" s="21" t="inlineStr">
        <is>
          <t>新建</t>
        </is>
      </c>
      <c r="F126" s="21" t="inlineStr">
        <is>
          <t>小南沟乡</t>
        </is>
      </c>
      <c r="G126" s="32" t="inlineStr">
        <is>
          <t>扶持脱贫户种植大燕麦14251亩，其中：陈掌515亩，许掌240亩，李上山1716亩，丁寨柯2231亩，汪天子1373亩，天子渠538亩，连川村790亩，粉子山村1373亩，李塬378亩，小南沟村1373亩，燕麦掌村1819亩，杨胡套子村1905亩</t>
        </is>
      </c>
      <c r="H126" s="21" t="n">
        <v>64.12949999999999</v>
      </c>
      <c r="I126" s="21" t="n">
        <v>64.12949999999999</v>
      </c>
      <c r="J126" s="219">
        <f>H126-I126</f>
        <v/>
      </c>
      <c r="K126" s="40">
        <f>I126/H126</f>
        <v/>
      </c>
      <c r="L126" s="224" t="n"/>
      <c r="M126" s="21" t="inlineStr">
        <is>
          <t>畜牧局</t>
        </is>
      </c>
      <c r="N126" s="21" t="inlineStr">
        <is>
          <t>小南沟乡</t>
        </is>
      </c>
      <c r="O126" s="21" t="n"/>
    </row>
    <row r="127" ht="48" customFormat="1" customHeight="1" s="46">
      <c r="A127" s="177" t="n">
        <v>19</v>
      </c>
      <c r="B127" s="21" t="inlineStr">
        <is>
          <t>环脱贫领办发〔2021〕10号</t>
        </is>
      </c>
      <c r="C127" s="21" t="inlineStr">
        <is>
          <t>中央一批衔接资金</t>
        </is>
      </c>
      <c r="D127" s="21" t="inlineStr">
        <is>
          <t>大燕麦种植</t>
        </is>
      </c>
      <c r="E127" s="21" t="inlineStr">
        <is>
          <t>新建</t>
        </is>
      </c>
      <c r="F127" s="21" t="inlineStr">
        <is>
          <t>虎洞镇</t>
        </is>
      </c>
      <c r="G127" s="32" t="inlineStr">
        <is>
          <t>扶持脱贫户种植大燕麦4290亩，其中：半个城村343亩，常兆台村286亩，高庙湾村458亩，贾驿村172亩，金庄原村286亩，刘解掌村685亩，砂井子村858亩，魏家河村172亩，张大掌村458亩，张家湾村572亩。</t>
        </is>
      </c>
      <c r="H127" s="21" t="n">
        <v>19.305</v>
      </c>
      <c r="I127" s="21" t="n">
        <v>19.305</v>
      </c>
      <c r="J127" s="219">
        <f>H127-I127</f>
        <v/>
      </c>
      <c r="K127" s="40">
        <f>I127/H127</f>
        <v/>
      </c>
      <c r="L127" s="224" t="n"/>
      <c r="M127" s="21" t="inlineStr">
        <is>
          <t>畜牧局</t>
        </is>
      </c>
      <c r="N127" s="21" t="inlineStr">
        <is>
          <t>樊家川镇</t>
        </is>
      </c>
      <c r="O127" s="21" t="n"/>
    </row>
    <row r="128" ht="49" customFormat="1" customHeight="1" s="46">
      <c r="A128" s="177" t="n">
        <v>20</v>
      </c>
      <c r="B128" s="21" t="inlineStr">
        <is>
          <t>环脱贫领办发〔2021〕10号</t>
        </is>
      </c>
      <c r="C128" s="21" t="inlineStr">
        <is>
          <t>中央一批衔接资金</t>
        </is>
      </c>
      <c r="D128" s="21" t="inlineStr">
        <is>
          <t>大燕麦种植</t>
        </is>
      </c>
      <c r="E128" s="21" t="inlineStr">
        <is>
          <t>新建</t>
        </is>
      </c>
      <c r="F128" s="161" t="inlineStr">
        <is>
          <t>八珠乡</t>
        </is>
      </c>
      <c r="G128" s="32" t="inlineStr">
        <is>
          <t>扶持脱贫户种植大燕麦2860亩，其中：八珠塬村229亩，曹塬村343亩，瓦崾岘村343亩，杏树沟村343亩，塔儿咀村343亩，马连掌村343亩，冯家湾村286亩，苟塬村172亩，湫坝沟村286亩，白塬村172亩。</t>
        </is>
      </c>
      <c r="H128" s="21" t="n">
        <v>12.87</v>
      </c>
      <c r="I128" s="21" t="n">
        <v>12.87</v>
      </c>
      <c r="J128" s="219">
        <f>H128-I128</f>
        <v/>
      </c>
      <c r="K128" s="40">
        <f>I128/H128</f>
        <v/>
      </c>
      <c r="L128" s="224" t="n"/>
      <c r="M128" s="21" t="inlineStr">
        <is>
          <t>畜牧局</t>
        </is>
      </c>
      <c r="N128" s="21" t="inlineStr">
        <is>
          <t>乡镇村</t>
        </is>
      </c>
      <c r="O128" s="21" t="n"/>
    </row>
    <row r="129" ht="35" customFormat="1" customHeight="1" s="46">
      <c r="A129" s="82" t="inlineStr">
        <is>
          <t>十六</t>
        </is>
      </c>
      <c r="B129" s="82" t="inlineStr">
        <is>
          <t>环脱贫领办发〔2021〕10号</t>
        </is>
      </c>
      <c r="C129" s="82" t="inlineStr">
        <is>
          <t>中央一批衔接资金</t>
        </is>
      </c>
      <c r="D129" s="162" t="inlineStr">
        <is>
          <t>粮饲兼用型谷子种植</t>
        </is>
      </c>
      <c r="E129" s="82" t="inlineStr">
        <is>
          <t>新建</t>
        </is>
      </c>
      <c r="F129" s="82" t="inlineStr">
        <is>
          <t>罗山川乡等9个乡镇</t>
        </is>
      </c>
      <c r="G129" s="163" t="inlineStr">
        <is>
          <t>扶持全县13个乡镇67个村3103户贫困户种植秦杂谷20000亩，每亩补助85元。</t>
        </is>
      </c>
      <c r="H129" s="82" t="n">
        <v>170</v>
      </c>
      <c r="I129" s="82" t="n">
        <v>170</v>
      </c>
      <c r="J129" s="221">
        <f>H129-I129</f>
        <v/>
      </c>
      <c r="K129" s="157">
        <f>I129/H129</f>
        <v/>
      </c>
      <c r="L129" s="223" t="n"/>
      <c r="M129" s="82" t="inlineStr">
        <is>
          <t>畜牧局</t>
        </is>
      </c>
      <c r="N129" s="82" t="inlineStr">
        <is>
          <t>罗山川乡等9个乡镇</t>
        </is>
      </c>
      <c r="O129" s="82" t="n"/>
    </row>
    <row r="130" ht="45" customFormat="1" customHeight="1" s="46">
      <c r="A130" s="21" t="n">
        <v>1</v>
      </c>
      <c r="B130" s="21" t="inlineStr">
        <is>
          <t>环脱贫领办发〔2021〕10号</t>
        </is>
      </c>
      <c r="C130" s="21" t="inlineStr">
        <is>
          <t>中央一批衔接资金</t>
        </is>
      </c>
      <c r="D130" s="161" t="inlineStr">
        <is>
          <t>粮饲兼用型谷子种植</t>
        </is>
      </c>
      <c r="E130" s="21" t="inlineStr">
        <is>
          <t>新建</t>
        </is>
      </c>
      <c r="F130" s="21" t="inlineStr">
        <is>
          <t>罗山川乡</t>
        </is>
      </c>
      <c r="G130" s="164" t="inlineStr">
        <is>
          <t>全乡扶持183户种植秦杂谷1510亩，每亩补助85元，其中：西阳洼村18户180亩，苇芝城村20户150亩，龙柏山村25户200亩，兰家掌村21户180亩，大树塬32户240亩，陈渠子村35户300亩，山水湾村15户110亩，光明村17户150亩。</t>
        </is>
      </c>
      <c r="H130" s="21" t="n">
        <v>12.835</v>
      </c>
      <c r="I130" s="21" t="n">
        <v>12.835</v>
      </c>
      <c r="J130" s="219">
        <f>H130-I130</f>
        <v/>
      </c>
      <c r="K130" s="40">
        <f>I130/H130</f>
        <v/>
      </c>
      <c r="L130" s="224" t="n"/>
      <c r="M130" s="21" t="inlineStr">
        <is>
          <t>县畜牧兽医局</t>
        </is>
      </c>
      <c r="N130" s="21" t="inlineStr">
        <is>
          <t>罗山川乡</t>
        </is>
      </c>
      <c r="O130" s="21" t="n"/>
    </row>
    <row r="131" ht="51" customFormat="1" customHeight="1" s="46">
      <c r="A131" s="21" t="n">
        <v>2</v>
      </c>
      <c r="B131" s="21" t="inlineStr">
        <is>
          <t>环脱贫领办发〔2021〕10号</t>
        </is>
      </c>
      <c r="C131" s="21" t="inlineStr">
        <is>
          <t>中央一批衔接资金</t>
        </is>
      </c>
      <c r="D131" s="161" t="inlineStr">
        <is>
          <t>粮饲兼用型谷子种植</t>
        </is>
      </c>
      <c r="E131" s="21" t="inlineStr">
        <is>
          <t>新建</t>
        </is>
      </c>
      <c r="F131" s="21" t="inlineStr">
        <is>
          <t>耿湾乡</t>
        </is>
      </c>
      <c r="G131" s="164" t="inlineStr">
        <is>
          <t>全乡扶持422户种植秦杂谷1530亩，每亩补助85元，其中：张台村50亩，万家湾村280亩，黑城岔村50亩，郝东掌村170亩，许家掌村80亩，潘掌村350亩，郜庄村100亩，四合原村150亩，耿河村60亩，天桥村50亩，早流渠村90亩，桃树掌村50亩，韩老庄村50亩。</t>
        </is>
      </c>
      <c r="H131" s="21" t="n">
        <v>13.005</v>
      </c>
      <c r="I131" s="21" t="n">
        <v>13.005</v>
      </c>
      <c r="J131" s="219">
        <f>H131-I131</f>
        <v/>
      </c>
      <c r="K131" s="40">
        <f>I131/H131</f>
        <v/>
      </c>
      <c r="L131" s="224" t="n"/>
      <c r="M131" s="21" t="inlineStr">
        <is>
          <t>县畜牧兽医局</t>
        </is>
      </c>
      <c r="N131" s="21" t="inlineStr">
        <is>
          <t>耿湾乡</t>
        </is>
      </c>
      <c r="O131" s="21" t="n"/>
    </row>
    <row r="132" ht="45" customFormat="1" customHeight="1" s="46">
      <c r="A132" s="21" t="n">
        <v>3</v>
      </c>
      <c r="B132" s="21" t="inlineStr">
        <is>
          <t>环脱贫领办发〔2021〕10号</t>
        </is>
      </c>
      <c r="C132" s="21" t="inlineStr">
        <is>
          <t>中央一批衔接资金</t>
        </is>
      </c>
      <c r="D132" s="161" t="inlineStr">
        <is>
          <t>粮饲兼用型谷子种植</t>
        </is>
      </c>
      <c r="E132" s="21" t="inlineStr">
        <is>
          <t>新建</t>
        </is>
      </c>
      <c r="F132" s="21" t="inlineStr">
        <is>
          <t>环城镇</t>
        </is>
      </c>
      <c r="G132" s="164" t="inlineStr">
        <is>
          <t>全镇扶持6个村67户贫困户种植秦杂谷177亩，每亩补助85元，其中龚淌村80亩、张淌村50亩、漫塬村30亩、宁老庄村9亩、唐塬村5亩、十五里沟村3亩。</t>
        </is>
      </c>
      <c r="H132" s="21" t="n">
        <v>1.5045</v>
      </c>
      <c r="I132" s="21" t="n">
        <v>1.5045</v>
      </c>
      <c r="J132" s="219">
        <f>H132-I132</f>
        <v/>
      </c>
      <c r="K132" s="40">
        <f>I132/H132</f>
        <v/>
      </c>
      <c r="L132" s="224" t="n"/>
      <c r="M132" s="21" t="inlineStr">
        <is>
          <t>县畜牧兽医局</t>
        </is>
      </c>
      <c r="N132" s="21" t="inlineStr">
        <is>
          <t>环城镇</t>
        </is>
      </c>
      <c r="O132" s="21" t="n"/>
    </row>
    <row r="133" ht="45" customFormat="1" customHeight="1" s="46">
      <c r="A133" s="21" t="n">
        <v>4</v>
      </c>
      <c r="B133" s="21" t="inlineStr">
        <is>
          <t>环脱贫领办发〔2021〕10号</t>
        </is>
      </c>
      <c r="C133" s="21" t="inlineStr">
        <is>
          <t>中央一批衔接资金</t>
        </is>
      </c>
      <c r="D133" s="161" t="inlineStr">
        <is>
          <t>粮饲兼用型谷子种植</t>
        </is>
      </c>
      <c r="E133" s="21" t="inlineStr">
        <is>
          <t>新建</t>
        </is>
      </c>
      <c r="F133" s="21" t="inlineStr">
        <is>
          <t>毛井镇</t>
        </is>
      </c>
      <c r="G133" s="164" t="inlineStr">
        <is>
          <t>全镇扶持200户种植秦杂谷2000亩，每亩补助85元，其中：二条俭村200亩，砖城子村80亩，杨东掌村100亩，乔崾岘村400亩，黄寨柯村520亩，高家洼村100亩，红土咀村200亩，马趟村400亩。</t>
        </is>
      </c>
      <c r="H133" s="21" t="n">
        <v>17</v>
      </c>
      <c r="I133" s="21" t="n">
        <v>17</v>
      </c>
      <c r="J133" s="219">
        <f>H133-I133</f>
        <v/>
      </c>
      <c r="K133" s="40">
        <f>I133/H133</f>
        <v/>
      </c>
      <c r="L133" s="224" t="n"/>
      <c r="M133" s="21" t="inlineStr">
        <is>
          <t>县畜牧兽医局</t>
        </is>
      </c>
      <c r="N133" s="21" t="inlineStr">
        <is>
          <t>毛井镇</t>
        </is>
      </c>
      <c r="O133" s="21" t="n"/>
    </row>
    <row r="134" ht="45" customFormat="1" customHeight="1" s="46">
      <c r="A134" s="21" t="n">
        <v>5</v>
      </c>
      <c r="B134" s="21" t="inlineStr">
        <is>
          <t>环脱贫领办发〔2021〕10号</t>
        </is>
      </c>
      <c r="C134" s="21" t="inlineStr">
        <is>
          <t>中央一批衔接资金</t>
        </is>
      </c>
      <c r="D134" s="161" t="inlineStr">
        <is>
          <t>粮饲兼用型谷子种植</t>
        </is>
      </c>
      <c r="E134" s="21" t="inlineStr">
        <is>
          <t>新建</t>
        </is>
      </c>
      <c r="F134" s="21" t="inlineStr">
        <is>
          <t>樊家川镇</t>
        </is>
      </c>
      <c r="G134" s="164" t="inlineStr">
        <is>
          <t>全镇扶持324户种植秦杂谷1331亩，每亩补助85元，其中：樊家川村72亩，马驿沟村179亩，郝集村99亩，长城村村67亩，闫塬村56亩，李崾岘村120亩，马骏滩村738亩。</t>
        </is>
      </c>
      <c r="H134" s="21" t="n">
        <v>11.3135</v>
      </c>
      <c r="I134" s="21" t="n">
        <v>11.3135</v>
      </c>
      <c r="J134" s="219">
        <f>H134-I134</f>
        <v/>
      </c>
      <c r="K134" s="40">
        <f>I134/H134</f>
        <v/>
      </c>
      <c r="L134" s="224" t="n"/>
      <c r="M134" s="21" t="inlineStr">
        <is>
          <t>县畜牧兽医局</t>
        </is>
      </c>
      <c r="N134" s="21" t="inlineStr">
        <is>
          <t>樊家川镇</t>
        </is>
      </c>
      <c r="O134" s="21" t="n"/>
    </row>
    <row r="135" ht="45" customFormat="1" customHeight="1" s="46">
      <c r="A135" s="21" t="n">
        <v>6</v>
      </c>
      <c r="B135" s="21" t="inlineStr">
        <is>
          <t>环脱贫领办发〔2021〕10号</t>
        </is>
      </c>
      <c r="C135" s="21" t="inlineStr">
        <is>
          <t>中央一批衔接资金</t>
        </is>
      </c>
      <c r="D135" s="161" t="inlineStr">
        <is>
          <t>粮饲兼用型谷子种植</t>
        </is>
      </c>
      <c r="E135" s="21" t="inlineStr">
        <is>
          <t>新建</t>
        </is>
      </c>
      <c r="F135" s="21" t="inlineStr">
        <is>
          <t>山城乡</t>
        </is>
      </c>
      <c r="G135" s="164" t="inlineStr">
        <is>
          <t>全乡扶持235户种植秦杂谷2115亩，每亩补助85元，其中：山城堡村252亩，八里铺村189亩，薛塬村360亩，王山口子村333亩，寨柯村252亩，冯家沟村270亩，郝掌村162亩，赵庄村117亩，谢庄村180亩。</t>
        </is>
      </c>
      <c r="H135" s="21" t="n">
        <v>17.9775</v>
      </c>
      <c r="I135" s="21" t="n">
        <v>17.9775</v>
      </c>
      <c r="J135" s="219">
        <f>H135-I135</f>
        <v/>
      </c>
      <c r="K135" s="40">
        <f>I135/H135</f>
        <v/>
      </c>
      <c r="L135" s="224" t="n"/>
      <c r="M135" s="21" t="inlineStr">
        <is>
          <t>县畜牧兽医局</t>
        </is>
      </c>
      <c r="N135" s="21" t="inlineStr">
        <is>
          <t>山城乡</t>
        </is>
      </c>
      <c r="O135" s="21" t="n"/>
    </row>
    <row r="136" ht="45" customFormat="1" customHeight="1" s="46">
      <c r="A136" s="21" t="n">
        <v>7</v>
      </c>
      <c r="B136" s="21" t="inlineStr">
        <is>
          <t>环脱贫领办发〔2021〕10号</t>
        </is>
      </c>
      <c r="C136" s="21" t="inlineStr">
        <is>
          <t>中央一批衔接资金</t>
        </is>
      </c>
      <c r="D136" s="161" t="inlineStr">
        <is>
          <t>粮饲兼用型谷子种植</t>
        </is>
      </c>
      <c r="E136" s="21" t="inlineStr">
        <is>
          <t>新建</t>
        </is>
      </c>
      <c r="F136" s="21" t="inlineStr">
        <is>
          <t>南湫乡</t>
        </is>
      </c>
      <c r="G136" s="164" t="inlineStr">
        <is>
          <t>全乡扶持182户种植秦杂谷1583亩，每亩补助85元。其中：党家洼村38户399亩、杨兴堡村31户300亩、代家洼村19户340亩、岳后渠村6户65亩、双井子村31户155亩、花儿山村17户128亩、洪涝池村40户196亩。</t>
        </is>
      </c>
      <c r="H136" s="21" t="n">
        <v>13.4555</v>
      </c>
      <c r="I136" s="21" t="n">
        <v>13.4555</v>
      </c>
      <c r="J136" s="219">
        <f>H136-I136</f>
        <v/>
      </c>
      <c r="K136" s="40">
        <f>I136/H136</f>
        <v/>
      </c>
      <c r="L136" s="224" t="n"/>
      <c r="M136" s="21" t="inlineStr">
        <is>
          <t>县畜牧兽医局</t>
        </is>
      </c>
      <c r="N136" s="21" t="inlineStr">
        <is>
          <t>南湫乡</t>
        </is>
      </c>
      <c r="O136" s="21" t="n"/>
    </row>
    <row r="137" ht="45" customFormat="1" customHeight="1" s="46">
      <c r="A137" s="21" t="n">
        <v>8</v>
      </c>
      <c r="B137" s="21" t="inlineStr">
        <is>
          <t>环脱贫领办发〔2021〕10号</t>
        </is>
      </c>
      <c r="C137" s="21" t="inlineStr">
        <is>
          <t>中央一批衔接资金</t>
        </is>
      </c>
      <c r="D137" s="161" t="inlineStr">
        <is>
          <t>粮饲兼用型谷子种植</t>
        </is>
      </c>
      <c r="E137" s="21" t="inlineStr">
        <is>
          <t>新建</t>
        </is>
      </c>
      <c r="F137" s="21" t="inlineStr">
        <is>
          <t>秦团庄乡</t>
        </is>
      </c>
      <c r="G137" s="164" t="inlineStr">
        <is>
          <t>全乡扶持789户种植秦杂谷5000亩，每亩补助85元，其中：白塬畔村500亩，大天子村500亩，王团庄村630亩，新集子村750亩，新峁村870亩，贾塬村700亩，秦团庄村500亩，南掌堡子村550亩。</t>
        </is>
      </c>
      <c r="H137" s="21" t="n">
        <v>42.5</v>
      </c>
      <c r="I137" s="21" t="n">
        <v>42.5</v>
      </c>
      <c r="J137" s="219">
        <f>H137-I137</f>
        <v/>
      </c>
      <c r="K137" s="40">
        <f>I137/H137</f>
        <v/>
      </c>
      <c r="L137" s="224" t="n"/>
      <c r="M137" s="21" t="inlineStr">
        <is>
          <t>县畜牧兽医局</t>
        </is>
      </c>
      <c r="N137" s="21" t="inlineStr">
        <is>
          <t>秦团庄乡</t>
        </is>
      </c>
      <c r="O137" s="21" t="n"/>
    </row>
    <row r="138" ht="74" customFormat="1" customHeight="1" s="46">
      <c r="A138" s="21" t="n">
        <v>9</v>
      </c>
      <c r="B138" s="21" t="inlineStr">
        <is>
          <t>环脱贫领办发〔2021〕10号</t>
        </is>
      </c>
      <c r="C138" s="21" t="inlineStr">
        <is>
          <t>中央一批衔接资金</t>
        </is>
      </c>
      <c r="D138" s="161" t="inlineStr">
        <is>
          <t>粮饲兼用型谷子种植</t>
        </is>
      </c>
      <c r="E138" s="21" t="inlineStr">
        <is>
          <t>新建</t>
        </is>
      </c>
      <c r="F138" s="21" t="inlineStr">
        <is>
          <t>曲子镇</t>
        </is>
      </c>
      <c r="G138" s="164" t="inlineStr">
        <is>
          <t>全镇扶持110户种植秦杂谷261亩，每亩补助85元，其中：五里桥村5户5亩，双城村1户2亩，刘旗村7户10亩，孟家寨村2户3.5亩，高李湾村7户13亩，楼房子村6户19亩，西沟村7户17亩，宋家塬村15户42亩，许家塬村9户20亩，金村寺村7户21亩，油坊塬村14户28亩，金盆掌村12户38亩，小庄子村8户14亩，马家河村10户28.5亩。</t>
        </is>
      </c>
      <c r="H138" s="21" t="n">
        <v>2.2185</v>
      </c>
      <c r="I138" s="21" t="n">
        <v>2.2185</v>
      </c>
      <c r="J138" s="219">
        <f>H138-I138</f>
        <v/>
      </c>
      <c r="K138" s="40">
        <f>I138/H138</f>
        <v/>
      </c>
      <c r="L138" s="224" t="n"/>
      <c r="M138" s="21" t="inlineStr">
        <is>
          <t>县畜牧兽医局</t>
        </is>
      </c>
      <c r="N138" s="21" t="inlineStr">
        <is>
          <t>曲子镇</t>
        </is>
      </c>
      <c r="O138" s="21" t="n"/>
    </row>
    <row r="139" ht="49" customFormat="1" customHeight="1" s="46">
      <c r="A139" s="21" t="n">
        <v>10</v>
      </c>
      <c r="B139" s="21" t="inlineStr">
        <is>
          <t>环脱贫领办发〔2021〕10号</t>
        </is>
      </c>
      <c r="C139" s="21" t="inlineStr">
        <is>
          <t>中央一批衔接资金</t>
        </is>
      </c>
      <c r="D139" s="161" t="inlineStr">
        <is>
          <t>粮饲兼用型谷子种植</t>
        </is>
      </c>
      <c r="E139" s="21" t="inlineStr">
        <is>
          <t>新建</t>
        </is>
      </c>
      <c r="F139" s="21" t="inlineStr">
        <is>
          <t>天池乡</t>
        </is>
      </c>
      <c r="G139" s="164" t="inlineStr">
        <is>
          <t>全乡扶持320户种植秦杂谷1370亩，每亩补助85元，其中：天池村80亩；张邓塬村60亩；梁家河村120亩；殷屈河村50亩，苏北岔村150亩，潘老庄村100亩，大庄台村50亩，四合掌村70亩，老庄湾村180亩，井渠淌村100亩，鲜岔村50亩；碾盘岭村70亩；大方山村50亩；喜家坪村100亩；曹李川村80亩；吴城子村60亩。</t>
        </is>
      </c>
      <c r="H139" s="21" t="n">
        <v>11.645</v>
      </c>
      <c r="I139" s="21" t="n">
        <v>11.645</v>
      </c>
      <c r="J139" s="219">
        <f>H139-I139</f>
        <v/>
      </c>
      <c r="K139" s="40">
        <f>I139/H139</f>
        <v/>
      </c>
      <c r="L139" s="224" t="n"/>
      <c r="M139" s="21" t="inlineStr">
        <is>
          <t>县畜牧兽医局</t>
        </is>
      </c>
      <c r="N139" s="21" t="inlineStr">
        <is>
          <t>天池乡</t>
        </is>
      </c>
      <c r="O139" s="21" t="n"/>
    </row>
    <row r="140" ht="41" customFormat="1" customHeight="1" s="46">
      <c r="A140" s="21" t="n">
        <v>11</v>
      </c>
      <c r="B140" s="21" t="inlineStr">
        <is>
          <t>环脱贫领办发〔2021〕10号</t>
        </is>
      </c>
      <c r="C140" s="21" t="inlineStr">
        <is>
          <t>中央一批衔接资金</t>
        </is>
      </c>
      <c r="D140" s="161" t="inlineStr">
        <is>
          <t>粮饲兼用型谷子种植</t>
        </is>
      </c>
      <c r="E140" s="21" t="inlineStr">
        <is>
          <t>新建</t>
        </is>
      </c>
      <c r="F140" s="21" t="inlineStr">
        <is>
          <t>演武乡</t>
        </is>
      </c>
      <c r="G140" s="164" t="inlineStr">
        <is>
          <t>全乡扶持80户种植秦杂谷271亩，每亩补助85元，其中：走马硷村79亩，黄山村102亩，刘坪村11亩，黑泉河村79亩。</t>
        </is>
      </c>
      <c r="H140" s="21" t="n">
        <v>2.3035</v>
      </c>
      <c r="I140" s="21" t="n">
        <v>2.3035</v>
      </c>
      <c r="J140" s="219">
        <f>H140-I140</f>
        <v/>
      </c>
      <c r="K140" s="40">
        <f>I140/H140</f>
        <v/>
      </c>
      <c r="L140" s="224" t="n"/>
      <c r="M140" s="21" t="inlineStr">
        <is>
          <t>县畜牧兽医局</t>
        </is>
      </c>
      <c r="N140" s="21" t="inlineStr">
        <is>
          <t>演武乡</t>
        </is>
      </c>
      <c r="O140" s="21" t="n"/>
    </row>
    <row r="141" ht="41" customFormat="1" customHeight="1" s="46">
      <c r="A141" s="21" t="n">
        <v>12</v>
      </c>
      <c r="B141" s="21" t="inlineStr">
        <is>
          <t>环脱贫领办发〔2021〕10号</t>
        </is>
      </c>
      <c r="C141" s="21" t="inlineStr">
        <is>
          <t>中央一批衔接资金</t>
        </is>
      </c>
      <c r="D141" s="161" t="inlineStr">
        <is>
          <t>粮饲兼用型谷子种植</t>
        </is>
      </c>
      <c r="E141" s="21" t="inlineStr">
        <is>
          <t>新建</t>
        </is>
      </c>
      <c r="F141" s="21" t="inlineStr">
        <is>
          <t>合道镇</t>
        </is>
      </c>
      <c r="G141" s="164" t="inlineStr">
        <is>
          <t>全镇扶持171户种植秦杂谷352亩，每亩补助85元，其中辛坪村16亩，朱家塬村6亩，赵家塬村19亩，何家坪村14亩，瓦天沟村25亩，沈家岭村213亩，赵台村53亩，梁坪村4亩，大路洼村2亩。</t>
        </is>
      </c>
      <c r="H141" s="21" t="n">
        <v>2.992</v>
      </c>
      <c r="I141" s="21" t="n">
        <v>2.992</v>
      </c>
      <c r="J141" s="219">
        <f>H141-I141</f>
        <v/>
      </c>
      <c r="K141" s="40">
        <f>I141/H141</f>
        <v/>
      </c>
      <c r="L141" s="224" t="n"/>
      <c r="M141" s="21" t="inlineStr">
        <is>
          <t>县畜牧兽医局</t>
        </is>
      </c>
      <c r="N141" s="21" t="inlineStr">
        <is>
          <t>合道镇</t>
        </is>
      </c>
      <c r="O141" s="21" t="n"/>
    </row>
    <row r="142" ht="41" customFormat="1" customHeight="1" s="46">
      <c r="A142" s="21" t="n">
        <v>13</v>
      </c>
      <c r="B142" s="21" t="inlineStr">
        <is>
          <t>环脱贫领办发〔2021〕10号</t>
        </is>
      </c>
      <c r="C142" s="21" t="inlineStr">
        <is>
          <t>中央一批衔接资金</t>
        </is>
      </c>
      <c r="D142" s="161" t="inlineStr">
        <is>
          <t>粮饲兼用型谷子种植</t>
        </is>
      </c>
      <c r="E142" s="21" t="inlineStr">
        <is>
          <t>新建</t>
        </is>
      </c>
      <c r="F142" s="21" t="inlineStr">
        <is>
          <t>虎洞镇</t>
        </is>
      </c>
      <c r="G142" s="164" t="inlineStr">
        <is>
          <t>全镇扶持160户733人种植秦杂谷2500亩，每亩补助85元，其中：张家湾村44户183人1000亩，金庄原村116户183人1500亩。</t>
        </is>
      </c>
      <c r="H142" s="21" t="n">
        <v>21.25</v>
      </c>
      <c r="I142" s="21" t="n">
        <v>21.25</v>
      </c>
      <c r="J142" s="219">
        <f>H142-I142</f>
        <v/>
      </c>
      <c r="K142" s="40">
        <f>I142/H142</f>
        <v/>
      </c>
      <c r="L142" s="224" t="n"/>
      <c r="M142" s="21" t="inlineStr">
        <is>
          <t>县畜牧兽医局</t>
        </is>
      </c>
      <c r="N142" s="21" t="inlineStr">
        <is>
          <t>虎洞镇</t>
        </is>
      </c>
      <c r="O142" s="21" t="n"/>
    </row>
    <row r="143" ht="46" customFormat="1" customHeight="1" s="46">
      <c r="A143" s="82" t="inlineStr">
        <is>
          <t>十七</t>
        </is>
      </c>
      <c r="B143" s="82" t="inlineStr">
        <is>
          <t>环脱贫领办发〔2021〕10号</t>
        </is>
      </c>
      <c r="C143" s="82" t="inlineStr">
        <is>
          <t>中央一批衔接资金</t>
        </is>
      </c>
      <c r="D143" s="82" t="inlineStr">
        <is>
          <t>易地扶贫搬迁安置点后续产业扶持项目</t>
        </is>
      </c>
      <c r="E143" s="82" t="inlineStr">
        <is>
          <t>新建</t>
        </is>
      </c>
      <c r="F143" s="82" t="inlineStr">
        <is>
          <t>天池乡</t>
        </is>
      </c>
      <c r="G143" s="108" t="inlineStr">
        <is>
          <t>在南湫洪涝池村、罗山川西阳洼村、车道安掌村、合道镇红崖洼村四村易地搬迁点发展易地搬迁后续产业，通过建养殖小区、扶贫车间等项目让搬迁群众就地就近就业，增加收入。</t>
        </is>
      </c>
      <c r="H143" s="82" t="n">
        <v>645</v>
      </c>
      <c r="I143" s="82" t="n">
        <v>645</v>
      </c>
      <c r="J143" s="221">
        <f>H143-I143</f>
        <v/>
      </c>
      <c r="K143" s="157">
        <f>I143/H143</f>
        <v/>
      </c>
      <c r="L143" s="223" t="n"/>
      <c r="M143" s="82" t="inlineStr">
        <is>
          <t>发改局</t>
        </is>
      </c>
      <c r="N143" s="82" t="inlineStr">
        <is>
          <t>乡村</t>
        </is>
      </c>
      <c r="O143" s="82" t="n"/>
    </row>
    <row r="144" ht="45" customFormat="1" customHeight="1" s="46">
      <c r="A144" s="21" t="n">
        <v>1</v>
      </c>
      <c r="B144" s="21" t="inlineStr">
        <is>
          <t>环脱贫领办发〔2021〕10号</t>
        </is>
      </c>
      <c r="C144" s="21" t="inlineStr">
        <is>
          <t>中央一批衔接资金</t>
        </is>
      </c>
      <c r="D144" s="21" t="inlineStr">
        <is>
          <t>南湫乡洪涝池村肉羊育肥场维修项目</t>
        </is>
      </c>
      <c r="E144" s="21" t="inlineStr">
        <is>
          <t>新建</t>
        </is>
      </c>
      <c r="F144" s="21" t="inlineStr">
        <is>
          <t>南湫乡洪涝池村</t>
        </is>
      </c>
      <c r="G144" s="32" t="inlineStr">
        <is>
          <t>维修羊舍120座、草料棚120座，新建钢架结构草料棚1座200m2、检查井60处，新修地下供水管线940m,新建堆粪场、污水池、焚埋坑各1处，共补助资金110万元，羊舍、草料棚所有权归农户所有</t>
        </is>
      </c>
      <c r="H144" s="21" t="n">
        <v>110</v>
      </c>
      <c r="I144" s="21" t="n">
        <v>110</v>
      </c>
      <c r="J144" s="219">
        <f>H144-I144</f>
        <v/>
      </c>
      <c r="K144" s="40">
        <f>I144/H144</f>
        <v/>
      </c>
      <c r="L144" s="224" t="n"/>
      <c r="M144" s="21" t="inlineStr">
        <is>
          <t>畜牧局；监管单位：发改局</t>
        </is>
      </c>
      <c r="N144" s="21" t="inlineStr">
        <is>
          <t>乡、村</t>
        </is>
      </c>
      <c r="O144" s="21" t="n"/>
    </row>
    <row r="145" ht="70" customFormat="1" customHeight="1" s="46">
      <c r="A145" s="21" t="n">
        <v>2</v>
      </c>
      <c r="B145" s="21" t="inlineStr">
        <is>
          <t>环脱贫领办发〔2021〕10号</t>
        </is>
      </c>
      <c r="C145" s="21" t="inlineStr">
        <is>
          <t>中央一批衔接资金</t>
        </is>
      </c>
      <c r="D145" s="21" t="inlineStr">
        <is>
          <t>罗山川乡西阳洼村养殖小区建设项目</t>
        </is>
      </c>
      <c r="E145" s="21" t="inlineStr">
        <is>
          <t>新建</t>
        </is>
      </c>
      <c r="F145" s="21" t="inlineStr">
        <is>
          <t>罗山川乡西阳洼村</t>
        </is>
      </c>
      <c r="G145" s="32" t="inlineStr">
        <is>
          <t>新建羊畜暖棚38座、草料棚38座，平整场地7822平方米，修建5米宽砂砾道路302米。新建蓄水池1座，新建公共消毒室1座，病死畜无害化处理场1座。资产所有权归村集体，搬迁户通过租赁方式使用养殖设施，每处每年租金1200元，租金收益归村集体，养殖所得收益归农户所有</t>
        </is>
      </c>
      <c r="H145" s="21" t="n">
        <v>155</v>
      </c>
      <c r="I145" s="21" t="n">
        <v>155</v>
      </c>
      <c r="J145" s="219">
        <f>H145-I145</f>
        <v/>
      </c>
      <c r="K145" s="40">
        <f>I145/H145</f>
        <v/>
      </c>
      <c r="L145" s="224" t="n"/>
      <c r="M145" s="21" t="inlineStr">
        <is>
          <t>畜牧局；监管单位：发改局</t>
        </is>
      </c>
      <c r="N145" s="21" t="inlineStr">
        <is>
          <t>乡、村</t>
        </is>
      </c>
      <c r="O145" s="21" t="n"/>
    </row>
    <row r="146" ht="81" customFormat="1" customHeight="1" s="46">
      <c r="A146" s="21" t="n">
        <v>3</v>
      </c>
      <c r="B146" s="21" t="inlineStr">
        <is>
          <t>环脱贫领办发〔2021〕10号</t>
        </is>
      </c>
      <c r="C146" s="21" t="inlineStr">
        <is>
          <t>中央一批衔接资金</t>
        </is>
      </c>
      <c r="D146" s="21" t="inlineStr">
        <is>
          <t>村级集体经济发展项目</t>
        </is>
      </c>
      <c r="E146" s="21" t="inlineStr">
        <is>
          <t>新建</t>
        </is>
      </c>
      <c r="F146" s="21" t="inlineStr">
        <is>
          <t>车道镇安掌村</t>
        </is>
      </c>
      <c r="G146" s="32" t="inlineStr">
        <is>
          <t>安排车道镇安掌村村级集体经济发展资金180万元，入股环县贵农牧业发展有限公司，企业以相应资金作为风险抵押，入股资金用于发展安置点养殖产业，入股期限为3年，企业每年按入股资金的6%为村集体和已脱贫搬迁户分红（每年固定分红10.8万元，60%即6.48万元分红给村集体，40%即4.32万元分红给20户已脱贫搬迁户），入股期满后资金退回村集体。资金收益权和所有权归村集体所有，资金运营管理权归环县贵农牧业发展有限公司所有</t>
        </is>
      </c>
      <c r="H146" s="21" t="n">
        <v>180</v>
      </c>
      <c r="I146" s="21" t="n">
        <v>180</v>
      </c>
      <c r="J146" s="219">
        <f>H146-I146</f>
        <v/>
      </c>
      <c r="K146" s="40">
        <f>I146/H146</f>
        <v/>
      </c>
      <c r="L146" s="224" t="n"/>
      <c r="M146" s="21" t="inlineStr">
        <is>
          <t>农业农村局；监管单位：发改局</t>
        </is>
      </c>
      <c r="N146" s="21" t="inlineStr">
        <is>
          <t>镇、村</t>
        </is>
      </c>
      <c r="O146" s="21" t="n"/>
    </row>
    <row r="147" ht="35" customFormat="1" customHeight="1" s="46">
      <c r="A147" s="21" t="n">
        <v>4</v>
      </c>
      <c r="B147" s="21" t="inlineStr">
        <is>
          <t>环脱贫领办发〔2021〕10号</t>
        </is>
      </c>
      <c r="C147" s="21" t="inlineStr">
        <is>
          <t>中央一批衔接资金</t>
        </is>
      </c>
      <c r="D147" s="21" t="inlineStr">
        <is>
          <t>“扶贫车间”建设</t>
        </is>
      </c>
      <c r="E147" s="21" t="inlineStr">
        <is>
          <t>新建</t>
        </is>
      </c>
      <c r="F147" s="21" t="inlineStr">
        <is>
          <t>合道镇红崖洼村</t>
        </is>
      </c>
      <c r="G147" s="32" t="inlineStr">
        <is>
          <t>在合道镇红崖洼村建办“扶贫车间”1个，资金投入到村集体，村集体入股到扶贫车间，每年为村集体按协议比例分红。资金收益权和所有权归村集体所有，资金运营管理权归扶贫车间所有</t>
        </is>
      </c>
      <c r="H147" s="21" t="n">
        <v>200</v>
      </c>
      <c r="I147" s="21" t="n">
        <v>200</v>
      </c>
      <c r="J147" s="219">
        <f>H147-I147</f>
        <v/>
      </c>
      <c r="K147" s="40">
        <f>I147/H147</f>
        <v/>
      </c>
      <c r="L147" s="224" t="n"/>
      <c r="M147" s="21" t="inlineStr">
        <is>
          <t xml:space="preserve">发改局
</t>
        </is>
      </c>
      <c r="N147" s="21" t="inlineStr">
        <is>
          <t>镇、村</t>
        </is>
      </c>
      <c r="O147" s="21" t="n"/>
    </row>
    <row r="148" ht="54" customFormat="1" customHeight="1" s="46">
      <c r="A148" s="81" t="inlineStr">
        <is>
          <t>十八</t>
        </is>
      </c>
      <c r="B148" s="82" t="inlineStr">
        <is>
          <t>环农领办发〔2021〕52号</t>
        </is>
      </c>
      <c r="C148" s="82" t="inlineStr">
        <is>
          <t>中央一批衔接资金</t>
        </is>
      </c>
      <c r="D148" s="81" t="inlineStr">
        <is>
          <t>湖羊自养户培训（致富带头人培训）</t>
        </is>
      </c>
      <c r="E148" s="83" t="inlineStr">
        <is>
          <t>新建</t>
        </is>
      </c>
      <c r="F148" s="81" t="inlineStr">
        <is>
          <t>各乡镇</t>
        </is>
      </c>
      <c r="G148" s="84" t="inlineStr">
        <is>
          <t>湖羊自养户培训（致富带头人培训）10万元，</t>
        </is>
      </c>
      <c r="H148" s="81" t="n">
        <v>10</v>
      </c>
      <c r="I148" s="81" t="n">
        <v>10</v>
      </c>
      <c r="J148" s="221">
        <f>H148-I148</f>
        <v/>
      </c>
      <c r="K148" s="157">
        <f>I148/H148</f>
        <v/>
      </c>
      <c r="L148" s="225" t="n"/>
      <c r="M148" s="83" t="inlineStr">
        <is>
          <t>畜牧局</t>
        </is>
      </c>
      <c r="N148" s="81" t="inlineStr">
        <is>
          <t>各乡镇</t>
        </is>
      </c>
      <c r="O148" s="82" t="n"/>
    </row>
    <row r="149" ht="33" customFormat="1" customHeight="1" s="46">
      <c r="A149" s="81" t="inlineStr">
        <is>
          <t>十九</t>
        </is>
      </c>
      <c r="B149" s="82" t="inlineStr">
        <is>
          <t>环脱贫领办发〔2021〕10号</t>
        </is>
      </c>
      <c r="C149" s="82" t="inlineStr">
        <is>
          <t>中央一批衔接资金</t>
        </is>
      </c>
      <c r="D149" s="82" t="inlineStr">
        <is>
          <t>易地扶贫搬迁贴息</t>
        </is>
      </c>
      <c r="E149" s="82" t="inlineStr">
        <is>
          <t>新建</t>
        </is>
      </c>
      <c r="F149" s="82" t="inlineStr">
        <is>
          <t>20个乡镇</t>
        </is>
      </c>
      <c r="G149" s="108" t="inlineStr">
        <is>
          <t>易地扶贫搬迁贴息资金200万元</t>
        </is>
      </c>
      <c r="H149" s="82" t="n">
        <v>200</v>
      </c>
      <c r="I149" s="82" t="n">
        <v>200</v>
      </c>
      <c r="J149" s="221">
        <f>H149-I149</f>
        <v/>
      </c>
      <c r="K149" s="157">
        <f>I149/H149</f>
        <v/>
      </c>
      <c r="L149" s="223" t="n"/>
      <c r="M149" s="81" t="inlineStr">
        <is>
          <t>发改局</t>
        </is>
      </c>
      <c r="N149" s="150" t="inlineStr">
        <is>
          <t>乡镇村</t>
        </is>
      </c>
      <c r="O149" s="82" t="n"/>
    </row>
    <row r="150" ht="33" customFormat="1" customHeight="1" s="46">
      <c r="A150" s="82" t="inlineStr">
        <is>
          <t>二十</t>
        </is>
      </c>
      <c r="B150" s="82" t="inlineStr">
        <is>
          <t>环脱贫领办发〔2021〕10号</t>
        </is>
      </c>
      <c r="C150" s="82" t="inlineStr">
        <is>
          <t>中央一批衔接资金</t>
        </is>
      </c>
      <c r="D150" s="82" t="inlineStr">
        <is>
          <t>场窖、小电井工程</t>
        </is>
      </c>
      <c r="E150" s="82" t="inlineStr">
        <is>
          <t>新建</t>
        </is>
      </c>
      <c r="F150" s="82" t="inlineStr">
        <is>
          <t>20个乡镇</t>
        </is>
      </c>
      <c r="G150" s="84" t="inlineStr">
        <is>
          <t>新建一场一窖383处、集流场71处、砖砌窖153眼、小电井121眼。</t>
        </is>
      </c>
      <c r="H150" s="82">
        <f>SUM(H151:H170)</f>
        <v/>
      </c>
      <c r="I150" s="82">
        <f>SUM(I151:I170)</f>
        <v/>
      </c>
      <c r="J150" s="221">
        <f>H150-I150</f>
        <v/>
      </c>
      <c r="K150" s="157">
        <f>I150/H150</f>
        <v/>
      </c>
      <c r="L150" s="223" t="n"/>
      <c r="M150" s="82" t="inlineStr">
        <is>
          <t>水务局</t>
        </is>
      </c>
      <c r="N150" s="82" t="inlineStr">
        <is>
          <t>各乡镇</t>
        </is>
      </c>
      <c r="O150" s="82" t="n"/>
    </row>
    <row r="151" ht="44" customFormat="1" customHeight="1" s="46">
      <c r="A151" s="21" t="n">
        <v>1</v>
      </c>
      <c r="B151" s="21" t="inlineStr">
        <is>
          <t>环脱贫领办发〔2021〕10号</t>
        </is>
      </c>
      <c r="C151" s="21" t="inlineStr">
        <is>
          <t>中央一批衔接资金</t>
        </is>
      </c>
      <c r="D151" s="21" t="inlineStr">
        <is>
          <t>场窖、小电井工程</t>
        </is>
      </c>
      <c r="E151" s="21" t="inlineStr">
        <is>
          <t>新建</t>
        </is>
      </c>
      <c r="F151" s="21" t="inlineStr">
        <is>
          <t>合道镇</t>
        </is>
      </c>
      <c r="G151" s="32" t="inlineStr">
        <is>
          <t>新建一场一窖134处，其中：常崾岘村11处，陈旗塬村5处，大路洼村5处，何家坪村20处，红崖洼村2处，梁坪村14处，尚西坪村13处，沈家岭村10处，唐台子村7处，陶洼子村10处，瓦天沟村3处，辛坪村5处，杨坪沟村3处，寨子坪村10处，赵家塬村6处，赵台村10处。</t>
        </is>
      </c>
      <c r="H151" s="21">
        <f>134*0.5</f>
        <v/>
      </c>
      <c r="I151" s="21">
        <f>134*0.5</f>
        <v/>
      </c>
      <c r="J151" s="219">
        <f>H151-I151</f>
        <v/>
      </c>
      <c r="K151" s="40">
        <f>I151/H151</f>
        <v/>
      </c>
      <c r="L151" s="224" t="n"/>
      <c r="M151" s="21" t="inlineStr">
        <is>
          <t>水务局</t>
        </is>
      </c>
      <c r="N151" s="21" t="inlineStr">
        <is>
          <t>合道镇</t>
        </is>
      </c>
      <c r="O151" s="21" t="n"/>
    </row>
    <row r="152" ht="45" customFormat="1" customHeight="1" s="46">
      <c r="A152" s="21" t="n">
        <v>2</v>
      </c>
      <c r="B152" s="21" t="inlineStr">
        <is>
          <t>环脱贫领办发〔2021〕10号</t>
        </is>
      </c>
      <c r="C152" s="21" t="inlineStr">
        <is>
          <t>中央一批衔接资金</t>
        </is>
      </c>
      <c r="D152" s="21" t="inlineStr">
        <is>
          <t>场窖、小电井工程</t>
        </is>
      </c>
      <c r="E152" s="21" t="inlineStr">
        <is>
          <t>新建</t>
        </is>
      </c>
      <c r="F152" s="21" t="inlineStr">
        <is>
          <t>洪德镇</t>
        </is>
      </c>
      <c r="G152" s="32" t="inlineStr">
        <is>
          <t>新建一场一窖24处（梁岔村6处，苏长沟村7处，新集子村5处，赵洼村2处，耿塬畔村1处，苗河村2处，李塬村1处），集流场4处（苏长沟村2处，新集子村1处，耿塬畔村1处），砖砌窖5眼（新集子村4眼，耿塬畔村1眼）。</t>
        </is>
      </c>
      <c r="H152" s="21">
        <f>24*0.5+4*0.2+5*0.3</f>
        <v/>
      </c>
      <c r="I152" s="21">
        <f>24*0.5+4*0.2+5*0.3</f>
        <v/>
      </c>
      <c r="J152" s="219">
        <f>H152-I152</f>
        <v/>
      </c>
      <c r="K152" s="40">
        <f>I152/H152</f>
        <v/>
      </c>
      <c r="L152" s="224" t="n"/>
      <c r="M152" s="21" t="inlineStr">
        <is>
          <t>水务局</t>
        </is>
      </c>
      <c r="N152" s="21" t="inlineStr">
        <is>
          <t>洪德镇</t>
        </is>
      </c>
      <c r="O152" s="21" t="n"/>
    </row>
    <row r="153" ht="30" customFormat="1" customHeight="1" s="46">
      <c r="A153" s="21" t="n">
        <v>3</v>
      </c>
      <c r="B153" s="21" t="inlineStr">
        <is>
          <t>环脱贫领办发〔2021〕10号</t>
        </is>
      </c>
      <c r="C153" s="21" t="inlineStr">
        <is>
          <t>中央一批衔接资金</t>
        </is>
      </c>
      <c r="D153" s="21" t="inlineStr">
        <is>
          <t>场窖、小电井工程</t>
        </is>
      </c>
      <c r="E153" s="21" t="inlineStr">
        <is>
          <t>新建</t>
        </is>
      </c>
      <c r="F153" s="21" t="inlineStr">
        <is>
          <t>南湫乡</t>
        </is>
      </c>
      <c r="G153" s="32" t="inlineStr">
        <is>
          <t>新建一场一窖3处（党家洼村）</t>
        </is>
      </c>
      <c r="H153" s="21">
        <f>3*0.5</f>
        <v/>
      </c>
      <c r="I153" s="21">
        <f>3*0.5</f>
        <v/>
      </c>
      <c r="J153" s="219">
        <f>H153-I153</f>
        <v/>
      </c>
      <c r="K153" s="40">
        <f>I153/H153</f>
        <v/>
      </c>
      <c r="L153" s="224" t="n"/>
      <c r="M153" s="21" t="inlineStr">
        <is>
          <t>水务局</t>
        </is>
      </c>
      <c r="N153" s="21" t="inlineStr">
        <is>
          <t>南湫乡</t>
        </is>
      </c>
      <c r="O153" s="21" t="n"/>
    </row>
    <row r="154" ht="30" customFormat="1" customHeight="1" s="46">
      <c r="A154" s="21" t="n">
        <v>4</v>
      </c>
      <c r="B154" s="21" t="inlineStr">
        <is>
          <t>环脱贫领办发〔2021〕10号</t>
        </is>
      </c>
      <c r="C154" s="21" t="inlineStr">
        <is>
          <t>中央一批衔接资金</t>
        </is>
      </c>
      <c r="D154" s="21" t="inlineStr">
        <is>
          <t>场窖、小电井工程</t>
        </is>
      </c>
      <c r="E154" s="21" t="inlineStr">
        <is>
          <t>新建</t>
        </is>
      </c>
      <c r="F154" s="21" t="inlineStr">
        <is>
          <t>八珠乡</t>
        </is>
      </c>
      <c r="G154" s="32" t="inlineStr">
        <is>
          <t>新建砖砌窖1眼（八珠塬村1眼），新打小电井17眼（杏树沟3眼，塔尔咀村13眼，马连掌村1眼）。</t>
        </is>
      </c>
      <c r="H154" s="21">
        <f>1*0.3+17*0.4</f>
        <v/>
      </c>
      <c r="I154" s="21">
        <f>1*0.3+17*0.4</f>
        <v/>
      </c>
      <c r="J154" s="219">
        <f>H154-I154</f>
        <v/>
      </c>
      <c r="K154" s="40">
        <f>I154/H154</f>
        <v/>
      </c>
      <c r="L154" s="224" t="n"/>
      <c r="M154" s="21" t="inlineStr">
        <is>
          <t>水务局</t>
        </is>
      </c>
      <c r="N154" s="21" t="inlineStr">
        <is>
          <t>八珠乡</t>
        </is>
      </c>
      <c r="O154" s="21" t="n"/>
    </row>
    <row r="155" ht="45" customFormat="1" customHeight="1" s="46">
      <c r="A155" s="21" t="n">
        <v>5</v>
      </c>
      <c r="B155" s="21" t="inlineStr">
        <is>
          <t>环脱贫领办发〔2021〕10号</t>
        </is>
      </c>
      <c r="C155" s="21" t="inlineStr">
        <is>
          <t>中央一批衔接资金</t>
        </is>
      </c>
      <c r="D155" s="21" t="inlineStr">
        <is>
          <t>场窖、小电井工程</t>
        </is>
      </c>
      <c r="E155" s="21" t="inlineStr">
        <is>
          <t>新建</t>
        </is>
      </c>
      <c r="F155" s="21" t="inlineStr">
        <is>
          <t>车道镇</t>
        </is>
      </c>
      <c r="G155" s="32" t="inlineStr">
        <is>
          <t>新建一场一窖16处（苦水掌村3处，双庙村5处，王西掌村5处，万安村3处），集流场22处（魏洼村20处，陈掌村2处），砖砌窖48眼（元峁村5眼，陈掌村1眼，樱桃掌村5眼，代掌村10眼，刘渠村22眼,安掌村5眼）。</t>
        </is>
      </c>
      <c r="H155" s="21">
        <f>16*0.5+22*0.2+48*0.3</f>
        <v/>
      </c>
      <c r="I155" s="21">
        <f>16*0.5+22*0.2+48*0.3</f>
        <v/>
      </c>
      <c r="J155" s="219">
        <f>H155-I155</f>
        <v/>
      </c>
      <c r="K155" s="40">
        <f>I155/H155</f>
        <v/>
      </c>
      <c r="L155" s="224" t="n"/>
      <c r="M155" s="21" t="inlineStr">
        <is>
          <t>水务局</t>
        </is>
      </c>
      <c r="N155" s="21" t="inlineStr">
        <is>
          <t>车道镇</t>
        </is>
      </c>
      <c r="O155" s="21" t="n"/>
    </row>
    <row r="156" ht="48" customFormat="1" customHeight="1" s="46">
      <c r="A156" s="21" t="n">
        <v>6</v>
      </c>
      <c r="B156" s="21" t="inlineStr">
        <is>
          <t>环脱贫领办发〔2021〕10号</t>
        </is>
      </c>
      <c r="C156" s="21" t="inlineStr">
        <is>
          <t>中央一批衔接资金</t>
        </is>
      </c>
      <c r="D156" s="21" t="inlineStr">
        <is>
          <t>场窖、小电井工程</t>
        </is>
      </c>
      <c r="E156" s="21" t="inlineStr">
        <is>
          <t>新建</t>
        </is>
      </c>
      <c r="F156" s="21" t="inlineStr">
        <is>
          <t>耿湾乡</t>
        </is>
      </c>
      <c r="G156" s="32" t="inlineStr">
        <is>
          <t>新建一场一窖9处（潘掌村1处，郜庄村2处，张台村1处，黑城岔村1处，许掌村1处，郝东掌村2处，四合原村1处），集流场6处（潘掌村2处，耿河村3处，天桥村1处），砖砌窖18眼（潘掌村2眼，许掌村2眼，耿河村6眼，四合原村1眼，韩老庄村4眼，早流渠村3眼），新打小电井5眼（潘掌村）。</t>
        </is>
      </c>
      <c r="H156" s="21">
        <f>9*0.5+6*0.2+18*0.3+5*0.4</f>
        <v/>
      </c>
      <c r="I156" s="21">
        <f>9*0.5+6*0.2+18*0.3+5*0.4</f>
        <v/>
      </c>
      <c r="J156" s="219">
        <f>H156-I156</f>
        <v/>
      </c>
      <c r="K156" s="40">
        <f>I156/H156</f>
        <v/>
      </c>
      <c r="L156" s="224" t="n"/>
      <c r="M156" s="21" t="inlineStr">
        <is>
          <t>水务局</t>
        </is>
      </c>
      <c r="N156" s="21" t="inlineStr">
        <is>
          <t>耿湾乡</t>
        </is>
      </c>
      <c r="O156" s="21" t="n"/>
    </row>
    <row r="157" ht="32" customFormat="1" customHeight="1" s="46">
      <c r="A157" s="21" t="n">
        <v>7</v>
      </c>
      <c r="B157" s="21" t="inlineStr">
        <is>
          <t>环脱贫领办发〔2021〕10号</t>
        </is>
      </c>
      <c r="C157" s="21" t="inlineStr">
        <is>
          <t>中央一批衔接资金</t>
        </is>
      </c>
      <c r="D157" s="21" t="inlineStr">
        <is>
          <t>场窖、小电井工程</t>
        </is>
      </c>
      <c r="E157" s="21" t="inlineStr">
        <is>
          <t>新建</t>
        </is>
      </c>
      <c r="F157" s="21" t="inlineStr">
        <is>
          <t>环城镇</t>
        </is>
      </c>
      <c r="G157" s="32" t="inlineStr">
        <is>
          <t>新打砖砌窖2眼（肖川村砖），小电井1眼（西川村）。</t>
        </is>
      </c>
      <c r="H157" s="21">
        <f>2*0.3+1*0.4</f>
        <v/>
      </c>
      <c r="I157" s="21">
        <f>2*0.3+1*0.4</f>
        <v/>
      </c>
      <c r="J157" s="219">
        <f>H157-I157</f>
        <v/>
      </c>
      <c r="K157" s="40">
        <f>I157/H157</f>
        <v/>
      </c>
      <c r="L157" s="224" t="n"/>
      <c r="M157" s="21" t="inlineStr">
        <is>
          <t>水务局</t>
        </is>
      </c>
      <c r="N157" s="21" t="inlineStr">
        <is>
          <t>环城镇</t>
        </is>
      </c>
      <c r="O157" s="21" t="n"/>
    </row>
    <row r="158" ht="32" customFormat="1" customHeight="1" s="46">
      <c r="A158" s="21" t="n">
        <v>8</v>
      </c>
      <c r="B158" s="21" t="inlineStr">
        <is>
          <t>环脱贫领办发〔2021〕10号</t>
        </is>
      </c>
      <c r="C158" s="21" t="inlineStr">
        <is>
          <t>中央一批衔接资金</t>
        </is>
      </c>
      <c r="D158" s="21" t="inlineStr">
        <is>
          <t>场窖、小电井工程</t>
        </is>
      </c>
      <c r="E158" s="21" t="inlineStr">
        <is>
          <t>新建</t>
        </is>
      </c>
      <c r="F158" s="21" t="inlineStr">
        <is>
          <t>虎洞镇</t>
        </is>
      </c>
      <c r="G158" s="32" t="inlineStr">
        <is>
          <t>新建一场一窖3处（贾驿村）</t>
        </is>
      </c>
      <c r="H158" s="21">
        <f>3*0.5</f>
        <v/>
      </c>
      <c r="I158" s="21">
        <f>3*0.5</f>
        <v/>
      </c>
      <c r="J158" s="219">
        <f>H158-I158</f>
        <v/>
      </c>
      <c r="K158" s="40">
        <f>I158/H158</f>
        <v/>
      </c>
      <c r="L158" s="224" t="n"/>
      <c r="M158" s="21" t="inlineStr">
        <is>
          <t>水务局</t>
        </is>
      </c>
      <c r="N158" s="21" t="inlineStr">
        <is>
          <t>虎洞镇</t>
        </is>
      </c>
      <c r="O158" s="21" t="n"/>
    </row>
    <row r="159" ht="32" customFormat="1" customHeight="1" s="46">
      <c r="A159" s="21" t="n">
        <v>9</v>
      </c>
      <c r="B159" s="21" t="inlineStr">
        <is>
          <t>环脱贫领办发〔2021〕10号</t>
        </is>
      </c>
      <c r="C159" s="21" t="inlineStr">
        <is>
          <t>中央一批衔接资金</t>
        </is>
      </c>
      <c r="D159" s="21" t="inlineStr">
        <is>
          <t>场窖、小电井工程</t>
        </is>
      </c>
      <c r="E159" s="21" t="inlineStr">
        <is>
          <t>新建</t>
        </is>
      </c>
      <c r="F159" s="21" t="inlineStr">
        <is>
          <t>芦家湾乡</t>
        </is>
      </c>
      <c r="G159" s="32" t="inlineStr">
        <is>
          <t>新建一场一窖10处（大堡条村1处，井川村1处，桃李湾村5处，王庄村1处，小堡条村1处，杨新庄1处），砖砌窖5眼（桃李湾村4眼，小堡条村1眼）。</t>
        </is>
      </c>
      <c r="H159" s="21">
        <f>10*0.5+5*0.3</f>
        <v/>
      </c>
      <c r="I159" s="21">
        <f>10*0.5+5*0.3</f>
        <v/>
      </c>
      <c r="J159" s="219">
        <f>H159-I159</f>
        <v/>
      </c>
      <c r="K159" s="40">
        <f>I159/H159</f>
        <v/>
      </c>
      <c r="L159" s="224" t="n"/>
      <c r="M159" s="21" t="inlineStr">
        <is>
          <t>水务局</t>
        </is>
      </c>
      <c r="N159" s="21" t="inlineStr">
        <is>
          <t>芦家湾乡</t>
        </is>
      </c>
      <c r="O159" s="21" t="n"/>
    </row>
    <row r="160" ht="32" customFormat="1" customHeight="1" s="46">
      <c r="A160" s="21" t="n">
        <v>10</v>
      </c>
      <c r="B160" s="21" t="inlineStr">
        <is>
          <t>环脱贫领办发〔2021〕10号</t>
        </is>
      </c>
      <c r="C160" s="21" t="inlineStr">
        <is>
          <t>中央一批衔接资金</t>
        </is>
      </c>
      <c r="D160" s="21" t="inlineStr">
        <is>
          <t>场窖、小电井工程</t>
        </is>
      </c>
      <c r="E160" s="21" t="inlineStr">
        <is>
          <t>新建</t>
        </is>
      </c>
      <c r="F160" s="21" t="inlineStr">
        <is>
          <t>罗山川乡</t>
        </is>
      </c>
      <c r="G160" s="124" t="inlineStr">
        <is>
          <t>新建一场一窖1处（西阳洼村）</t>
        </is>
      </c>
      <c r="H160" s="21" t="n">
        <v>0.5</v>
      </c>
      <c r="I160" s="21" t="n">
        <v>0.5</v>
      </c>
      <c r="J160" s="219">
        <f>H160-I160</f>
        <v/>
      </c>
      <c r="K160" s="40">
        <f>I160/H160</f>
        <v/>
      </c>
      <c r="L160" s="224" t="n"/>
      <c r="M160" s="21" t="inlineStr">
        <is>
          <t>水务局</t>
        </is>
      </c>
      <c r="N160" s="21" t="inlineStr">
        <is>
          <t>罗山川乡</t>
        </is>
      </c>
      <c r="O160" s="21" t="n"/>
    </row>
    <row r="161" ht="32" customFormat="1" customHeight="1" s="46">
      <c r="A161" s="21" t="n">
        <v>11</v>
      </c>
      <c r="B161" s="21" t="inlineStr">
        <is>
          <t>环脱贫领办发〔2021〕10号</t>
        </is>
      </c>
      <c r="C161" s="21" t="inlineStr">
        <is>
          <t>中央一批衔接资金</t>
        </is>
      </c>
      <c r="D161" s="21" t="inlineStr">
        <is>
          <t>场窖、小电井工程</t>
        </is>
      </c>
      <c r="E161" s="21" t="inlineStr">
        <is>
          <t>新建</t>
        </is>
      </c>
      <c r="F161" s="177" t="inlineStr">
        <is>
          <t>木钵镇</t>
        </is>
      </c>
      <c r="G161" s="32" t="inlineStr">
        <is>
          <t>新建一场一窖8处（邓寨子村1处，郭西掌村5处，二合塬村2处）</t>
        </is>
      </c>
      <c r="H161" s="21">
        <f>8*0.5</f>
        <v/>
      </c>
      <c r="I161" s="21">
        <f>8*0.5</f>
        <v/>
      </c>
      <c r="J161" s="219">
        <f>H161-I161</f>
        <v/>
      </c>
      <c r="K161" s="40">
        <f>I161/H161</f>
        <v/>
      </c>
      <c r="L161" s="224" t="n"/>
      <c r="M161" s="21" t="inlineStr">
        <is>
          <t>水务局</t>
        </is>
      </c>
      <c r="N161" s="177" t="inlineStr">
        <is>
          <t>木钵镇</t>
        </is>
      </c>
      <c r="O161" s="21" t="n"/>
    </row>
    <row r="162" ht="32" customFormat="1" customHeight="1" s="46">
      <c r="A162" s="21" t="n">
        <v>12</v>
      </c>
      <c r="B162" s="21" t="inlineStr">
        <is>
          <t>环脱贫领办发〔2021〕10号</t>
        </is>
      </c>
      <c r="C162" s="21" t="inlineStr">
        <is>
          <t>中央一批衔接资金</t>
        </is>
      </c>
      <c r="D162" s="21" t="inlineStr">
        <is>
          <t>场窖、小电井工程</t>
        </is>
      </c>
      <c r="E162" s="21" t="inlineStr">
        <is>
          <t>新建</t>
        </is>
      </c>
      <c r="F162" s="21" t="inlineStr">
        <is>
          <t>甜水镇</t>
        </is>
      </c>
      <c r="G162" s="32" t="inlineStr">
        <is>
          <t>新建一场一窖13处（张铁村1处，何塬村1处，赵掌村5处，狼儿滩村5处，七里墩村1处），集流场15处（七里墩村）。</t>
        </is>
      </c>
      <c r="H162" s="21">
        <f>13*0.5+15*0.2</f>
        <v/>
      </c>
      <c r="I162" s="21">
        <f>13*0.5+15*0.2</f>
        <v/>
      </c>
      <c r="J162" s="219">
        <f>H162-I162</f>
        <v/>
      </c>
      <c r="K162" s="40">
        <f>I162/H162</f>
        <v/>
      </c>
      <c r="L162" s="224" t="n"/>
      <c r="M162" s="21" t="inlineStr">
        <is>
          <t>水务局</t>
        </is>
      </c>
      <c r="N162" s="21" t="inlineStr">
        <is>
          <t>甜水镇</t>
        </is>
      </c>
      <c r="O162" s="21" t="n"/>
    </row>
    <row r="163" ht="48" customFormat="1" customHeight="1" s="46">
      <c r="A163" s="21" t="n">
        <v>13</v>
      </c>
      <c r="B163" s="21" t="inlineStr">
        <is>
          <t>环脱贫领办发〔2021〕10号</t>
        </is>
      </c>
      <c r="C163" s="21" t="inlineStr">
        <is>
          <t>中央一批衔接资金</t>
        </is>
      </c>
      <c r="D163" s="21" t="inlineStr">
        <is>
          <t>场窖、小电井工程</t>
        </is>
      </c>
      <c r="E163" s="21" t="inlineStr">
        <is>
          <t>新建</t>
        </is>
      </c>
      <c r="F163" s="21" t="inlineStr">
        <is>
          <t>天池乡</t>
        </is>
      </c>
      <c r="G163" s="32" t="inlineStr">
        <is>
          <t>新建一场一窖16处（张邓塬村3处，殷屈河村1处，苏北岔村1处，大庄台村1处，四合掌村4处，喜家坪村4处，吴城子村2处），砖砌窖3眼（张邓塬村），小电井32眼（张邓塬村1眼，殷屈河村1眼，苏北岔村4眼，四合掌村8眼，吴城子村4眼，潘老庄村3眼，井渠淌村2眼，鲜岔村6眼，天池村3眼）。</t>
        </is>
      </c>
      <c r="H163" s="21">
        <f>16*0.5+3*0.3+32*0.4</f>
        <v/>
      </c>
      <c r="I163" s="21">
        <f>16*0.5+3*0.3+32*0.4</f>
        <v/>
      </c>
      <c r="J163" s="219">
        <f>H163-I163</f>
        <v/>
      </c>
      <c r="K163" s="40">
        <f>I163/H163</f>
        <v/>
      </c>
      <c r="L163" s="224" t="n"/>
      <c r="M163" s="21" t="inlineStr">
        <is>
          <t>水务局</t>
        </is>
      </c>
      <c r="N163" s="21" t="inlineStr">
        <is>
          <t>天池乡</t>
        </is>
      </c>
      <c r="O163" s="21" t="n"/>
    </row>
    <row r="164" ht="37" customFormat="1" customHeight="1" s="46">
      <c r="A164" s="21" t="n">
        <v>14</v>
      </c>
      <c r="B164" s="21" t="inlineStr">
        <is>
          <t>环脱贫领办发〔2021〕10号</t>
        </is>
      </c>
      <c r="C164" s="21" t="inlineStr">
        <is>
          <t>中央一批衔接资金</t>
        </is>
      </c>
      <c r="D164" s="21" t="inlineStr">
        <is>
          <t>场窖、小电井工程</t>
        </is>
      </c>
      <c r="E164" s="21" t="inlineStr">
        <is>
          <t>新建</t>
        </is>
      </c>
      <c r="F164" s="21" t="inlineStr">
        <is>
          <t>山城乡</t>
        </is>
      </c>
      <c r="G164" s="32" t="inlineStr">
        <is>
          <t>新建一场一窖7处（八里铺村1处，郝掌村1处，山城堡村5处）</t>
        </is>
      </c>
      <c r="H164" s="21">
        <f>7*0.5</f>
        <v/>
      </c>
      <c r="I164" s="21">
        <f>7*0.5</f>
        <v/>
      </c>
      <c r="J164" s="219">
        <f>H164-I164</f>
        <v/>
      </c>
      <c r="K164" s="40">
        <f>I164/H164</f>
        <v/>
      </c>
      <c r="L164" s="224" t="n"/>
      <c r="M164" s="21" t="inlineStr">
        <is>
          <t>水务局</t>
        </is>
      </c>
      <c r="N164" s="21" t="inlineStr">
        <is>
          <t>山城乡</t>
        </is>
      </c>
      <c r="O164" s="21" t="n"/>
    </row>
    <row r="165" ht="37" customFormat="1" customHeight="1" s="46">
      <c r="A165" s="21" t="n">
        <v>15</v>
      </c>
      <c r="B165" s="21" t="inlineStr">
        <is>
          <t>环脱贫领办发〔2021〕10号</t>
        </is>
      </c>
      <c r="C165" s="21" t="inlineStr">
        <is>
          <t>中央一批衔接资金</t>
        </is>
      </c>
      <c r="D165" s="21" t="inlineStr">
        <is>
          <t>场窖、小电井工程</t>
        </is>
      </c>
      <c r="E165" s="21" t="inlineStr">
        <is>
          <t>新建</t>
        </is>
      </c>
      <c r="F165" s="177" t="inlineStr">
        <is>
          <t>毛井镇</t>
        </is>
      </c>
      <c r="G165" s="32" t="inlineStr">
        <is>
          <t>新建一场一窖23处（山西掌村5处，施家滩村2处，乔崾岘村5处，高家洼村5处，丁连掌村1处，马趟村5处），砖砌窖2眼（丁连掌村），小电井1眼（丁连掌村）。</t>
        </is>
      </c>
      <c r="H165" s="125">
        <f>23*0.5+2*0.3+1*0.4</f>
        <v/>
      </c>
      <c r="I165" s="125">
        <f>23*0.5+2*0.3+1*0.4</f>
        <v/>
      </c>
      <c r="J165" s="219">
        <f>H165-I165</f>
        <v/>
      </c>
      <c r="K165" s="40">
        <f>I165/H165</f>
        <v/>
      </c>
      <c r="L165" s="224" t="n"/>
      <c r="M165" s="21" t="inlineStr">
        <is>
          <t>水务局</t>
        </is>
      </c>
      <c r="N165" s="177" t="inlineStr">
        <is>
          <t>毛井镇</t>
        </is>
      </c>
      <c r="O165" s="21" t="n"/>
    </row>
    <row r="166" ht="54" customFormat="1" customHeight="1" s="46">
      <c r="A166" s="21" t="n">
        <v>16</v>
      </c>
      <c r="B166" s="21" t="inlineStr">
        <is>
          <t>环脱贫领办发〔2021〕10号</t>
        </is>
      </c>
      <c r="C166" s="21" t="inlineStr">
        <is>
          <t>中央一批衔接资金</t>
        </is>
      </c>
      <c r="D166" s="21" t="inlineStr">
        <is>
          <t>场窖、小电井工程</t>
        </is>
      </c>
      <c r="E166" s="21" t="inlineStr">
        <is>
          <t>新建</t>
        </is>
      </c>
      <c r="F166" s="21" t="inlineStr">
        <is>
          <t>曲子镇</t>
        </is>
      </c>
      <c r="G166" s="32" t="inlineStr">
        <is>
          <t>新建一场一窖50处（五里桥村7处，刘旗村1处，孟家寨村1处，高李湾村1处，楼房子村2处，许家塬村1处，油坊塬村4处，金盆掌村1处，西沟村9处，小庄子村15处，金村寺村8处），集流场2处（金村寺村），砖砌窖25眼（五里桥村2眼，孟家寨村5眼，许家塬村砖砌窖5眼，油坊塬村1眼，金盆掌村2眼，西沟村1眼，金村寺村9眼)，小电井13眼（楼房子村2眼，小庄子村1眼，金村寺村10眼）。</t>
        </is>
      </c>
      <c r="H166" s="21">
        <f>50*0.5+2*0.2+25*0.3+13*0.4</f>
        <v/>
      </c>
      <c r="I166" s="21">
        <f>50*0.5+2*0.2+25*0.3+13*0.4</f>
        <v/>
      </c>
      <c r="J166" s="219">
        <f>H166-I166</f>
        <v/>
      </c>
      <c r="K166" s="40">
        <f>I166/H166</f>
        <v/>
      </c>
      <c r="L166" s="224" t="n"/>
      <c r="M166" s="21" t="inlineStr">
        <is>
          <t>水务局</t>
        </is>
      </c>
      <c r="N166" s="21" t="inlineStr">
        <is>
          <t>曲子镇</t>
        </is>
      </c>
      <c r="O166" s="21" t="n"/>
    </row>
    <row r="167" ht="39" customFormat="1" customHeight="1" s="46">
      <c r="A167" s="21" t="n">
        <v>17</v>
      </c>
      <c r="B167" s="21" t="inlineStr">
        <is>
          <t>环脱贫领办发〔2021〕10号</t>
        </is>
      </c>
      <c r="C167" s="21" t="inlineStr">
        <is>
          <t>中央一批衔接资金</t>
        </is>
      </c>
      <c r="D167" s="21" t="inlineStr">
        <is>
          <t>场窖、小电井工程</t>
        </is>
      </c>
      <c r="E167" s="21" t="inlineStr">
        <is>
          <t>新建</t>
        </is>
      </c>
      <c r="F167" s="21" t="inlineStr">
        <is>
          <t>小南沟乡</t>
        </is>
      </c>
      <c r="G167" s="32" t="inlineStr">
        <is>
          <t>新建一场一窖18处（丁寨柯村10处，燕麦掌村8处）</t>
        </is>
      </c>
      <c r="H167" s="21">
        <f>18*0.5</f>
        <v/>
      </c>
      <c r="I167" s="21">
        <f>18*0.5</f>
        <v/>
      </c>
      <c r="J167" s="219">
        <f>H167-I167</f>
        <v/>
      </c>
      <c r="K167" s="40">
        <f>I167/H167</f>
        <v/>
      </c>
      <c r="L167" s="224" t="n"/>
      <c r="M167" s="21" t="inlineStr">
        <is>
          <t>水务局</t>
        </is>
      </c>
      <c r="N167" s="21" t="inlineStr">
        <is>
          <t>小南沟乡</t>
        </is>
      </c>
      <c r="O167" s="21" t="n"/>
    </row>
    <row r="168" ht="55" customFormat="1" customHeight="1" s="46">
      <c r="A168" s="21" t="n">
        <v>18</v>
      </c>
      <c r="B168" s="21" t="inlineStr">
        <is>
          <t>环脱贫领办发〔2021〕10号</t>
        </is>
      </c>
      <c r="C168" s="21" t="inlineStr">
        <is>
          <t>中央一批衔接资金</t>
        </is>
      </c>
      <c r="D168" s="21" t="inlineStr">
        <is>
          <t>场窖、小电井工程</t>
        </is>
      </c>
      <c r="E168" s="21" t="inlineStr">
        <is>
          <t>新建</t>
        </is>
      </c>
      <c r="F168" s="21" t="inlineStr">
        <is>
          <t>樊家川镇</t>
        </is>
      </c>
      <c r="G168" s="32" t="inlineStr">
        <is>
          <t>新建一场一窖16处（慕家河村1处，马驿沟村5处，郝集村2处，长城村2处，李崾岘村1处，马骏滩村5处），集流场22处（樊家川村2处，马驿沟村10处，郝集村2处，长城村6处，马骏滩村2处），砖砌窖44眼（樊家川村5眼，慕家河村25眼，马驿沟村7眼，长城村7眼），小电井18眼（慕家河村8眼，马骏滩村10眼）。</t>
        </is>
      </c>
      <c r="H168" s="21">
        <f>16*0.5+22*0.2+44*0.3+18*0.4</f>
        <v/>
      </c>
      <c r="I168" s="21">
        <f>16*0.5+22*0.2+44*0.3+18*0.4</f>
        <v/>
      </c>
      <c r="J168" s="219">
        <f>H168-I168</f>
        <v/>
      </c>
      <c r="K168" s="40">
        <f>I168/H168</f>
        <v/>
      </c>
      <c r="L168" s="224" t="n"/>
      <c r="M168" s="21" t="inlineStr">
        <is>
          <t>水务局</t>
        </is>
      </c>
      <c r="N168" s="21" t="inlineStr">
        <is>
          <t>樊家川镇</t>
        </is>
      </c>
      <c r="O168" s="21" t="n"/>
    </row>
    <row r="169" ht="37" customFormat="1" customHeight="1" s="46">
      <c r="A169" s="21" t="n">
        <v>19</v>
      </c>
      <c r="B169" s="21" t="inlineStr">
        <is>
          <t>环脱贫领办发〔2021〕10号</t>
        </is>
      </c>
      <c r="C169" s="21" t="inlineStr">
        <is>
          <t>中央一批衔接资金</t>
        </is>
      </c>
      <c r="D169" s="21" t="inlineStr">
        <is>
          <t>场窖、小电井工程</t>
        </is>
      </c>
      <c r="E169" s="21" t="inlineStr">
        <is>
          <t>新建</t>
        </is>
      </c>
      <c r="F169" s="21" t="inlineStr">
        <is>
          <t>演武乡</t>
        </is>
      </c>
      <c r="G169" s="32" t="inlineStr">
        <is>
          <t>新建一场一窖12处（曳郭咀村1处，路家塬村4处，吴家塬村1处，杨家洼村6处），小电井34眼（曳郭咀村8眼，黑泉河村1眼，黄山村1眼，吴家塬村5眼，佛岔村6眼，杨家洼村13眼）。</t>
        </is>
      </c>
      <c r="H169" s="21">
        <f>12*0.5+34*0.4</f>
        <v/>
      </c>
      <c r="I169" s="21">
        <f>12*0.5+34*0.4</f>
        <v/>
      </c>
      <c r="J169" s="219">
        <f>H169-I169</f>
        <v/>
      </c>
      <c r="K169" s="40">
        <f>I169/H169</f>
        <v/>
      </c>
      <c r="L169" s="224" t="n"/>
      <c r="M169" s="21" t="inlineStr">
        <is>
          <t>水务局</t>
        </is>
      </c>
      <c r="N169" s="21" t="inlineStr">
        <is>
          <t>演武乡</t>
        </is>
      </c>
      <c r="O169" s="21" t="n"/>
    </row>
    <row r="170" ht="37" customFormat="1" customHeight="1" s="46">
      <c r="A170" s="21" t="n">
        <v>20</v>
      </c>
      <c r="B170" s="21" t="inlineStr">
        <is>
          <t>环脱贫领办发〔2021〕10号</t>
        </is>
      </c>
      <c r="C170" s="21" t="inlineStr">
        <is>
          <t>中央一批衔接资金</t>
        </is>
      </c>
      <c r="D170" s="21" t="inlineStr">
        <is>
          <t>场窖、小电井工程</t>
        </is>
      </c>
      <c r="E170" s="21" t="inlineStr">
        <is>
          <t>新建</t>
        </is>
      </c>
      <c r="F170" s="21" t="inlineStr">
        <is>
          <t>秦团庄乡</t>
        </is>
      </c>
      <c r="G170" s="32" t="inlineStr">
        <is>
          <t>新建一场一窖20处（白塬畔村5处，贾塬村4处，南掌堡子村10处，王团庄村1处）</t>
        </is>
      </c>
      <c r="H170" s="21">
        <f>20*0.5</f>
        <v/>
      </c>
      <c r="I170" s="21">
        <f>20*0.5</f>
        <v/>
      </c>
      <c r="J170" s="219">
        <f>H170-I170</f>
        <v/>
      </c>
      <c r="K170" s="40">
        <f>I170/H170</f>
        <v/>
      </c>
      <c r="L170" s="224" t="n"/>
      <c r="M170" s="21" t="inlineStr">
        <is>
          <t>水务局</t>
        </is>
      </c>
      <c r="N170" s="21" t="inlineStr">
        <is>
          <t>秦团庄乡</t>
        </is>
      </c>
      <c r="O170" s="21" t="n"/>
    </row>
    <row r="171" ht="39" customFormat="1" customHeight="1" s="46">
      <c r="A171" s="82" t="inlineStr">
        <is>
          <t>二十一</t>
        </is>
      </c>
      <c r="B171" s="82" t="inlineStr">
        <is>
          <t>环脱贫领办发〔2021〕10号</t>
        </is>
      </c>
      <c r="C171" s="82" t="inlineStr">
        <is>
          <t>中央一批衔接资金</t>
        </is>
      </c>
      <c r="D171" s="82" t="inlineStr">
        <is>
          <t>集中供水工程建设</t>
        </is>
      </c>
      <c r="E171" s="82" t="inlineStr">
        <is>
          <t>新建续建</t>
        </is>
      </c>
      <c r="F171" s="82" t="inlineStr">
        <is>
          <t>20个乡镇</t>
        </is>
      </c>
      <c r="G171" s="108" t="inlineStr">
        <is>
          <t>续建、新建17处集中供水工程。</t>
        </is>
      </c>
      <c r="H171" s="82" t="n">
        <v>2153.36</v>
      </c>
      <c r="I171" s="82" t="n">
        <v>2153.36</v>
      </c>
      <c r="J171" s="221">
        <f>H171-I171</f>
        <v/>
      </c>
      <c r="K171" s="157">
        <f>I171/H171</f>
        <v/>
      </c>
      <c r="L171" s="223" t="n"/>
      <c r="M171" s="82" t="inlineStr">
        <is>
          <t>水务局</t>
        </is>
      </c>
      <c r="N171" s="82" t="n"/>
      <c r="O171" s="82" t="n"/>
    </row>
    <row r="172" ht="69" customFormat="1" customHeight="1" s="46">
      <c r="A172" s="21" t="n">
        <v>1</v>
      </c>
      <c r="B172" s="21" t="inlineStr">
        <is>
          <t>环脱贫领办发〔2021〕10号</t>
        </is>
      </c>
      <c r="C172" s="21" t="inlineStr">
        <is>
          <t>中央一批衔接资金</t>
        </is>
      </c>
      <c r="D172" s="21" t="inlineStr">
        <is>
          <t>环县曲子镇孟家寨村及甜水镇甜水街村农村饮水水源置换工程</t>
        </is>
      </c>
      <c r="E172" s="21" t="inlineStr">
        <is>
          <t>新建</t>
        </is>
      </c>
      <c r="F172" s="21" t="inlineStr">
        <is>
          <t>环县曲子镇、甜水镇</t>
        </is>
      </c>
      <c r="G172" s="32" t="inlineStr">
        <is>
          <t>曲子镇建设内容：工程埋设PE100级输水管21774m，其中Dn63PE100级输水管（1.60MPa）1434m，Dn50PE100级输水管（1.60MPa）1172m，Dn40PE100级输水管（1.60MPa）2482m，Dn32PE100级输水管（1.60MPa）6066m，Dn25PE100级输水管（1.60MPa）10620m，新建闸阀井17座，水表井177座，管道穿路8处,新建镇墩16座。安装管道标志桩25个,配套入户177户。甜水镇建设内容：新建水表井17座，配套入户17户。(工程投资95.91万元，本次安排95.91万元）</t>
        </is>
      </c>
      <c r="H172" s="21" t="n">
        <v>95.91</v>
      </c>
      <c r="I172" s="21" t="n">
        <v>95.91</v>
      </c>
      <c r="J172" s="219">
        <f>H172-I172</f>
        <v/>
      </c>
      <c r="K172" s="40">
        <f>I172/H172</f>
        <v/>
      </c>
      <c r="L172" s="224" t="n"/>
      <c r="M172" s="21" t="inlineStr">
        <is>
          <t>水务局</t>
        </is>
      </c>
      <c r="N172" s="21" t="inlineStr">
        <is>
          <t>环县水务局</t>
        </is>
      </c>
      <c r="O172" s="21" t="n"/>
    </row>
    <row r="173" ht="69" customFormat="1" customHeight="1" s="46">
      <c r="A173" s="21" t="n">
        <v>2</v>
      </c>
      <c r="B173" s="21" t="inlineStr">
        <is>
          <t>环脱贫领办发〔2021〕10号</t>
        </is>
      </c>
      <c r="C173" s="21" t="inlineStr">
        <is>
          <t>中央一批衔接资金</t>
        </is>
      </c>
      <c r="D173" s="21" t="inlineStr">
        <is>
          <t>环县环城镇白草原村供水工程</t>
        </is>
      </c>
      <c r="E173" s="21" t="inlineStr">
        <is>
          <t>新建</t>
        </is>
      </c>
      <c r="F173" s="21" t="inlineStr">
        <is>
          <t>环城镇白草塬村</t>
        </is>
      </c>
      <c r="G173" s="32" t="inlineStr">
        <is>
          <t>埋设Dg200上水无缝钢管10210m、管道标志桩84个；新建2000m3高位蓄水池1座、透视围墙117m、闸阀井43座；埋设输水管道16495m，其中：1.6MpaDn140PE管4620m、1.6MpaDn63PE管5340m、1.6MpaDn40PE管605m、1.6MpaDn32PE管5930m，管道穿路27处，穿河5处；配套安装管道增压泵2台（一备一用）、D85-67*7离心泵2台（一备一用）；配套入户设施169户。(工程投资1091万元，本次安排800万元）</t>
        </is>
      </c>
      <c r="H173" s="21" t="n">
        <v>800</v>
      </c>
      <c r="I173" s="21" t="n">
        <v>800</v>
      </c>
      <c r="J173" s="219">
        <f>H173-I173</f>
        <v/>
      </c>
      <c r="K173" s="40">
        <f>I173/H173</f>
        <v/>
      </c>
      <c r="L173" s="224" t="n"/>
      <c r="M173" s="21" t="inlineStr">
        <is>
          <t>水务局</t>
        </is>
      </c>
      <c r="N173" s="21" t="inlineStr">
        <is>
          <t>环县水务局</t>
        </is>
      </c>
      <c r="O173" s="21" t="n"/>
    </row>
    <row r="174" ht="69" customFormat="1" customHeight="1" s="46">
      <c r="A174" s="21" t="n">
        <v>3</v>
      </c>
      <c r="B174" s="21" t="inlineStr">
        <is>
          <t>环脱贫领办发〔2021〕10号</t>
        </is>
      </c>
      <c r="C174" s="21" t="inlineStr">
        <is>
          <t>中央一批衔接资金</t>
        </is>
      </c>
      <c r="D174" s="21" t="inlineStr">
        <is>
          <t>环县环城镇西川村张沟门管道延伸工程</t>
        </is>
      </c>
      <c r="E174" s="21" t="inlineStr">
        <is>
          <t>新建</t>
        </is>
      </c>
      <c r="F174" s="21" t="inlineStr">
        <is>
          <t>环城镇西川村村</t>
        </is>
      </c>
      <c r="G174" s="32" t="inlineStr">
        <is>
          <t>埋设1.6MpaDn75PE引水管9019m、管道标志桩126个，砂石路恢复2km；新建500m3地下高位蓄水池1座、闸阀井66座、透视围栏97m；埋设输水管道16160m，其中：1.6MpaDn75PE管977m、1.6MpaDn63PE管347m、1.6MpaDn50PE管1511m、1.6MpaDn40PE管4775m、1.6MpaDn32PE管8550m，管道穿路18处；配套入户设施116户。(工程投资229.85万元，本次安排200万元）</t>
        </is>
      </c>
      <c r="H174" s="21" t="n">
        <v>200</v>
      </c>
      <c r="I174" s="21" t="n">
        <v>200</v>
      </c>
      <c r="J174" s="219">
        <f>H174-I174</f>
        <v/>
      </c>
      <c r="K174" s="40">
        <f>I174/H174</f>
        <v/>
      </c>
      <c r="L174" s="224" t="n"/>
      <c r="M174" s="21" t="inlineStr">
        <is>
          <t>水务局</t>
        </is>
      </c>
      <c r="N174" s="21" t="inlineStr">
        <is>
          <t>环县水务局</t>
        </is>
      </c>
      <c r="O174" s="21" t="n"/>
    </row>
    <row r="175" ht="95" customFormat="1" customHeight="1" s="46">
      <c r="A175" s="21" t="n">
        <v>4</v>
      </c>
      <c r="B175" s="21" t="inlineStr">
        <is>
          <t>环脱贫领办发〔2021〕10号</t>
        </is>
      </c>
      <c r="C175" s="21" t="inlineStr">
        <is>
          <t>中央一批衔接资金</t>
        </is>
      </c>
      <c r="D175" s="21" t="inlineStr">
        <is>
          <t>环县合道镇、天池乡农村供水工程改造项目</t>
        </is>
      </c>
      <c r="E175" s="21" t="inlineStr">
        <is>
          <t>新建</t>
        </is>
      </c>
      <c r="F175" s="21" t="inlineStr">
        <is>
          <t>合道镇、天池乡</t>
        </is>
      </c>
      <c r="G175" s="165" t="inlineStr">
        <is>
          <t>①合道镇：新建200m3地下高位矩形蓄水池1座、砖砌围墙58m，拆除围墙18.88m3，硬化院坪186m2，渗水砖拆除及恢复216m（129.6m2），管道穿路1处；安装Dg57引水无缝钢管（壁厚5mm)30m，埋设供水管道274m，其中：1.6MpaDn75PE管28m、1.6MpaDn50PE管216m；更换Dg57无缝钢管（壁厚5mm)30m；配套安装二氧化氯发生器(20m3/h)1套、175QJ5-310潜水泵1台。②天池乡：新建75m2淡化车间1间、50m3废水池1座、闸阀井3座；埋设1.6MpaDn110PE引水管道312m；架设高压线路500m、低压线路100m；配套安装水处理设备(20吨）1套、50YW20-15-1.5 型排污泵2台（一备一用）。(工程投资143.53万元，本次安排100万元）</t>
        </is>
      </c>
      <c r="H175" s="21" t="n">
        <v>100</v>
      </c>
      <c r="I175" s="21" t="n">
        <v>100</v>
      </c>
      <c r="J175" s="219">
        <f>H175-I175</f>
        <v/>
      </c>
      <c r="K175" s="40">
        <f>I175/H175</f>
        <v/>
      </c>
      <c r="L175" s="224" t="n"/>
      <c r="M175" s="21" t="inlineStr">
        <is>
          <t>水务局</t>
        </is>
      </c>
      <c r="N175" s="21" t="inlineStr">
        <is>
          <t>环县水务局</t>
        </is>
      </c>
      <c r="O175" s="21" t="n"/>
    </row>
    <row r="176" ht="42" customFormat="1" customHeight="1" s="46">
      <c r="A176" s="21" t="n">
        <v>5</v>
      </c>
      <c r="B176" s="21" t="inlineStr">
        <is>
          <t>环脱贫领办发〔2021〕10号</t>
        </is>
      </c>
      <c r="C176" s="21" t="inlineStr">
        <is>
          <t>中央一批衔接资金</t>
        </is>
      </c>
      <c r="D176" s="110" t="inlineStr">
        <is>
          <t>环县南湫乡农村饮水调蓄水池工程</t>
        </is>
      </c>
      <c r="E176" s="110" t="inlineStr">
        <is>
          <t>续建</t>
        </is>
      </c>
      <c r="F176" s="110" t="inlineStr">
        <is>
          <t>南湫乡</t>
        </is>
      </c>
      <c r="G176" s="166" t="inlineStr">
        <is>
          <t>新建4000m³蓄水池1座，闸阀井、泄水井各1座，铺设HDPE100级160PE输水管道30m，HDPE100级200PE泄水管20m，修建水池安全防护围栏140m。(工程投资251.07万元，已安排226.32万元，本次安排24.75万元）</t>
        </is>
      </c>
      <c r="H176" s="110" t="n">
        <v>24.75</v>
      </c>
      <c r="I176" s="110" t="n">
        <v>24.75</v>
      </c>
      <c r="J176" s="219">
        <f>H176-I176</f>
        <v/>
      </c>
      <c r="K176" s="40">
        <f>I176/H176</f>
        <v/>
      </c>
      <c r="L176" s="224" t="n"/>
      <c r="M176" s="21" t="inlineStr">
        <is>
          <t>水务局</t>
        </is>
      </c>
      <c r="N176" s="110" t="inlineStr">
        <is>
          <t>环县自来水公司</t>
        </is>
      </c>
      <c r="O176" s="21" t="n"/>
    </row>
    <row r="177" ht="42" customFormat="1" customHeight="1" s="46">
      <c r="A177" s="21" t="n">
        <v>6</v>
      </c>
      <c r="B177" s="21" t="inlineStr">
        <is>
          <t>环脱贫领办发〔2021〕10号</t>
        </is>
      </c>
      <c r="C177" s="21" t="inlineStr">
        <is>
          <t>中央一批衔接资金</t>
        </is>
      </c>
      <c r="D177" s="110" t="inlineStr">
        <is>
          <t>环县洪德镇农村饮水调蓄水池工程</t>
        </is>
      </c>
      <c r="E177" s="110" t="inlineStr">
        <is>
          <t>续建</t>
        </is>
      </c>
      <c r="F177" s="110" t="inlineStr">
        <is>
          <t>洪德镇</t>
        </is>
      </c>
      <c r="G177" s="166" t="inlineStr">
        <is>
          <t>修建10000m³矩形调蓄水池1座，安全防护围栏210m，水池观测设施1处，C25排水渠230m，M7.5砂浆砌砖围墙180m，闸阀井3座，安装铁艺大门1副，镇墩3座，安装太阳能路灯8个，配套安装自动化控制1套。(工程投资599.21万元，已安排577万元，本次安排2.21万元）</t>
        </is>
      </c>
      <c r="H177" s="110" t="n">
        <v>2.21</v>
      </c>
      <c r="I177" s="110" t="n">
        <v>2.21</v>
      </c>
      <c r="J177" s="219">
        <f>H177-I177</f>
        <v/>
      </c>
      <c r="K177" s="40">
        <f>I177/H177</f>
        <v/>
      </c>
      <c r="L177" s="224" t="n"/>
      <c r="M177" s="21" t="inlineStr">
        <is>
          <t>水务局</t>
        </is>
      </c>
      <c r="N177" s="110" t="inlineStr">
        <is>
          <t>环县自来水公司</t>
        </is>
      </c>
      <c r="O177" s="21" t="n"/>
    </row>
    <row r="178" ht="42" customFormat="1" customHeight="1" s="46">
      <c r="A178" s="21" t="n">
        <v>7</v>
      </c>
      <c r="B178" s="21" t="inlineStr">
        <is>
          <t>环脱贫领办发〔2021〕10号</t>
        </is>
      </c>
      <c r="C178" s="21" t="inlineStr">
        <is>
          <t>中央一批衔接资金</t>
        </is>
      </c>
      <c r="D178" s="110" t="inlineStr">
        <is>
          <t>环县毛井镇农村饮水调蓄水池工程</t>
        </is>
      </c>
      <c r="E178" s="110" t="inlineStr">
        <is>
          <t>续建</t>
        </is>
      </c>
      <c r="F178" s="110" t="inlineStr">
        <is>
          <t>毛井镇</t>
        </is>
      </c>
      <c r="G178" s="166" t="inlineStr">
        <is>
          <t>新建5000m3矩形蓄水池1座，闸阀井、泄水井各1座，铺设HDPE100级160PE输水管道50m，HDPE100级200PE泄水管40m，修建水池安全防护围栏160m。(工程投资307.53万元，已安排302万元，本次安排5.53万元）</t>
        </is>
      </c>
      <c r="H178" s="110" t="n">
        <v>5.53</v>
      </c>
      <c r="I178" s="110" t="n">
        <v>5.53</v>
      </c>
      <c r="J178" s="219">
        <f>H178-I178</f>
        <v/>
      </c>
      <c r="K178" s="40">
        <f>I178/H178</f>
        <v/>
      </c>
      <c r="L178" s="224" t="n"/>
      <c r="M178" s="21" t="inlineStr">
        <is>
          <t>水务局</t>
        </is>
      </c>
      <c r="N178" s="110" t="inlineStr">
        <is>
          <t>环县自来水公司</t>
        </is>
      </c>
      <c r="O178" s="21" t="n"/>
    </row>
    <row r="179" ht="42" customFormat="1" customHeight="1" s="46">
      <c r="A179" s="21" t="n">
        <v>8</v>
      </c>
      <c r="B179" s="21" t="inlineStr">
        <is>
          <t>环脱贫领办发〔2021〕10号</t>
        </is>
      </c>
      <c r="C179" s="21" t="inlineStr">
        <is>
          <t>中央一批衔接资金</t>
        </is>
      </c>
      <c r="D179" s="110" t="inlineStr">
        <is>
          <t>环县农村饮水供水管线改造工程</t>
        </is>
      </c>
      <c r="E179" s="110" t="inlineStr">
        <is>
          <t>续建</t>
        </is>
      </c>
      <c r="F179" s="110" t="inlineStr">
        <is>
          <t>甜水等9个乡镇</t>
        </is>
      </c>
      <c r="G179" s="166" t="inlineStr">
        <is>
          <t>甜水、山城、耿湾、毛井、环城、车道、曲子、芦家湾、秦团庄9个乡镇冻管改造管线长度42.465km，其中降线处理18.75km，更换管道长度23.715km，修建闸阀井102座、镇墩14座。(工程投资323.92万元，已安排296万元，本次安排27.92万元）</t>
        </is>
      </c>
      <c r="H179" s="110" t="n">
        <v>27.92</v>
      </c>
      <c r="I179" s="110" t="n">
        <v>27.92</v>
      </c>
      <c r="J179" s="219">
        <f>H179-I179</f>
        <v/>
      </c>
      <c r="K179" s="40">
        <f>I179/H179</f>
        <v/>
      </c>
      <c r="L179" s="224" t="n"/>
      <c r="M179" s="21" t="inlineStr">
        <is>
          <t>水务局</t>
        </is>
      </c>
      <c r="N179" s="110" t="inlineStr">
        <is>
          <t>环县自来水公司</t>
        </is>
      </c>
      <c r="O179" s="21" t="n"/>
    </row>
    <row r="180" ht="42" customFormat="1" customHeight="1" s="46">
      <c r="A180" s="21" t="n">
        <v>9</v>
      </c>
      <c r="B180" s="21" t="inlineStr">
        <is>
          <t>环脱贫领办发〔2021〕10号</t>
        </is>
      </c>
      <c r="C180" s="21" t="inlineStr">
        <is>
          <t>中央一批衔接资金</t>
        </is>
      </c>
      <c r="D180" s="110" t="inlineStr">
        <is>
          <t>环县农村人饮泵站调蓄能力改造提升工程</t>
        </is>
      </c>
      <c r="E180" s="110" t="inlineStr">
        <is>
          <t>续建</t>
        </is>
      </c>
      <c r="F180" s="110" t="inlineStr">
        <is>
          <t>车道、甜水镇2个镇</t>
        </is>
      </c>
      <c r="G180" s="166" t="inlineStr">
        <is>
          <t>修建200m³蓄水池2座，400m³蓄水池1座，500m³蓄水池2座，其中：甜水镇鲁掌村200m³蓄水池1座、赵掌村200m³蓄水池1座、狼儿滩400m³蓄水池1座，车道镇元峁村500m³蓄水池2座。(工程投资291.28万元，已安排244.86万元，本次安排46.42万）</t>
        </is>
      </c>
      <c r="H180" s="110" t="n">
        <v>46.42</v>
      </c>
      <c r="I180" s="110" t="n">
        <v>46.42</v>
      </c>
      <c r="J180" s="219">
        <f>H180-I180</f>
        <v/>
      </c>
      <c r="K180" s="40">
        <f>I180/H180</f>
        <v/>
      </c>
      <c r="L180" s="224" t="n"/>
      <c r="M180" s="21" t="inlineStr">
        <is>
          <t>水务局</t>
        </is>
      </c>
      <c r="N180" s="110" t="inlineStr">
        <is>
          <t>环县自来水公司</t>
        </is>
      </c>
      <c r="O180" s="21" t="n"/>
    </row>
    <row r="181" ht="42" customFormat="1" customHeight="1" s="46">
      <c r="A181" s="21" t="n">
        <v>10</v>
      </c>
      <c r="B181" s="21" t="inlineStr">
        <is>
          <t>环脱贫领办发〔2021〕10号</t>
        </is>
      </c>
      <c r="C181" s="21" t="inlineStr">
        <is>
          <t>中央一批衔接资金</t>
        </is>
      </c>
      <c r="D181" s="21" t="inlineStr">
        <is>
          <t>环县净水厂更换加氯设备项目</t>
        </is>
      </c>
      <c r="E181" s="110" t="inlineStr">
        <is>
          <t>续建</t>
        </is>
      </c>
      <c r="F181" s="21" t="inlineStr">
        <is>
          <t>洪德等9个水厂</t>
        </is>
      </c>
      <c r="G181" s="32" t="inlineStr">
        <is>
          <t>更换9个水厂18套加氯设备。(工程投资147.83万元，已安排139.1万元，本次安排8.73万）</t>
        </is>
      </c>
      <c r="H181" s="21" t="n">
        <v>8.73</v>
      </c>
      <c r="I181" s="21" t="n">
        <v>8.73</v>
      </c>
      <c r="J181" s="219">
        <f>H181-I181</f>
        <v/>
      </c>
      <c r="K181" s="40">
        <f>I181/H181</f>
        <v/>
      </c>
      <c r="L181" s="224" t="n"/>
      <c r="M181" s="21" t="inlineStr">
        <is>
          <t>水务局</t>
        </is>
      </c>
      <c r="N181" s="110" t="inlineStr">
        <is>
          <t>环县自来水公司</t>
        </is>
      </c>
      <c r="O181" s="21" t="n"/>
    </row>
    <row r="182" ht="42" customFormat="1" customHeight="1" s="46">
      <c r="A182" s="21" t="n">
        <v>11</v>
      </c>
      <c r="B182" s="21" t="inlineStr">
        <is>
          <t>环脱贫领办发〔2021〕10号</t>
        </is>
      </c>
      <c r="C182" s="21" t="inlineStr">
        <is>
          <t>中央一批衔接资金</t>
        </is>
      </c>
      <c r="D182" s="110" t="inlineStr">
        <is>
          <t>环县北部7乡镇农村安全饮水应急水源工程</t>
        </is>
      </c>
      <c r="E182" s="110" t="inlineStr">
        <is>
          <t>续建</t>
        </is>
      </c>
      <c r="F182" s="110" t="inlineStr">
        <is>
          <t>甜水镇</t>
        </is>
      </c>
      <c r="G182" s="166" t="inlineStr">
        <is>
          <t>新建30万m³蓄水池1座，配套提升泵房及附属设施。(工程投资1159.57万元，已安排900万元，本次安排259.57万元）</t>
        </is>
      </c>
      <c r="H182" s="110" t="n">
        <v>259.57</v>
      </c>
      <c r="I182" s="110" t="n">
        <v>259.57</v>
      </c>
      <c r="J182" s="219">
        <f>H182-I182</f>
        <v/>
      </c>
      <c r="K182" s="40">
        <f>I182/H182</f>
        <v/>
      </c>
      <c r="L182" s="224" t="n"/>
      <c r="M182" s="21" t="inlineStr">
        <is>
          <t>水务局</t>
        </is>
      </c>
      <c r="N182" s="110" t="inlineStr">
        <is>
          <t>环县自来水公司</t>
        </is>
      </c>
      <c r="O182" s="21" t="n"/>
    </row>
    <row r="183" ht="56.25" customFormat="1" customHeight="1" s="46">
      <c r="A183" s="21" t="n">
        <v>12</v>
      </c>
      <c r="B183" s="21" t="inlineStr">
        <is>
          <t>环脱贫领办发〔2021〕10号</t>
        </is>
      </c>
      <c r="C183" s="21" t="inlineStr">
        <is>
          <t>中央一批衔接资金</t>
        </is>
      </c>
      <c r="D183" s="21" t="inlineStr">
        <is>
          <t>罗山乡等6处冻管改造项目</t>
        </is>
      </c>
      <c r="E183" s="110" t="inlineStr">
        <is>
          <t>续建</t>
        </is>
      </c>
      <c r="F183" s="21" t="inlineStr">
        <is>
          <t>罗山、小南沟、甜水、环城、耿湾、秦团庄</t>
        </is>
      </c>
      <c r="G183" s="32" t="inlineStr">
        <is>
          <t>冻管改造管线长度10.36km，修建闸阀井26座。(工程投资166.08万元，已安排130万元，本次安排36.08万元）</t>
        </is>
      </c>
      <c r="H183" s="21" t="n">
        <v>36.08</v>
      </c>
      <c r="I183" s="21" t="n">
        <v>36.08</v>
      </c>
      <c r="J183" s="219">
        <f>H183-I183</f>
        <v/>
      </c>
      <c r="K183" s="40">
        <f>I183/H183</f>
        <v/>
      </c>
      <c r="L183" s="224" t="n"/>
      <c r="M183" s="21" t="inlineStr">
        <is>
          <t>水务局</t>
        </is>
      </c>
      <c r="N183" s="110" t="inlineStr">
        <is>
          <t>环县自来水公司</t>
        </is>
      </c>
      <c r="O183" s="21" t="n"/>
    </row>
    <row r="184" ht="45" customFormat="1" customHeight="1" s="46">
      <c r="A184" s="21" t="n">
        <v>13</v>
      </c>
      <c r="B184" s="21" t="inlineStr">
        <is>
          <t>环脱贫领办发〔2021〕10号</t>
        </is>
      </c>
      <c r="C184" s="21" t="inlineStr">
        <is>
          <t>中央一批衔接资金</t>
        </is>
      </c>
      <c r="D184" s="21" t="inlineStr">
        <is>
          <t>环县机井及河道供水工程提升改造项目</t>
        </is>
      </c>
      <c r="E184" s="110" t="inlineStr">
        <is>
          <t>续建</t>
        </is>
      </c>
      <c r="F184" s="21" t="inlineStr">
        <is>
          <t>演武、天池等20个乡镇</t>
        </is>
      </c>
      <c r="G184" s="32" t="inlineStr">
        <is>
          <t>维修改造20个乡镇130处机井供水点内部管理房、大门、院墙、院坪等；铺设部分管线及进行改线；更换管理房照明设备、窗帘等；安装取暖设施。（工程投资940万元，已安排780万元，本次安排160万元）</t>
        </is>
      </c>
      <c r="H184" s="110" t="n">
        <v>160</v>
      </c>
      <c r="I184" s="110" t="n">
        <v>160</v>
      </c>
      <c r="J184" s="219">
        <f>H184-I184</f>
        <v/>
      </c>
      <c r="K184" s="40">
        <f>I184/H184</f>
        <v/>
      </c>
      <c r="L184" s="224" t="n"/>
      <c r="M184" s="21" t="inlineStr">
        <is>
          <t>水务局</t>
        </is>
      </c>
      <c r="N184" s="110" t="inlineStr">
        <is>
          <t>环县自来水公司</t>
        </is>
      </c>
      <c r="O184" s="21" t="n"/>
    </row>
    <row r="185" ht="83" customFormat="1" customHeight="1" s="46">
      <c r="A185" s="21" t="n">
        <v>14</v>
      </c>
      <c r="B185" s="21" t="inlineStr">
        <is>
          <t>环脱贫领办发〔2021〕10号</t>
        </is>
      </c>
      <c r="C185" s="21" t="inlineStr">
        <is>
          <t>中央一批衔接资金</t>
        </is>
      </c>
      <c r="D185" s="21" t="inlineStr">
        <is>
          <t>环县环城镇城东塬村供水工程改造项目</t>
        </is>
      </c>
      <c r="E185" s="110" t="inlineStr">
        <is>
          <t>续建</t>
        </is>
      </c>
      <c r="F185" s="21" t="inlineStr">
        <is>
          <t>环城镇
城东塬村</t>
        </is>
      </c>
      <c r="G185" s="32" t="inlineStr">
        <is>
          <t>新建上水管道1730m,采用无缝钢管。其中: dg159 钢管(壁厚8mm) 1350m, dg159钢管(壁厚6mm) 300m, dg108钢管(壁厚6mm) 50m, DN11OmmPE管( 1.6Mpa ) 50m。新建镇墩5座。修建1.8*1.8 圆形闸阀井3座。钢筋混凝土2*1.8*2矩形检查井1座。更换上水(YE2250-2) 卧式离心泵2台(1备1用)。维修更换供水管道2460m。其中: DN50mmPE1260m,DN40mmPE管566m,DN32mmPE管610m, DN25mmPE管24m,修建1.6*1.6圆形闸阀井1座。安装IRG65-160-4立式加压泵2台(1备1用)，安装配电控制柜1台。（工程投资111.64万元，已安排100万元，本次安排11.64万元）</t>
        </is>
      </c>
      <c r="H185" s="110" t="n">
        <v>11.64</v>
      </c>
      <c r="I185" s="110" t="n">
        <v>11.64</v>
      </c>
      <c r="J185" s="219">
        <f>H185-I185</f>
        <v/>
      </c>
      <c r="K185" s="40">
        <f>I185/H185</f>
        <v/>
      </c>
      <c r="L185" s="224" t="n"/>
      <c r="M185" s="21" t="inlineStr">
        <is>
          <t>水务局</t>
        </is>
      </c>
      <c r="N185" s="110" t="inlineStr">
        <is>
          <t>环县自来水公司</t>
        </is>
      </c>
      <c r="O185" s="21" t="n"/>
    </row>
    <row r="186" ht="54" customFormat="1" customHeight="1" s="46">
      <c r="A186" s="21" t="n">
        <v>15</v>
      </c>
      <c r="B186" s="21" t="inlineStr">
        <is>
          <t>环脱贫领办发〔2021〕10号</t>
        </is>
      </c>
      <c r="C186" s="21" t="inlineStr">
        <is>
          <t>中央一批衔接资金</t>
        </is>
      </c>
      <c r="D186" s="21" t="inlineStr">
        <is>
          <t>环县水厂化验室购置水质化验设备项目</t>
        </is>
      </c>
      <c r="E186" s="110" t="inlineStr">
        <is>
          <t>续建</t>
        </is>
      </c>
      <c r="F186" s="21" t="inlineStr">
        <is>
          <t>自来水公司化验室及8乡镇供水站</t>
        </is>
      </c>
      <c r="G186" s="32" t="inlineStr">
        <is>
          <t>购置化验设备。（工程投资116.98万元，已安排100万元，本次安排16.98万元）</t>
        </is>
      </c>
      <c r="H186" s="110" t="n">
        <v>16.98</v>
      </c>
      <c r="I186" s="110" t="n">
        <v>16.98</v>
      </c>
      <c r="J186" s="219">
        <f>H186-I186</f>
        <v/>
      </c>
      <c r="K186" s="40">
        <f>I186/H186</f>
        <v/>
      </c>
      <c r="L186" s="224" t="n"/>
      <c r="M186" s="21" t="inlineStr">
        <is>
          <t>水务局</t>
        </is>
      </c>
      <c r="N186" s="110" t="inlineStr">
        <is>
          <t>环县自来水公司</t>
        </is>
      </c>
      <c r="O186" s="21" t="n"/>
    </row>
    <row r="187" ht="47" customFormat="1" customHeight="1" s="46">
      <c r="A187" s="21" t="n">
        <v>16</v>
      </c>
      <c r="B187" s="21" t="inlineStr">
        <is>
          <t>环脱贫领办发〔2021〕10号</t>
        </is>
      </c>
      <c r="C187" s="21" t="inlineStr">
        <is>
          <t>中央一批衔接资金</t>
        </is>
      </c>
      <c r="D187" s="21" t="inlineStr">
        <is>
          <t>环县农村饮水整改维修项目</t>
        </is>
      </c>
      <c r="E187" s="110" t="inlineStr">
        <is>
          <t>续建</t>
        </is>
      </c>
      <c r="F187" s="21" t="inlineStr">
        <is>
          <t>15乡镇</t>
        </is>
      </c>
      <c r="G187" s="32" t="inlineStr">
        <is>
          <t>1.更换水表、龙头等入户设施3146套；2.新建检查井54座；3.维修及更换管线28.5km。（工程投资682.74万元，已安排468.52万元，本次安排214.22万元）</t>
        </is>
      </c>
      <c r="H187" s="21" t="n">
        <v>214.22</v>
      </c>
      <c r="I187" s="21" t="n">
        <v>214.22</v>
      </c>
      <c r="J187" s="219">
        <f>H187-I187</f>
        <v/>
      </c>
      <c r="K187" s="40">
        <f>I187/H187</f>
        <v/>
      </c>
      <c r="L187" s="224" t="n"/>
      <c r="M187" s="21" t="inlineStr">
        <is>
          <t>水务局</t>
        </is>
      </c>
      <c r="N187" s="110" t="inlineStr">
        <is>
          <t>环县自来水公司</t>
        </is>
      </c>
      <c r="O187" s="21" t="n"/>
    </row>
    <row r="188" ht="47" customFormat="1" customHeight="1" s="46">
      <c r="A188" s="21" t="n">
        <v>17</v>
      </c>
      <c r="B188" s="21" t="inlineStr">
        <is>
          <t>环脱贫领办发〔2021〕10号</t>
        </is>
      </c>
      <c r="C188" s="21" t="inlineStr">
        <is>
          <t>中央一批衔接资金</t>
        </is>
      </c>
      <c r="D188" s="21" t="inlineStr">
        <is>
          <t>环县三年脱贫攻坚农村饮水安全巩固提升项目蓄水池工程</t>
        </is>
      </c>
      <c r="E188" s="110" t="inlineStr">
        <is>
          <t>续建</t>
        </is>
      </c>
      <c r="F188" s="21" t="inlineStr">
        <is>
          <t>20个乡镇
143个行政村</t>
        </is>
      </c>
      <c r="G188" s="32" t="inlineStr">
        <is>
          <t>新建钢筋混凝土地下蓄水池工程229处，每处混凝土集雨场500平方米、沉淀池229座；每处工程配套潜水泵1台、Dn50PE100管20m。（工程投资3115.3万元，已安排2971.9万元，本次安排143.4万元）</t>
        </is>
      </c>
      <c r="H188" s="21" t="n">
        <v>143.4</v>
      </c>
      <c r="I188" s="21" t="n">
        <v>143.4</v>
      </c>
      <c r="J188" s="219">
        <f>H188-I188</f>
        <v/>
      </c>
      <c r="K188" s="40">
        <f>I188/H188</f>
        <v/>
      </c>
      <c r="L188" s="224" t="n"/>
      <c r="M188" s="21" t="inlineStr">
        <is>
          <t>水务局</t>
        </is>
      </c>
      <c r="N188" s="21" t="inlineStr">
        <is>
          <t>环县水务局</t>
        </is>
      </c>
      <c r="O188" s="21" t="n"/>
    </row>
    <row r="189" ht="91" customHeight="1" s="226">
      <c r="A189" s="150" t="inlineStr">
        <is>
          <t>二十二</t>
        </is>
      </c>
      <c r="B189" s="82" t="inlineStr">
        <is>
          <t>环农领办发〔2021〕36号</t>
        </is>
      </c>
      <c r="C189" s="54" t="inlineStr">
        <is>
          <t>中央一批衔接资金</t>
        </is>
      </c>
      <c r="D189" s="82" t="inlineStr">
        <is>
          <t>环县曲子镇西沟村乡村建设供水工程</t>
        </is>
      </c>
      <c r="E189" s="167" t="inlineStr">
        <is>
          <t>新建</t>
        </is>
      </c>
      <c r="F189" s="167" t="inlineStr">
        <is>
          <t>曲子镇西沟村</t>
        </is>
      </c>
      <c r="G189" s="168" t="inlineStr">
        <is>
          <t>1.道桥组供水工程：新建200m³蓄水池1座，埋设供水管线592m，上水管道60m，闸阀井1座，管道穿路2处，集中供水点1处；配套自动化控制系统1套。
2.塘掌、阳洼及秋沟组供水工程：埋设供水管线1800m穿公路2处；新建9㎡配电房1处、闸阀井1座；安装30KVA变压器1台，架设高压线路1.3km、低压线路0.05km，安装潜水泵2台，配套自动化控制系统1套。                            
3.南马塬组供水工程：新打机井1眼，安装潜水泵4台，新建150m³蓄水池1座，新建200m³蓄水池1座，埋设供水管线1450m，闸阀井2座，新建供水点1处；安装80KVA变压器1台，架设高压线路0.07km、低压线路0.03km，配套自动化控制系统3套。</t>
        </is>
      </c>
      <c r="H189" s="82" t="n">
        <v>16.926</v>
      </c>
      <c r="I189" s="82" t="n">
        <v>16.926</v>
      </c>
      <c r="J189" s="221">
        <f>H189-I189</f>
        <v/>
      </c>
      <c r="K189" s="157">
        <f>I189/H189</f>
        <v/>
      </c>
      <c r="L189" s="82" t="n"/>
      <c r="M189" s="82" t="inlineStr">
        <is>
          <t>水务局</t>
        </is>
      </c>
      <c r="N189" s="82" t="inlineStr">
        <is>
          <t>水务局</t>
        </is>
      </c>
      <c r="O189" s="54" t="n"/>
    </row>
    <row r="190" ht="38" customFormat="1" customHeight="1" s="46">
      <c r="A190" s="82" t="inlineStr">
        <is>
          <t>二十三</t>
        </is>
      </c>
      <c r="B190" s="82" t="inlineStr">
        <is>
          <t>环脱贫领办发〔2021〕10号</t>
        </is>
      </c>
      <c r="C190" s="82" t="inlineStr">
        <is>
          <t>中央一批衔接资金</t>
        </is>
      </c>
      <c r="D190" s="82" t="inlineStr">
        <is>
          <t>村组道路建设</t>
        </is>
      </c>
      <c r="E190" s="81" t="inlineStr">
        <is>
          <t>续建新建</t>
        </is>
      </c>
      <c r="F190" s="82" t="inlineStr">
        <is>
          <t>曲子等乡镇</t>
        </is>
      </c>
      <c r="G190" s="108" t="inlineStr">
        <is>
          <t>新建、续建建设道路工程57条407.522公里（总投资20567.3198万元，本次安排5563.8385万元）</t>
        </is>
      </c>
      <c r="H190" s="82" t="n">
        <v>5553.8385</v>
      </c>
      <c r="I190" s="82" t="n">
        <v>5553.8385</v>
      </c>
      <c r="J190" s="221">
        <f>H190-I190</f>
        <v/>
      </c>
      <c r="K190" s="157">
        <f>I190/H190</f>
        <v/>
      </c>
      <c r="L190" s="223" t="n"/>
      <c r="M190" s="82" t="inlineStr">
        <is>
          <t>交运局</t>
        </is>
      </c>
      <c r="N190" s="82" t="inlineStr">
        <is>
          <t>县公路局</t>
        </is>
      </c>
      <c r="O190" s="82" t="n"/>
    </row>
    <row r="191" ht="38" customFormat="1" customHeight="1" s="46">
      <c r="A191" s="21" t="n">
        <v>1</v>
      </c>
      <c r="B191" s="21" t="inlineStr">
        <is>
          <t>环脱贫领办发〔2021〕10号</t>
        </is>
      </c>
      <c r="C191" s="21" t="inlineStr">
        <is>
          <t>中央一批衔接资金</t>
        </is>
      </c>
      <c r="D191" s="170" t="inlineStr">
        <is>
          <t>曲子镇西沟村道桥至颜新庄砂砾路工程</t>
        </is>
      </c>
      <c r="E191" s="170" t="inlineStr">
        <is>
          <t>续建</t>
        </is>
      </c>
      <c r="F191" s="170" t="inlineStr">
        <is>
          <t>曲子</t>
        </is>
      </c>
      <c r="G191" s="169" t="inlineStr">
        <is>
          <t>曲子镇西沟村道桥至颜新庄砂砾路工程7.12公里（总投资367.735万元，本次安排120万元）</t>
        </is>
      </c>
      <c r="H191" s="170" t="n">
        <v>120</v>
      </c>
      <c r="I191" s="170" t="n">
        <v>120</v>
      </c>
      <c r="J191" s="219">
        <f>H191-I191</f>
        <v/>
      </c>
      <c r="K191" s="40">
        <f>I191/H191</f>
        <v/>
      </c>
      <c r="L191" s="224" t="n"/>
      <c r="M191" s="170" t="inlineStr">
        <is>
          <t>交运局</t>
        </is>
      </c>
      <c r="N191" s="170" t="inlineStr">
        <is>
          <t>县公路局</t>
        </is>
      </c>
      <c r="O191" s="21" t="n"/>
    </row>
    <row r="192" ht="38" customFormat="1" customHeight="1" s="46">
      <c r="A192" s="21" t="n">
        <v>2</v>
      </c>
      <c r="B192" s="21" t="inlineStr">
        <is>
          <t>环脱贫领办发〔2021〕10号</t>
        </is>
      </c>
      <c r="C192" s="21" t="inlineStr">
        <is>
          <t>中央一批衔接资金</t>
        </is>
      </c>
      <c r="D192" s="170" t="inlineStr">
        <is>
          <t>虎洞镇张湾村张湾组砂砾路工程</t>
        </is>
      </c>
      <c r="E192" s="170" t="inlineStr">
        <is>
          <t>续建</t>
        </is>
      </c>
      <c r="F192" s="170" t="inlineStr">
        <is>
          <t>虎洞</t>
        </is>
      </c>
      <c r="G192" s="169" t="inlineStr">
        <is>
          <t>虎洞镇张湾村张湾组砂砾路工程10.68公里（总投资332.1508万元，本次安排223万元）</t>
        </is>
      </c>
      <c r="H192" s="170" t="n">
        <v>223</v>
      </c>
      <c r="I192" s="170" t="n">
        <v>223</v>
      </c>
      <c r="J192" s="219">
        <f>H192-I192</f>
        <v/>
      </c>
      <c r="K192" s="40">
        <f>I192/H192</f>
        <v/>
      </c>
      <c r="L192" s="224" t="n"/>
      <c r="M192" s="170" t="inlineStr">
        <is>
          <t>交运局</t>
        </is>
      </c>
      <c r="N192" s="170" t="inlineStr">
        <is>
          <t>县公路局</t>
        </is>
      </c>
      <c r="O192" s="21" t="n"/>
      <c r="P192" s="171" t="n"/>
    </row>
    <row r="193" ht="38" customFormat="1" customHeight="1" s="46">
      <c r="A193" s="21" t="n">
        <v>3</v>
      </c>
      <c r="B193" s="21" t="inlineStr">
        <is>
          <t>环脱贫领办发〔2021〕10号</t>
        </is>
      </c>
      <c r="C193" s="21" t="inlineStr">
        <is>
          <t>中央一批衔接资金</t>
        </is>
      </c>
      <c r="D193" s="170" t="inlineStr">
        <is>
          <t>合道镇朱家塬村牛条湾至堡子沟砂砾路工程</t>
        </is>
      </c>
      <c r="E193" s="170" t="inlineStr">
        <is>
          <t>续建</t>
        </is>
      </c>
      <c r="F193" s="170" t="inlineStr">
        <is>
          <t>合道</t>
        </is>
      </c>
      <c r="G193" s="169" t="inlineStr">
        <is>
          <t>合道镇朱家塬村牛条湾至堡子沟砂砾路工程11.57公里（总投资387.5102万元，本次安排100万元）</t>
        </is>
      </c>
      <c r="H193" s="170" t="n">
        <v>100</v>
      </c>
      <c r="I193" s="170" t="n">
        <v>100</v>
      </c>
      <c r="J193" s="219">
        <f>H193-I193</f>
        <v/>
      </c>
      <c r="K193" s="40">
        <f>I193/H193</f>
        <v/>
      </c>
      <c r="L193" s="224" t="n"/>
      <c r="M193" s="170" t="inlineStr">
        <is>
          <t>交运局</t>
        </is>
      </c>
      <c r="N193" s="170" t="inlineStr">
        <is>
          <t>县公路局</t>
        </is>
      </c>
      <c r="O193" s="21" t="n"/>
    </row>
    <row r="194" ht="38" customFormat="1" customHeight="1" s="46">
      <c r="A194" s="21" t="n">
        <v>4</v>
      </c>
      <c r="B194" s="21" t="inlineStr">
        <is>
          <t>环脱贫领办发〔2021〕10号</t>
        </is>
      </c>
      <c r="C194" s="21" t="inlineStr">
        <is>
          <t>中央一批衔接资金</t>
        </is>
      </c>
      <c r="D194" s="170" t="inlineStr">
        <is>
          <t>罗山川乡陈渠子村石家坝至洪德新集子砂砾路工程</t>
        </is>
      </c>
      <c r="E194" s="170" t="inlineStr">
        <is>
          <t>续建</t>
        </is>
      </c>
      <c r="F194" s="170" t="inlineStr">
        <is>
          <t>罗山川、洪德</t>
        </is>
      </c>
      <c r="G194" s="169" t="inlineStr">
        <is>
          <t>罗山川乡陈渠子村石家坝至洪德新集子砂砾路工程16.841公里（总投资1073.3021万元，本次安排380万元）</t>
        </is>
      </c>
      <c r="H194" s="170" t="n">
        <v>380</v>
      </c>
      <c r="I194" s="170" t="n">
        <v>380</v>
      </c>
      <c r="J194" s="219">
        <f>H194-I194</f>
        <v/>
      </c>
      <c r="K194" s="40">
        <f>I194/H194</f>
        <v/>
      </c>
      <c r="L194" s="224" t="n"/>
      <c r="M194" s="170" t="inlineStr">
        <is>
          <t>交运局</t>
        </is>
      </c>
      <c r="N194" s="170" t="inlineStr">
        <is>
          <t>县公路局</t>
        </is>
      </c>
      <c r="O194" s="21" t="n"/>
    </row>
    <row r="195" ht="38" customFormat="1" customHeight="1" s="46">
      <c r="A195" s="21" t="n">
        <v>5</v>
      </c>
      <c r="B195" s="21" t="inlineStr">
        <is>
          <t>环脱贫领办发〔2021〕10号</t>
        </is>
      </c>
      <c r="C195" s="21" t="inlineStr">
        <is>
          <t>中央一批衔接资金</t>
        </is>
      </c>
      <c r="D195" s="170" t="inlineStr">
        <is>
          <t>毛井镇山西掌至芦家湾乡井川联网路</t>
        </is>
      </c>
      <c r="E195" s="170" t="inlineStr">
        <is>
          <t>续建</t>
        </is>
      </c>
      <c r="F195" s="170" t="inlineStr">
        <is>
          <t>毛井、芦家湾</t>
        </is>
      </c>
      <c r="G195" s="169" t="inlineStr">
        <is>
          <t>毛井镇山西掌至芦家湾乡井川联网路油路工程17.62公里（总投资1250.034万元，本次安排500万元）</t>
        </is>
      </c>
      <c r="H195" s="170" t="n">
        <v>500</v>
      </c>
      <c r="I195" s="170" t="n">
        <v>500</v>
      </c>
      <c r="J195" s="219">
        <f>H195-I195</f>
        <v/>
      </c>
      <c r="K195" s="40">
        <f>I195/H195</f>
        <v/>
      </c>
      <c r="L195" s="224" t="n"/>
      <c r="M195" s="170" t="inlineStr">
        <is>
          <t>交运局</t>
        </is>
      </c>
      <c r="N195" s="170" t="inlineStr">
        <is>
          <t>县公路局</t>
        </is>
      </c>
      <c r="O195" s="21" t="n"/>
    </row>
    <row r="196" ht="38" customFormat="1" customHeight="1" s="46">
      <c r="A196" s="21" t="n">
        <v>6</v>
      </c>
      <c r="B196" s="21" t="inlineStr">
        <is>
          <t>环脱贫领办发〔2021〕10号</t>
        </is>
      </c>
      <c r="C196" s="21" t="inlineStr">
        <is>
          <t>中央一批衔接资金</t>
        </is>
      </c>
      <c r="D196" s="170" t="inlineStr">
        <is>
          <t>八珠乡瓦崾岘组至桑树咀组砂砾路工程</t>
        </is>
      </c>
      <c r="E196" s="170" t="inlineStr">
        <is>
          <t>续建</t>
        </is>
      </c>
      <c r="F196" s="170" t="inlineStr">
        <is>
          <t>八珠</t>
        </is>
      </c>
      <c r="G196" s="169" t="inlineStr">
        <is>
          <t>八珠乡瓦崾岘组至桑树咀组砂砾路工程10.62公里（总投资321.2606万元，本次安排180万元）</t>
        </is>
      </c>
      <c r="H196" s="170" t="n">
        <v>180</v>
      </c>
      <c r="I196" s="170" t="n">
        <v>180</v>
      </c>
      <c r="J196" s="219">
        <f>H196-I196</f>
        <v/>
      </c>
      <c r="K196" s="40">
        <f>I196/H196</f>
        <v/>
      </c>
      <c r="L196" s="224" t="n"/>
      <c r="M196" s="170" t="inlineStr">
        <is>
          <t>交运局</t>
        </is>
      </c>
      <c r="N196" s="170" t="inlineStr">
        <is>
          <t>县公路局</t>
        </is>
      </c>
      <c r="O196" s="21" t="n"/>
    </row>
    <row r="197" ht="38" customFormat="1" customHeight="1" s="46">
      <c r="A197" s="21" t="n">
        <v>7</v>
      </c>
      <c r="B197" s="21" t="inlineStr">
        <is>
          <t>环脱贫领办发〔2021〕10号</t>
        </is>
      </c>
      <c r="C197" s="21" t="inlineStr">
        <is>
          <t>中央一批衔接资金</t>
        </is>
      </c>
      <c r="D197" s="170" t="inlineStr">
        <is>
          <t>耿湾乡四合塬村陈塬组前张塬道路工程（真旺富民肉羊养殖专业合作社）</t>
        </is>
      </c>
      <c r="E197" s="170" t="inlineStr">
        <is>
          <t>续建</t>
        </is>
      </c>
      <c r="F197" s="170" t="inlineStr">
        <is>
          <t>耿湾</t>
        </is>
      </c>
      <c r="G197" s="169" t="inlineStr">
        <is>
          <t>耿湾乡四合塬村陈塬组前张塬道路工程（真旺富民肉羊养殖专业合作社）道路工程0.69公里（总投资54.002万元）</t>
        </is>
      </c>
      <c r="H197" s="170" t="n">
        <v>25</v>
      </c>
      <c r="I197" s="170" t="n">
        <v>25</v>
      </c>
      <c r="J197" s="219">
        <f>H197-I197</f>
        <v/>
      </c>
      <c r="K197" s="40">
        <f>I197/H197</f>
        <v/>
      </c>
      <c r="L197" s="224" t="n"/>
      <c r="M197" s="170" t="inlineStr">
        <is>
          <t>交运局</t>
        </is>
      </c>
      <c r="N197" s="170" t="inlineStr">
        <is>
          <t>县公路局</t>
        </is>
      </c>
      <c r="O197" s="21" t="n"/>
    </row>
    <row r="198" ht="38" customFormat="1" customHeight="1" s="46">
      <c r="A198" s="21" t="n">
        <v>8</v>
      </c>
      <c r="B198" s="21" t="inlineStr">
        <is>
          <t>环脱贫领办发〔2021〕10号</t>
        </is>
      </c>
      <c r="C198" s="21" t="inlineStr">
        <is>
          <t>中央一批衔接资金</t>
        </is>
      </c>
      <c r="D198" s="170" t="inlineStr">
        <is>
          <t>环城镇十八里刘台至鸳鸯沟天子塬村组油路工程</t>
        </is>
      </c>
      <c r="E198" s="170" t="inlineStr">
        <is>
          <t>新建</t>
        </is>
      </c>
      <c r="F198" s="173" t="inlineStr">
        <is>
          <t>环城</t>
        </is>
      </c>
      <c r="G198" s="169" t="inlineStr">
        <is>
          <t>环城镇十八里刘台至鸳鸯沟天子塬村组油路工程5.94公里（总投资455.8931万元，本次安排320万元）</t>
        </is>
      </c>
      <c r="H198" s="170" t="n">
        <v>320</v>
      </c>
      <c r="I198" s="170" t="n">
        <v>320</v>
      </c>
      <c r="J198" s="219">
        <f>H198-I198</f>
        <v/>
      </c>
      <c r="K198" s="40">
        <f>I198/H198</f>
        <v/>
      </c>
      <c r="L198" s="224" t="n"/>
      <c r="M198" s="170" t="inlineStr">
        <is>
          <t>交运局</t>
        </is>
      </c>
      <c r="N198" s="170" t="inlineStr">
        <is>
          <t>县公路局</t>
        </is>
      </c>
      <c r="O198" s="21" t="n"/>
    </row>
    <row r="199" ht="38" customFormat="1" customHeight="1" s="46">
      <c r="A199" s="21" t="n">
        <v>9</v>
      </c>
      <c r="B199" s="21" t="inlineStr">
        <is>
          <t>环脱贫领办发〔2021〕10号</t>
        </is>
      </c>
      <c r="C199" s="21" t="inlineStr">
        <is>
          <t>中央一批衔接资金</t>
        </is>
      </c>
      <c r="D199" s="170" t="inlineStr">
        <is>
          <t>环城镇张淌村部至薛掌沟口砂砾路工程</t>
        </is>
      </c>
      <c r="E199" s="170" t="inlineStr">
        <is>
          <t>续建</t>
        </is>
      </c>
      <c r="F199" s="170" t="inlineStr">
        <is>
          <t>环城</t>
        </is>
      </c>
      <c r="G199" s="169" t="inlineStr">
        <is>
          <t>环城镇张淌村部至薛掌沟口砂砾路工程5.158公里（总投资182.0242万元，本次安排27万元）</t>
        </is>
      </c>
      <c r="H199" s="170" t="n">
        <v>27</v>
      </c>
      <c r="I199" s="170" t="n">
        <v>27</v>
      </c>
      <c r="J199" s="219">
        <f>H199-I199</f>
        <v/>
      </c>
      <c r="K199" s="40">
        <f>I199/H199</f>
        <v/>
      </c>
      <c r="L199" s="224" t="n"/>
      <c r="M199" s="170" t="inlineStr">
        <is>
          <t>交运局</t>
        </is>
      </c>
      <c r="N199" s="170" t="inlineStr">
        <is>
          <t>县公路局</t>
        </is>
      </c>
      <c r="O199" s="21" t="n"/>
    </row>
    <row r="200" ht="38" customFormat="1" customHeight="1" s="46">
      <c r="A200" s="21" t="n">
        <v>10</v>
      </c>
      <c r="B200" s="21" t="inlineStr">
        <is>
          <t>环脱贫领办发〔2021〕10号</t>
        </is>
      </c>
      <c r="C200" s="21" t="inlineStr">
        <is>
          <t>中央一批衔接资金</t>
        </is>
      </c>
      <c r="D200" s="170" t="inlineStr">
        <is>
          <t>木钵镇坪子塬村柏林沟组狼刺湾至豆家塬砂砾路工程</t>
        </is>
      </c>
      <c r="E200" s="170" t="inlineStr">
        <is>
          <t>续建</t>
        </is>
      </c>
      <c r="F200" s="170" t="inlineStr">
        <is>
          <t>木钵</t>
        </is>
      </c>
      <c r="G200" s="169" t="inlineStr">
        <is>
          <t>木钵镇坪子塬村柏林沟组狼刺湾至豆家塬砂砾路工程9.257公里（总投资341.6471万元，本次安排40万元）</t>
        </is>
      </c>
      <c r="H200" s="170" t="n">
        <v>40</v>
      </c>
      <c r="I200" s="170" t="n">
        <v>40</v>
      </c>
      <c r="J200" s="219">
        <f>H200-I200</f>
        <v/>
      </c>
      <c r="K200" s="40">
        <f>I200/H200</f>
        <v/>
      </c>
      <c r="L200" s="224" t="n"/>
      <c r="M200" s="170" t="inlineStr">
        <is>
          <t>交运局</t>
        </is>
      </c>
      <c r="N200" s="170" t="inlineStr">
        <is>
          <t>县公路局</t>
        </is>
      </c>
      <c r="O200" s="21" t="n"/>
    </row>
    <row r="201" ht="38" customFormat="1" customHeight="1" s="46">
      <c r="A201" s="21" t="n">
        <v>11</v>
      </c>
      <c r="B201" s="21" t="inlineStr">
        <is>
          <t>环脱贫领办发〔2021〕10号</t>
        </is>
      </c>
      <c r="C201" s="21" t="inlineStr">
        <is>
          <t>中央一批衔接资金</t>
        </is>
      </c>
      <c r="D201" s="170" t="inlineStr">
        <is>
          <t>毛井镇二条俭村至后掌至雅阳洼砂砾路工程</t>
        </is>
      </c>
      <c r="E201" s="170" t="inlineStr">
        <is>
          <t>续建</t>
        </is>
      </c>
      <c r="F201" s="170" t="inlineStr">
        <is>
          <t>毛井</t>
        </is>
      </c>
      <c r="G201" s="169" t="inlineStr">
        <is>
          <t>毛井镇二条俭村至后掌至雅阳洼砂砾路工程15.99公里（总投资727.9286万元，本次安排200万元）</t>
        </is>
      </c>
      <c r="H201" s="170" t="n">
        <v>200</v>
      </c>
      <c r="I201" s="170" t="n">
        <v>200</v>
      </c>
      <c r="J201" s="219">
        <f>H201-I201</f>
        <v/>
      </c>
      <c r="K201" s="40">
        <f>I201/H201</f>
        <v/>
      </c>
      <c r="L201" s="224" t="n"/>
      <c r="M201" s="170" t="inlineStr">
        <is>
          <t>交运局</t>
        </is>
      </c>
      <c r="N201" s="170" t="inlineStr">
        <is>
          <t>县公路局</t>
        </is>
      </c>
      <c r="O201" s="21" t="n"/>
    </row>
    <row r="202" ht="38" customFormat="1" customHeight="1" s="46">
      <c r="A202" s="21" t="n">
        <v>12</v>
      </c>
      <c r="B202" s="21" t="inlineStr">
        <is>
          <t>环脱贫领办发〔2021〕10号</t>
        </is>
      </c>
      <c r="C202" s="21" t="inlineStr">
        <is>
          <t>中央一批衔接资金</t>
        </is>
      </c>
      <c r="D202" s="170" t="inlineStr">
        <is>
          <t>罗山川乡龙柏山村陈台组至南湫华儿山砂砾路工程</t>
        </is>
      </c>
      <c r="E202" s="170" t="inlineStr">
        <is>
          <t>续建</t>
        </is>
      </c>
      <c r="F202" s="170" t="inlineStr">
        <is>
          <t>罗山川</t>
        </is>
      </c>
      <c r="G202" s="169" t="inlineStr">
        <is>
          <t>罗山川乡龙柏山村陈台组至南湫华儿山砂砾路工程12.56公里（总投资728.0611万元，本次安排200万元）</t>
        </is>
      </c>
      <c r="H202" s="170" t="n">
        <v>214</v>
      </c>
      <c r="I202" s="170" t="n">
        <v>214</v>
      </c>
      <c r="J202" s="219">
        <f>H202-I202</f>
        <v/>
      </c>
      <c r="K202" s="40">
        <f>I202/H202</f>
        <v/>
      </c>
      <c r="L202" s="224" t="n"/>
      <c r="M202" s="170" t="inlineStr">
        <is>
          <t>交运局</t>
        </is>
      </c>
      <c r="N202" s="170" t="inlineStr">
        <is>
          <t>县公路局</t>
        </is>
      </c>
      <c r="O202" s="21" t="n"/>
    </row>
    <row r="203" ht="38" customFormat="1" customHeight="1" s="46">
      <c r="A203" s="21" t="n">
        <v>13</v>
      </c>
      <c r="B203" s="21" t="inlineStr">
        <is>
          <t>环脱贫领办发〔2021〕10号</t>
        </is>
      </c>
      <c r="C203" s="21" t="inlineStr">
        <is>
          <t>中央一批衔接资金</t>
        </is>
      </c>
      <c r="D203" s="170" t="inlineStr">
        <is>
          <t>洪德镇苗河至大户塬油路工程</t>
        </is>
      </c>
      <c r="E203" s="170" t="inlineStr">
        <is>
          <t>续建</t>
        </is>
      </c>
      <c r="F203" s="170" t="inlineStr">
        <is>
          <t>洪德</t>
        </is>
      </c>
      <c r="G203" s="169" t="inlineStr">
        <is>
          <t>洪德镇苗河至大户塬油路工程油路工程9.462公里（总投资850.9515万元，本次安排200万元）</t>
        </is>
      </c>
      <c r="H203" s="170" t="n">
        <v>200</v>
      </c>
      <c r="I203" s="170" t="n">
        <v>200</v>
      </c>
      <c r="J203" s="219">
        <f>H203-I203</f>
        <v/>
      </c>
      <c r="K203" s="40">
        <f>I203/H203</f>
        <v/>
      </c>
      <c r="L203" s="224" t="n"/>
      <c r="M203" s="170" t="inlineStr">
        <is>
          <t>交运局</t>
        </is>
      </c>
      <c r="N203" s="170" t="inlineStr">
        <is>
          <t>县公路局</t>
        </is>
      </c>
      <c r="O203" s="21" t="n"/>
    </row>
    <row r="204" ht="38" customFormat="1" customHeight="1" s="46">
      <c r="A204" s="21" t="n">
        <v>14</v>
      </c>
      <c r="B204" s="21" t="inlineStr">
        <is>
          <t>环脱贫领办发〔2021〕10号</t>
        </is>
      </c>
      <c r="C204" s="21" t="inlineStr">
        <is>
          <t>中央一批衔接资金</t>
        </is>
      </c>
      <c r="D204" s="170" t="inlineStr">
        <is>
          <t>毛井镇丁莲掌村湖羊标准化养殖示范合作社油路工程</t>
        </is>
      </c>
      <c r="E204" s="170" t="inlineStr">
        <is>
          <t>新建</t>
        </is>
      </c>
      <c r="F204" s="170" t="inlineStr">
        <is>
          <t>毛井</t>
        </is>
      </c>
      <c r="G204" s="169" t="inlineStr">
        <is>
          <t>毛井镇丁莲掌村湖羊标准化养殖示范合作社油路工程油路工程2.8公里（总投资106.6822万元，本次安排70万元）</t>
        </is>
      </c>
      <c r="H204" s="170" t="n">
        <v>70</v>
      </c>
      <c r="I204" s="170" t="n">
        <v>70</v>
      </c>
      <c r="J204" s="219">
        <f>H204-I204</f>
        <v/>
      </c>
      <c r="K204" s="40">
        <f>I204/H204</f>
        <v/>
      </c>
      <c r="L204" s="224" t="n"/>
      <c r="M204" s="170" t="inlineStr">
        <is>
          <t>交运局</t>
        </is>
      </c>
      <c r="N204" s="170" t="inlineStr">
        <is>
          <t>县公路局</t>
        </is>
      </c>
      <c r="O204" s="21" t="n"/>
    </row>
    <row r="205" ht="38" customFormat="1" customHeight="1" s="46">
      <c r="A205" s="21" t="n">
        <v>15</v>
      </c>
      <c r="B205" s="21" t="inlineStr">
        <is>
          <t>环脱贫领办发〔2021〕10号</t>
        </is>
      </c>
      <c r="C205" s="21" t="inlineStr">
        <is>
          <t>中央一批衔接资金</t>
        </is>
      </c>
      <c r="D205" s="170" t="inlineStr">
        <is>
          <t>环城镇城东沟至宁老庄张石咀油路工程</t>
        </is>
      </c>
      <c r="E205" s="170" t="inlineStr">
        <is>
          <t>续建</t>
        </is>
      </c>
      <c r="F205" s="170" t="inlineStr">
        <is>
          <t>环城</t>
        </is>
      </c>
      <c r="G205" s="169" t="inlineStr">
        <is>
          <t>环城镇城东沟至宁老庄张石咀油路工程2.09公里（总投资203.1869万元，本次安排90万元）</t>
        </is>
      </c>
      <c r="H205" s="170" t="n">
        <v>90</v>
      </c>
      <c r="I205" s="170" t="n">
        <v>90</v>
      </c>
      <c r="J205" s="219">
        <f>H205-I205</f>
        <v/>
      </c>
      <c r="K205" s="40">
        <f>I205/H205</f>
        <v/>
      </c>
      <c r="L205" s="224" t="n"/>
      <c r="M205" s="170" t="inlineStr">
        <is>
          <t>交运局</t>
        </is>
      </c>
      <c r="N205" s="170" t="inlineStr">
        <is>
          <t>县公路局</t>
        </is>
      </c>
      <c r="O205" s="21" t="n"/>
    </row>
    <row r="206" ht="38" customFormat="1" customHeight="1" s="46">
      <c r="A206" s="21" t="n">
        <v>16</v>
      </c>
      <c r="B206" s="21" t="inlineStr">
        <is>
          <t>环脱贫领办发〔2021〕10号</t>
        </is>
      </c>
      <c r="C206" s="21" t="inlineStr">
        <is>
          <t>中央一批衔接资金</t>
        </is>
      </c>
      <c r="D206" s="170" t="inlineStr">
        <is>
          <t>合道镇陶洼子至红崖洼道路硬化工程</t>
        </is>
      </c>
      <c r="E206" s="170" t="inlineStr">
        <is>
          <t>续建</t>
        </is>
      </c>
      <c r="F206" s="170" t="inlineStr">
        <is>
          <t>合道</t>
        </is>
      </c>
      <c r="G206" s="169" t="inlineStr">
        <is>
          <t>合道镇陶洼子至红崖洼硬化路工程8.188公里（总投资581.3899万元，本次安排150万元）</t>
        </is>
      </c>
      <c r="H206" s="170" t="n">
        <v>150</v>
      </c>
      <c r="I206" s="170" t="n">
        <v>150</v>
      </c>
      <c r="J206" s="219">
        <f>H206-I206</f>
        <v/>
      </c>
      <c r="K206" s="40">
        <f>I206/H206</f>
        <v/>
      </c>
      <c r="L206" s="224" t="n"/>
      <c r="M206" s="170" t="inlineStr">
        <is>
          <t>交运局</t>
        </is>
      </c>
      <c r="N206" s="170" t="inlineStr">
        <is>
          <t>县公路局</t>
        </is>
      </c>
      <c r="O206" s="21" t="n"/>
    </row>
    <row r="207" ht="38" customFormat="1" customHeight="1" s="46">
      <c r="A207" s="21" t="n">
        <v>17</v>
      </c>
      <c r="B207" s="21" t="inlineStr">
        <is>
          <t>环脱贫领办发〔2021〕10号</t>
        </is>
      </c>
      <c r="C207" s="21" t="inlineStr">
        <is>
          <t>中央一批衔接资金</t>
        </is>
      </c>
      <c r="D207" s="170" t="inlineStr">
        <is>
          <t>曲子镇西沟村孙原至刘阳洼至孙河砂砾路工程</t>
        </is>
      </c>
      <c r="E207" s="170" t="inlineStr">
        <is>
          <t>新建</t>
        </is>
      </c>
      <c r="F207" s="173" t="inlineStr">
        <is>
          <t>曲子</t>
        </is>
      </c>
      <c r="G207" s="169" t="inlineStr">
        <is>
          <t>曲子镇西沟村孙原至刘阳洼至孙河砂砾路工程8.668公里（总投资422.9722万元，本次安排220万元）</t>
        </is>
      </c>
      <c r="H207" s="170" t="n">
        <v>220</v>
      </c>
      <c r="I207" s="170" t="n">
        <v>220</v>
      </c>
      <c r="J207" s="219">
        <f>H207-I207</f>
        <v/>
      </c>
      <c r="K207" s="40">
        <f>I207/H207</f>
        <v/>
      </c>
      <c r="L207" s="224" t="n"/>
      <c r="M207" s="170" t="inlineStr">
        <is>
          <t>交运局</t>
        </is>
      </c>
      <c r="N207" s="170" t="inlineStr">
        <is>
          <t>县公路局</t>
        </is>
      </c>
      <c r="O207" s="21" t="n"/>
      <c r="P207" s="171" t="n"/>
    </row>
    <row r="208" ht="38" customFormat="1" customHeight="1" s="46">
      <c r="A208" s="21" t="n">
        <v>18</v>
      </c>
      <c r="B208" s="21" t="inlineStr">
        <is>
          <t>环脱贫领办发〔2021〕10号</t>
        </is>
      </c>
      <c r="C208" s="21" t="inlineStr">
        <is>
          <t>中央一批衔接资金</t>
        </is>
      </c>
      <c r="D208" s="170" t="inlineStr">
        <is>
          <t>罗山川乡龙柏山村至西阳洼村砂砾路工程</t>
        </is>
      </c>
      <c r="E208" s="170" t="inlineStr">
        <is>
          <t>续建</t>
        </is>
      </c>
      <c r="F208" s="170" t="inlineStr">
        <is>
          <t>罗山川</t>
        </is>
      </c>
      <c r="G208" s="169" t="inlineStr">
        <is>
          <t>罗山川乡龙柏山村至西阳洼村砂砾路工程7.54公里（总投资449.1889万元，本次安排100万元）</t>
        </is>
      </c>
      <c r="H208" s="170" t="n">
        <v>100</v>
      </c>
      <c r="I208" s="170" t="n">
        <v>100</v>
      </c>
      <c r="J208" s="219">
        <f>H208-I208</f>
        <v/>
      </c>
      <c r="K208" s="40">
        <f>I208/H208</f>
        <v/>
      </c>
      <c r="L208" s="224" t="n"/>
      <c r="M208" s="170" t="inlineStr">
        <is>
          <t>交运局</t>
        </is>
      </c>
      <c r="N208" s="170" t="inlineStr">
        <is>
          <t>县公路局</t>
        </is>
      </c>
      <c r="O208" s="21" t="n"/>
    </row>
    <row r="209" ht="38" customFormat="1" customHeight="1" s="46">
      <c r="A209" s="21" t="n">
        <v>19</v>
      </c>
      <c r="B209" s="21" t="inlineStr">
        <is>
          <t>环脱贫领办发〔2021〕10号</t>
        </is>
      </c>
      <c r="C209" s="21" t="inlineStr">
        <is>
          <t>中央一批衔接资金</t>
        </is>
      </c>
      <c r="D209" s="170" t="inlineStr">
        <is>
          <t>曲子镇宋家塬村村部至李旗沟组、李家塬组砂砾路工程</t>
        </is>
      </c>
      <c r="E209" s="170" t="inlineStr">
        <is>
          <t>新建</t>
        </is>
      </c>
      <c r="F209" s="173" t="inlineStr">
        <is>
          <t>曲子</t>
        </is>
      </c>
      <c r="G209" s="169" t="inlineStr">
        <is>
          <t>曲子镇宋家塬村村部至李旗沟组、李家塬组砂砾路工程17.892公里（总投资580.5632万元，本次安排300万元）</t>
        </is>
      </c>
      <c r="H209" s="170" t="n">
        <v>300</v>
      </c>
      <c r="I209" s="170" t="n">
        <v>300</v>
      </c>
      <c r="J209" s="219">
        <f>H209-I209</f>
        <v/>
      </c>
      <c r="K209" s="40">
        <f>I209/H209</f>
        <v/>
      </c>
      <c r="L209" s="224" t="n"/>
      <c r="M209" s="170" t="inlineStr">
        <is>
          <t>交运局</t>
        </is>
      </c>
      <c r="N209" s="170" t="inlineStr">
        <is>
          <t>县公路局</t>
        </is>
      </c>
      <c r="O209" s="21" t="n"/>
    </row>
    <row r="210" ht="38" customFormat="1" customHeight="1" s="46">
      <c r="A210" s="21" t="n">
        <v>20</v>
      </c>
      <c r="B210" s="21" t="inlineStr">
        <is>
          <t>环脱贫领办发〔2021〕10号</t>
        </is>
      </c>
      <c r="C210" s="21" t="inlineStr">
        <is>
          <t>中央一批衔接资金</t>
        </is>
      </c>
      <c r="D210" s="170" t="inlineStr">
        <is>
          <t>木钵镇千只湖羊标准化养殖示范专业合作社砂砾路工程</t>
        </is>
      </c>
      <c r="E210" s="170" t="inlineStr">
        <is>
          <t>续建</t>
        </is>
      </c>
      <c r="F210" s="170" t="inlineStr">
        <is>
          <t>木钵</t>
        </is>
      </c>
      <c r="G210" s="169" t="inlineStr">
        <is>
          <t>木钵镇千只湖羊标准化养殖示范专业合作社砂砾路工程3.687公里（总投资204.5569万元，本次安排20万元）</t>
        </is>
      </c>
      <c r="H210" s="170" t="n">
        <v>20</v>
      </c>
      <c r="I210" s="170" t="n">
        <v>20</v>
      </c>
      <c r="J210" s="219">
        <f>H210-I210</f>
        <v/>
      </c>
      <c r="K210" s="40">
        <f>I210/H210</f>
        <v/>
      </c>
      <c r="L210" s="224" t="n"/>
      <c r="M210" s="170" t="inlineStr">
        <is>
          <t>交运局</t>
        </is>
      </c>
      <c r="N210" s="170" t="inlineStr">
        <is>
          <t>县公路局</t>
        </is>
      </c>
      <c r="O210" s="21" t="n"/>
    </row>
    <row r="211" ht="38" customFormat="1" customHeight="1" s="46">
      <c r="A211" s="21" t="n">
        <v>21</v>
      </c>
      <c r="B211" s="21" t="inlineStr">
        <is>
          <t>环脱贫领办发〔2021〕10号</t>
        </is>
      </c>
      <c r="C211" s="21" t="inlineStr">
        <is>
          <t>中央一批衔接资金</t>
        </is>
      </c>
      <c r="D211" s="170" t="inlineStr">
        <is>
          <t>木钵镇罗家沟村罗家沟组至宗堡子组砂砾路工程</t>
        </is>
      </c>
      <c r="E211" s="170" t="inlineStr">
        <is>
          <t>续建</t>
        </is>
      </c>
      <c r="F211" s="170" t="inlineStr">
        <is>
          <t>木钵</t>
        </is>
      </c>
      <c r="G211" s="169" t="inlineStr">
        <is>
          <t>木钵镇罗家沟村罗家沟组至宗堡子组砂砾路工程10.746公里（总投资492.2293万元，本次安排20万元）</t>
        </is>
      </c>
      <c r="H211" s="170" t="n">
        <v>20</v>
      </c>
      <c r="I211" s="170" t="n">
        <v>20</v>
      </c>
      <c r="J211" s="219">
        <f>H211-I211</f>
        <v/>
      </c>
      <c r="K211" s="40">
        <f>I211/H211</f>
        <v/>
      </c>
      <c r="L211" s="224" t="n"/>
      <c r="M211" s="170" t="inlineStr">
        <is>
          <t>交运局</t>
        </is>
      </c>
      <c r="N211" s="170" t="inlineStr">
        <is>
          <t>县公路局</t>
        </is>
      </c>
      <c r="O211" s="21" t="n"/>
    </row>
    <row r="212" ht="38" customFormat="1" customHeight="1" s="46">
      <c r="A212" s="21" t="n">
        <v>22</v>
      </c>
      <c r="B212" s="21" t="inlineStr">
        <is>
          <t>环脱贫领办发〔2021〕10号</t>
        </is>
      </c>
      <c r="C212" s="21" t="inlineStr">
        <is>
          <t>中央一批衔接资金</t>
        </is>
      </c>
      <c r="D212" s="170" t="inlineStr">
        <is>
          <t>洪德镇梁岔村龚河至丁阳渠村梁塬组砂砾路工程</t>
        </is>
      </c>
      <c r="E212" s="170" t="inlineStr">
        <is>
          <t>续建</t>
        </is>
      </c>
      <c r="F212" s="170" t="inlineStr">
        <is>
          <t>洪德</t>
        </is>
      </c>
      <c r="G212" s="169" t="inlineStr">
        <is>
          <t>洪德镇梁岔村龚河至丁阳渠村梁塬组砂砾路工程5.9公里（总投资425.368万元，本次安排100万元）</t>
        </is>
      </c>
      <c r="H212" s="170" t="n">
        <v>100</v>
      </c>
      <c r="I212" s="170" t="n">
        <v>100</v>
      </c>
      <c r="J212" s="219">
        <f>H212-I212</f>
        <v/>
      </c>
      <c r="K212" s="40">
        <f>I212/H212</f>
        <v/>
      </c>
      <c r="L212" s="224" t="n"/>
      <c r="M212" s="170" t="inlineStr">
        <is>
          <t>交运局</t>
        </is>
      </c>
      <c r="N212" s="170" t="inlineStr">
        <is>
          <t>县公路局</t>
        </is>
      </c>
      <c r="O212" s="21" t="n"/>
    </row>
    <row r="213" ht="38" customFormat="1" customHeight="1" s="46">
      <c r="A213" s="21" t="n">
        <v>23</v>
      </c>
      <c r="B213" s="21" t="inlineStr">
        <is>
          <t>环脱贫领办发〔2021〕10号</t>
        </is>
      </c>
      <c r="C213" s="21" t="inlineStr">
        <is>
          <t>中央一批衔接资金</t>
        </is>
      </c>
      <c r="D213" s="170" t="inlineStr">
        <is>
          <t>木钵镇郭西掌村至李畔畔组至殷家桥村砂砾路工程</t>
        </is>
      </c>
      <c r="E213" s="170" t="inlineStr">
        <is>
          <t>续建</t>
        </is>
      </c>
      <c r="F213" s="170" t="inlineStr">
        <is>
          <t>木钵</t>
        </is>
      </c>
      <c r="G213" s="169" t="inlineStr">
        <is>
          <t>木钵镇郭西掌村至李畔畔组至殷家桥村砂砾路工程8.112公里（总投资295.8907万元，本次安排20万元）</t>
        </is>
      </c>
      <c r="H213" s="170" t="n">
        <v>20</v>
      </c>
      <c r="I213" s="170" t="n">
        <v>20</v>
      </c>
      <c r="J213" s="219">
        <f>H213-I213</f>
        <v/>
      </c>
      <c r="K213" s="40">
        <f>I213/H213</f>
        <v/>
      </c>
      <c r="L213" s="224" t="n"/>
      <c r="M213" s="170" t="inlineStr">
        <is>
          <t>交运局</t>
        </is>
      </c>
      <c r="N213" s="170" t="inlineStr">
        <is>
          <t>县公路局</t>
        </is>
      </c>
      <c r="O213" s="21" t="n"/>
    </row>
    <row r="214" ht="38" customFormat="1" customHeight="1" s="46">
      <c r="A214" s="21" t="n">
        <v>24</v>
      </c>
      <c r="B214" s="21" t="inlineStr">
        <is>
          <t>环脱贫领办发〔2021〕10号</t>
        </is>
      </c>
      <c r="C214" s="21" t="inlineStr">
        <is>
          <t>中央一批衔接资金</t>
        </is>
      </c>
      <c r="D214" s="170" t="inlineStr">
        <is>
          <t>环城镇唐塬村沈阳山至西川沈家塬砂砾路工程</t>
        </is>
      </c>
      <c r="E214" s="170" t="inlineStr">
        <is>
          <t>续建</t>
        </is>
      </c>
      <c r="F214" s="170" t="inlineStr">
        <is>
          <t>环城</t>
        </is>
      </c>
      <c r="G214" s="169" t="inlineStr">
        <is>
          <t>环城镇唐塬村沈阳山至西川沈家塬砂砾路工程砂砾路工程8.819公里（总投资490.3497万元，本次安排30万元）</t>
        </is>
      </c>
      <c r="H214" s="170" t="n">
        <v>30</v>
      </c>
      <c r="I214" s="170" t="n">
        <v>30</v>
      </c>
      <c r="J214" s="219">
        <f>H214-I214</f>
        <v/>
      </c>
      <c r="K214" s="40">
        <f>I214/H214</f>
        <v/>
      </c>
      <c r="L214" s="224" t="n"/>
      <c r="M214" s="170" t="inlineStr">
        <is>
          <t>交运局</t>
        </is>
      </c>
      <c r="N214" s="170" t="inlineStr">
        <is>
          <t>县公路局</t>
        </is>
      </c>
      <c r="O214" s="21" t="n"/>
    </row>
    <row r="215" ht="38" customFormat="1" customHeight="1" s="46">
      <c r="A215" s="21" t="n">
        <v>25</v>
      </c>
      <c r="B215" s="21" t="inlineStr">
        <is>
          <t>环脱贫领办发〔2021〕10号</t>
        </is>
      </c>
      <c r="C215" s="21" t="inlineStr">
        <is>
          <t>中央一批衔接资金</t>
        </is>
      </c>
      <c r="D215" s="170" t="inlineStr">
        <is>
          <t>小南沟乡汪天子村至前台组砂砾路工程</t>
        </is>
      </c>
      <c r="E215" s="170" t="inlineStr">
        <is>
          <t>续建</t>
        </is>
      </c>
      <c r="F215" s="170" t="inlineStr">
        <is>
          <t>小南沟</t>
        </is>
      </c>
      <c r="G215" s="169" t="inlineStr">
        <is>
          <t>小南沟乡汪天子村至前台组砂砾路工程4.5公里（总投资201.6666万元，本次安排40万元）</t>
        </is>
      </c>
      <c r="H215" s="170" t="n">
        <v>40</v>
      </c>
      <c r="I215" s="170" t="n">
        <v>40</v>
      </c>
      <c r="J215" s="219">
        <f>H215-I215</f>
        <v/>
      </c>
      <c r="K215" s="40">
        <f>I215/H215</f>
        <v/>
      </c>
      <c r="L215" s="224" t="n"/>
      <c r="M215" s="170" t="inlineStr">
        <is>
          <t>交运局</t>
        </is>
      </c>
      <c r="N215" s="170" t="inlineStr">
        <is>
          <t>县公路局</t>
        </is>
      </c>
      <c r="O215" s="21" t="n"/>
    </row>
    <row r="216" ht="38" customFormat="1" customHeight="1" s="46">
      <c r="A216" s="21" t="n">
        <v>26</v>
      </c>
      <c r="B216" s="21" t="inlineStr">
        <is>
          <t>环脱贫领办发〔2021〕10号</t>
        </is>
      </c>
      <c r="C216" s="21" t="inlineStr">
        <is>
          <t>中央一批衔接资金</t>
        </is>
      </c>
      <c r="D216" s="170" t="inlineStr">
        <is>
          <t>八珠乡冯家湾村安家掌至李大台至石旗塬砂砾路工程</t>
        </is>
      </c>
      <c r="E216" s="170" t="inlineStr">
        <is>
          <t>续建</t>
        </is>
      </c>
      <c r="F216" s="170" t="inlineStr">
        <is>
          <t>八珠</t>
        </is>
      </c>
      <c r="G216" s="169" t="inlineStr">
        <is>
          <t>八珠乡冯家湾村安家掌至李大台至石旗塬砂砾路工程7.248公里（总投资390.3159万元，本次安排100万元）</t>
        </is>
      </c>
      <c r="H216" s="170" t="n">
        <v>100</v>
      </c>
      <c r="I216" s="170" t="n">
        <v>100</v>
      </c>
      <c r="J216" s="219">
        <f>H216-I216</f>
        <v/>
      </c>
      <c r="K216" s="40">
        <f>I216/H216</f>
        <v/>
      </c>
      <c r="L216" s="224" t="n"/>
      <c r="M216" s="170" t="inlineStr">
        <is>
          <t>交运局</t>
        </is>
      </c>
      <c r="N216" s="170" t="inlineStr">
        <is>
          <t>县公路局</t>
        </is>
      </c>
      <c r="O216" s="21" t="n"/>
    </row>
    <row r="217" ht="38" customFormat="1" customHeight="1" s="46">
      <c r="A217" s="21" t="n">
        <v>27</v>
      </c>
      <c r="B217" s="21" t="inlineStr">
        <is>
          <t>环脱贫领办发〔2021〕10号</t>
        </is>
      </c>
      <c r="C217" s="21" t="inlineStr">
        <is>
          <t>中央一批衔接资金</t>
        </is>
      </c>
      <c r="D217" s="170" t="inlineStr">
        <is>
          <t>合道镇尚西坪村唐家洼组至席梁组砂砾路工程</t>
        </is>
      </c>
      <c r="E217" s="170" t="inlineStr">
        <is>
          <t>续建</t>
        </is>
      </c>
      <c r="F217" s="170" t="inlineStr">
        <is>
          <t>合道</t>
        </is>
      </c>
      <c r="G217" s="169" t="inlineStr">
        <is>
          <t>合道镇尚西坪村唐家洼组至席梁组砂砾路工程7.803公里（总投资416.7093万元，本次安排100万元）</t>
        </is>
      </c>
      <c r="H217" s="170" t="n">
        <v>100</v>
      </c>
      <c r="I217" s="170" t="n">
        <v>100</v>
      </c>
      <c r="J217" s="219">
        <f>H217-I217</f>
        <v/>
      </c>
      <c r="K217" s="40">
        <f>I217/H217</f>
        <v/>
      </c>
      <c r="L217" s="224" t="n"/>
      <c r="M217" s="170" t="inlineStr">
        <is>
          <t>交运局</t>
        </is>
      </c>
      <c r="N217" s="170" t="inlineStr">
        <is>
          <t>县公路局</t>
        </is>
      </c>
      <c r="O217" s="21" t="n"/>
    </row>
    <row r="218" ht="38" customFormat="1" customHeight="1" s="46">
      <c r="A218" s="21" t="n">
        <v>28</v>
      </c>
      <c r="B218" s="21" t="inlineStr">
        <is>
          <t>环脱贫领办发〔2021〕10号</t>
        </is>
      </c>
      <c r="C218" s="21" t="inlineStr">
        <is>
          <t>中央一批衔接资金</t>
        </is>
      </c>
      <c r="D218" s="170" t="inlineStr">
        <is>
          <t>耿湾乡梁庄崾岘口至梁庄前掌砂砾路工程</t>
        </is>
      </c>
      <c r="E218" s="170" t="inlineStr">
        <is>
          <t>续建</t>
        </is>
      </c>
      <c r="F218" s="170" t="inlineStr">
        <is>
          <t>耿湾</t>
        </is>
      </c>
      <c r="G218" s="169" t="inlineStr">
        <is>
          <t>耿湾乡梁庄崾岘口至梁庄前掌砂砾路工程5.27公里（总投资174.6754万元，本次安排40万元）</t>
        </is>
      </c>
      <c r="H218" s="170" t="n">
        <v>40</v>
      </c>
      <c r="I218" s="170" t="n">
        <v>40</v>
      </c>
      <c r="J218" s="219">
        <f>H218-I218</f>
        <v/>
      </c>
      <c r="K218" s="40">
        <f>I218/H218</f>
        <v/>
      </c>
      <c r="L218" s="224" t="n"/>
      <c r="M218" s="170" t="inlineStr">
        <is>
          <t>交运局</t>
        </is>
      </c>
      <c r="N218" s="170" t="inlineStr">
        <is>
          <t>县公路局</t>
        </is>
      </c>
      <c r="O218" s="21" t="n"/>
    </row>
    <row r="219" ht="38" customFormat="1" customHeight="1" s="46">
      <c r="A219" s="21" t="n">
        <v>29</v>
      </c>
      <c r="B219" s="21" t="inlineStr">
        <is>
          <t>环脱贫领办发〔2021〕10号</t>
        </is>
      </c>
      <c r="C219" s="21" t="inlineStr">
        <is>
          <t>中央一批衔接资金</t>
        </is>
      </c>
      <c r="D219" s="170" t="inlineStr">
        <is>
          <t>毛井镇红土嘴村尚渠至张咀咀砂砾路工程</t>
        </is>
      </c>
      <c r="E219" s="170" t="inlineStr">
        <is>
          <t>续建</t>
        </is>
      </c>
      <c r="F219" s="170" t="inlineStr">
        <is>
          <t>毛井</t>
        </is>
      </c>
      <c r="G219" s="169" t="inlineStr">
        <is>
          <t>毛井镇红土嘴村尚渠至张咀咀砂砾路工程5.1公里（总投资190.067万元，本次安排30万元）</t>
        </is>
      </c>
      <c r="H219" s="170" t="n">
        <v>30</v>
      </c>
      <c r="I219" s="170" t="n">
        <v>30</v>
      </c>
      <c r="J219" s="219">
        <f>H219-I219</f>
        <v/>
      </c>
      <c r="K219" s="40">
        <f>I219/H219</f>
        <v/>
      </c>
      <c r="L219" s="224" t="n"/>
      <c r="M219" s="170" t="inlineStr">
        <is>
          <t>交运局</t>
        </is>
      </c>
      <c r="N219" s="170" t="inlineStr">
        <is>
          <t>县公路局</t>
        </is>
      </c>
      <c r="O219" s="21" t="n"/>
    </row>
    <row r="220" ht="38" customFormat="1" customHeight="1" s="46">
      <c r="A220" s="21" t="n">
        <v>30</v>
      </c>
      <c r="B220" s="21" t="inlineStr">
        <is>
          <t>环脱贫领办发〔2021〕10号</t>
        </is>
      </c>
      <c r="C220" s="21" t="inlineStr">
        <is>
          <t>中央一批衔接资金</t>
        </is>
      </c>
      <c r="D220" s="170" t="inlineStr">
        <is>
          <t>毛井镇施家滩村至堡子趟砂砾路工程</t>
        </is>
      </c>
      <c r="E220" s="170" t="inlineStr">
        <is>
          <t>续建</t>
        </is>
      </c>
      <c r="F220" s="170" t="inlineStr">
        <is>
          <t>毛井</t>
        </is>
      </c>
      <c r="G220" s="169" t="inlineStr">
        <is>
          <t>毛井镇施家滩村至堡子趟砂砾路工程3.11公里（总投资71.5407万元，本次安排14.8385万元）</t>
        </is>
      </c>
      <c r="H220" s="170" t="n">
        <v>14.8385</v>
      </c>
      <c r="I220" s="170" t="n">
        <v>14.8385</v>
      </c>
      <c r="J220" s="219">
        <f>H220-I220</f>
        <v/>
      </c>
      <c r="K220" s="40">
        <f>I220/H220</f>
        <v/>
      </c>
      <c r="L220" s="224" t="n"/>
      <c r="M220" s="170" t="inlineStr">
        <is>
          <t>交运局</t>
        </is>
      </c>
      <c r="N220" s="170" t="inlineStr">
        <is>
          <t>县公路局</t>
        </is>
      </c>
      <c r="O220" s="21" t="n"/>
    </row>
    <row r="221" ht="38" customFormat="1" customHeight="1" s="46">
      <c r="A221" s="21" t="n">
        <v>31</v>
      </c>
      <c r="B221" s="21" t="inlineStr">
        <is>
          <t>环脱贫领办发〔2021〕10号</t>
        </is>
      </c>
      <c r="C221" s="21" t="inlineStr">
        <is>
          <t>中央一批衔接资金</t>
        </is>
      </c>
      <c r="D221" s="170" t="inlineStr">
        <is>
          <t>洪德镇丁阳渠子村高阴山老庄壕油路至魏阳湾砂砾路工程</t>
        </is>
      </c>
      <c r="E221" s="170" t="inlineStr">
        <is>
          <t>续建</t>
        </is>
      </c>
      <c r="F221" s="170" t="inlineStr">
        <is>
          <t>洪德</t>
        </is>
      </c>
      <c r="G221" s="169" t="inlineStr">
        <is>
          <t>洪德镇丁阳渠子村高阴山老庄壕油路至魏阳湾砂砾路工程6.196公里（总投资525.3527万元，本次安排70万元）</t>
        </is>
      </c>
      <c r="H221" s="170" t="n">
        <v>70</v>
      </c>
      <c r="I221" s="170" t="n">
        <v>70</v>
      </c>
      <c r="J221" s="219">
        <f>H221-I221</f>
        <v/>
      </c>
      <c r="K221" s="40">
        <f>I221/H221</f>
        <v/>
      </c>
      <c r="L221" s="224" t="n"/>
      <c r="M221" s="170" t="inlineStr">
        <is>
          <t>交运局</t>
        </is>
      </c>
      <c r="N221" s="170" t="inlineStr">
        <is>
          <t>县公路局</t>
        </is>
      </c>
      <c r="O221" s="21" t="n"/>
    </row>
    <row r="222" ht="38" customFormat="1" customHeight="1" s="46">
      <c r="A222" s="21" t="n">
        <v>32</v>
      </c>
      <c r="B222" s="21" t="inlineStr">
        <is>
          <t>环脱贫领办发〔2021〕10号</t>
        </is>
      </c>
      <c r="C222" s="21" t="inlineStr">
        <is>
          <t>中央一批衔接资金</t>
        </is>
      </c>
      <c r="D222" s="170" t="inlineStr">
        <is>
          <t>南湫乡党家洼村小掌子组至小口子组砂砾路工程</t>
        </is>
      </c>
      <c r="E222" s="170" t="inlineStr">
        <is>
          <t>续建</t>
        </is>
      </c>
      <c r="F222" s="170" t="inlineStr">
        <is>
          <t>南湫</t>
        </is>
      </c>
      <c r="G222" s="169" t="inlineStr">
        <is>
          <t>南湫乡党家洼村小掌子组至小口子组砂砾路工程8.79公里（总投资398.6169万元，本次安排100万元）</t>
        </is>
      </c>
      <c r="H222" s="170" t="n">
        <v>100</v>
      </c>
      <c r="I222" s="170" t="n">
        <v>100</v>
      </c>
      <c r="J222" s="219">
        <f>H222-I222</f>
        <v/>
      </c>
      <c r="K222" s="40">
        <f>I222/H222</f>
        <v/>
      </c>
      <c r="L222" s="224" t="n"/>
      <c r="M222" s="170" t="inlineStr">
        <is>
          <t>交运局</t>
        </is>
      </c>
      <c r="N222" s="170" t="inlineStr">
        <is>
          <t>县公路局</t>
        </is>
      </c>
      <c r="O222" s="21" t="n"/>
    </row>
    <row r="223" ht="38" customFormat="1" customHeight="1" s="46">
      <c r="A223" s="21" t="n">
        <v>33</v>
      </c>
      <c r="B223" s="21" t="inlineStr">
        <is>
          <t>环脱贫领办发〔2021〕10号</t>
        </is>
      </c>
      <c r="C223" s="21" t="inlineStr">
        <is>
          <t>中央一批衔接资金</t>
        </is>
      </c>
      <c r="D223" s="170" t="inlineStr">
        <is>
          <t>木钵镇韩洼子至八珠乡苟塬砂砾路工程</t>
        </is>
      </c>
      <c r="E223" s="170" t="inlineStr">
        <is>
          <t>续建</t>
        </is>
      </c>
      <c r="F223" s="170" t="inlineStr">
        <is>
          <t>木钵</t>
        </is>
      </c>
      <c r="G223" s="169" t="inlineStr">
        <is>
          <t>木钵镇韩洼子至八珠乡苟塬砂砾路工程10.077公里（总投资486.7962万元，本次安排120万元）</t>
        </is>
      </c>
      <c r="H223" s="170" t="n">
        <v>120</v>
      </c>
      <c r="I223" s="170" t="n">
        <v>120</v>
      </c>
      <c r="J223" s="219">
        <f>H223-I223</f>
        <v/>
      </c>
      <c r="K223" s="40">
        <f>I223/H223</f>
        <v/>
      </c>
      <c r="L223" s="224" t="n"/>
      <c r="M223" s="170" t="inlineStr">
        <is>
          <t>交运局</t>
        </is>
      </c>
      <c r="N223" s="170" t="inlineStr">
        <is>
          <t>县公路局</t>
        </is>
      </c>
      <c r="O223" s="21" t="n"/>
    </row>
    <row r="224" ht="38" customFormat="1" customHeight="1" s="46">
      <c r="A224" s="21" t="n">
        <v>34</v>
      </c>
      <c r="B224" s="21" t="inlineStr">
        <is>
          <t>环脱贫领办发〔2021〕10号</t>
        </is>
      </c>
      <c r="C224" s="21" t="inlineStr">
        <is>
          <t>中央一批衔接资金</t>
        </is>
      </c>
      <c r="D224" s="170" t="inlineStr">
        <is>
          <t>合道镇赵台村兰掌湾梁至常崾岘吊岭山梁油路工程</t>
        </is>
      </c>
      <c r="E224" s="170" t="inlineStr">
        <is>
          <t>续建</t>
        </is>
      </c>
      <c r="F224" s="170" t="inlineStr">
        <is>
          <t>合道</t>
        </is>
      </c>
      <c r="G224" s="169" t="inlineStr">
        <is>
          <t>合道镇赵台村兰掌湾梁至常崾岘吊岭山梁油路工程2.719公里（总投资160.1079万元，本次安排40万元）</t>
        </is>
      </c>
      <c r="H224" s="170" t="n">
        <v>40</v>
      </c>
      <c r="I224" s="170" t="n">
        <v>40</v>
      </c>
      <c r="J224" s="219">
        <f>H224-I224</f>
        <v/>
      </c>
      <c r="K224" s="40">
        <f>I224/H224</f>
        <v/>
      </c>
      <c r="L224" s="224" t="n"/>
      <c r="M224" s="170" t="inlineStr">
        <is>
          <t>交运局</t>
        </is>
      </c>
      <c r="N224" s="170" t="inlineStr">
        <is>
          <t>县公路局</t>
        </is>
      </c>
      <c r="O224" s="21" t="n"/>
    </row>
    <row r="225" ht="38" customFormat="1" customHeight="1" s="46">
      <c r="A225" s="21" t="n">
        <v>35</v>
      </c>
      <c r="B225" s="21" t="inlineStr">
        <is>
          <t>环脱贫领办发〔2021〕10号</t>
        </is>
      </c>
      <c r="C225" s="21" t="inlineStr">
        <is>
          <t>中央一批衔接资金</t>
        </is>
      </c>
      <c r="D225" s="170" t="inlineStr">
        <is>
          <t>曲子镇许家塬村芦草峁至孙家塬砂砾路工程</t>
        </is>
      </c>
      <c r="E225" s="170" t="inlineStr">
        <is>
          <t>续建</t>
        </is>
      </c>
      <c r="F225" s="170" t="inlineStr">
        <is>
          <t>曲子</t>
        </is>
      </c>
      <c r="G225" s="169" t="inlineStr">
        <is>
          <t>曲子镇许家塬村芦草峁至孙家塬砂砾路工程3.374公里（总投资131.6737万元，本次安排40万元）</t>
        </is>
      </c>
      <c r="H225" s="170" t="n">
        <v>40</v>
      </c>
      <c r="I225" s="170" t="n">
        <v>40</v>
      </c>
      <c r="J225" s="219">
        <f>H225-I225</f>
        <v/>
      </c>
      <c r="K225" s="40">
        <f>I225/H225</f>
        <v/>
      </c>
      <c r="L225" s="224" t="n"/>
      <c r="M225" s="170" t="inlineStr">
        <is>
          <t>交运局</t>
        </is>
      </c>
      <c r="N225" s="170" t="inlineStr">
        <is>
          <t>县公路局</t>
        </is>
      </c>
      <c r="O225" s="21" t="n"/>
    </row>
    <row r="226" ht="38" customFormat="1" customHeight="1" s="46">
      <c r="A226" s="21" t="n">
        <v>36</v>
      </c>
      <c r="B226" s="21" t="inlineStr">
        <is>
          <t>环脱贫领办发〔2021〕10号</t>
        </is>
      </c>
      <c r="C226" s="21" t="inlineStr">
        <is>
          <t>中央一批衔接资金</t>
        </is>
      </c>
      <c r="D226" s="170" t="inlineStr">
        <is>
          <t>虎洞镇半个城村西塬畔通组砂砾路工程</t>
        </is>
      </c>
      <c r="E226" s="170" t="inlineStr">
        <is>
          <t>续建</t>
        </is>
      </c>
      <c r="F226" s="170" t="inlineStr">
        <is>
          <t>虎洞</t>
        </is>
      </c>
      <c r="G226" s="169" t="inlineStr">
        <is>
          <t>虎洞镇半个城村西塬畔通组砂砾路工程9.278公里（总投资532.1601万元，本次安排120万元）</t>
        </is>
      </c>
      <c r="H226" s="170" t="n">
        <v>120</v>
      </c>
      <c r="I226" s="170" t="n">
        <v>120</v>
      </c>
      <c r="J226" s="219">
        <f>H226-I226</f>
        <v/>
      </c>
      <c r="K226" s="40">
        <f>I226/H226</f>
        <v/>
      </c>
      <c r="L226" s="224" t="n"/>
      <c r="M226" s="170" t="inlineStr">
        <is>
          <t>交运局</t>
        </is>
      </c>
      <c r="N226" s="170" t="inlineStr">
        <is>
          <t>县公路局</t>
        </is>
      </c>
      <c r="O226" s="21" t="n"/>
    </row>
    <row r="227" ht="38" customFormat="1" customHeight="1" s="46">
      <c r="A227" s="21" t="n">
        <v>37</v>
      </c>
      <c r="B227" s="21" t="inlineStr">
        <is>
          <t>环脱贫领办发〔2021〕10号</t>
        </is>
      </c>
      <c r="C227" s="21" t="inlineStr">
        <is>
          <t>中央一批衔接资金</t>
        </is>
      </c>
      <c r="D227" s="170" t="inlineStr">
        <is>
          <t>八珠乡塔儿咀村寨子沟桥梁工程</t>
        </is>
      </c>
      <c r="E227" s="170" t="inlineStr">
        <is>
          <t>续建</t>
        </is>
      </c>
      <c r="F227" s="170" t="inlineStr">
        <is>
          <t>八珠</t>
        </is>
      </c>
      <c r="G227" s="169" t="inlineStr">
        <is>
          <t>八珠乡塔儿咀村寨子沟桥梁工程漫水桥一座27.54米（总投资60.2539万元，本次安排20万元）</t>
        </is>
      </c>
      <c r="H227" s="170" t="n">
        <v>20</v>
      </c>
      <c r="I227" s="170" t="n">
        <v>20</v>
      </c>
      <c r="J227" s="219">
        <f>H227-I227</f>
        <v/>
      </c>
      <c r="K227" s="40">
        <f>I227/H227</f>
        <v/>
      </c>
      <c r="L227" s="224" t="n"/>
      <c r="M227" s="170" t="inlineStr">
        <is>
          <t>交运局</t>
        </is>
      </c>
      <c r="N227" s="170" t="inlineStr">
        <is>
          <t>县公路局</t>
        </is>
      </c>
      <c r="O227" s="21" t="n"/>
    </row>
    <row r="228" ht="38" customFormat="1" customHeight="1" s="46">
      <c r="A228" s="21" t="n">
        <v>38</v>
      </c>
      <c r="B228" s="21" t="inlineStr">
        <is>
          <t>环脱贫领办发〔2021〕10号</t>
        </is>
      </c>
      <c r="C228" s="21" t="inlineStr">
        <is>
          <t>中央一批衔接资金</t>
        </is>
      </c>
      <c r="D228" s="170" t="inlineStr">
        <is>
          <t>洪德镇梁岔至董沟门砂砾路工程</t>
        </is>
      </c>
      <c r="E228" s="170" t="inlineStr">
        <is>
          <t>续建</t>
        </is>
      </c>
      <c r="F228" s="170" t="inlineStr">
        <is>
          <t>洪德</t>
        </is>
      </c>
      <c r="G228" s="169" t="inlineStr">
        <is>
          <t>洪德镇梁岔至董沟门砂砾路工程1.249公里（总投资94.8115万元，本次安排30万元）</t>
        </is>
      </c>
      <c r="H228" s="170" t="n">
        <v>30</v>
      </c>
      <c r="I228" s="170" t="n">
        <v>30</v>
      </c>
      <c r="J228" s="219">
        <f>H228-I228</f>
        <v/>
      </c>
      <c r="K228" s="40">
        <f>I228/H228</f>
        <v/>
      </c>
      <c r="L228" s="224" t="n"/>
      <c r="M228" s="170" t="inlineStr">
        <is>
          <t>交运局</t>
        </is>
      </c>
      <c r="N228" s="170" t="inlineStr">
        <is>
          <t>县公路局</t>
        </is>
      </c>
      <c r="O228" s="21" t="n"/>
    </row>
    <row r="229" ht="38" customFormat="1" customHeight="1" s="46">
      <c r="A229" s="21" t="n">
        <v>39</v>
      </c>
      <c r="B229" s="21" t="inlineStr">
        <is>
          <t>环脱贫领办发〔2021〕10号</t>
        </is>
      </c>
      <c r="C229" s="21" t="inlineStr">
        <is>
          <t>中央一批衔接资金</t>
        </is>
      </c>
      <c r="D229" s="170" t="inlineStr">
        <is>
          <t>八珠乡白塬村余峁子组罗家山至郑掌崾岘砂砾路工程</t>
        </is>
      </c>
      <c r="E229" s="170" t="inlineStr">
        <is>
          <t>续建</t>
        </is>
      </c>
      <c r="F229" s="170" t="inlineStr">
        <is>
          <t>八珠</t>
        </is>
      </c>
      <c r="G229" s="169" t="inlineStr">
        <is>
          <t>八珠乡白塬村余峁子组罗家山至郑掌崾岘砂砾路工程6.861公里（总投资903.1092万元，本次安排80万元）</t>
        </is>
      </c>
      <c r="H229" s="170" t="n">
        <v>80</v>
      </c>
      <c r="I229" s="170" t="n">
        <v>80</v>
      </c>
      <c r="J229" s="219">
        <f>H229-I229</f>
        <v/>
      </c>
      <c r="K229" s="40">
        <f>I229/H229</f>
        <v/>
      </c>
      <c r="L229" s="224" t="n"/>
      <c r="M229" s="170" t="inlineStr">
        <is>
          <t>交运局</t>
        </is>
      </c>
      <c r="N229" s="170" t="inlineStr">
        <is>
          <t>县公路局</t>
        </is>
      </c>
      <c r="O229" s="21" t="n"/>
    </row>
    <row r="230" ht="38" customFormat="1" customHeight="1" s="46">
      <c r="A230" s="21" t="n">
        <v>40</v>
      </c>
      <c r="B230" s="21" t="inlineStr">
        <is>
          <t>环脱贫领办发〔2021〕10号</t>
        </is>
      </c>
      <c r="C230" s="21" t="inlineStr">
        <is>
          <t>中央一批衔接资金</t>
        </is>
      </c>
      <c r="D230" s="170" t="inlineStr">
        <is>
          <t>山城乡薛塬至八里铺芦沟砂砾路工程</t>
        </is>
      </c>
      <c r="E230" s="170" t="inlineStr">
        <is>
          <t>续建</t>
        </is>
      </c>
      <c r="F230" s="170" t="inlineStr">
        <is>
          <t>山城</t>
        </is>
      </c>
      <c r="G230" s="169" t="inlineStr">
        <is>
          <t>山城乡薛塬至八里铺芦沟砂砾路工程10.347公里（总投资281.2147万元，本次安排70万元）</t>
        </is>
      </c>
      <c r="H230" s="170" t="n">
        <v>70</v>
      </c>
      <c r="I230" s="170" t="n">
        <v>70</v>
      </c>
      <c r="J230" s="219">
        <f>H230-I230</f>
        <v/>
      </c>
      <c r="K230" s="40">
        <f>I230/H230</f>
        <v/>
      </c>
      <c r="L230" s="224" t="n"/>
      <c r="M230" s="170" t="inlineStr">
        <is>
          <t>交运局</t>
        </is>
      </c>
      <c r="N230" s="170" t="inlineStr">
        <is>
          <t>县公路局</t>
        </is>
      </c>
      <c r="O230" s="21" t="n"/>
    </row>
    <row r="231" ht="38" customFormat="1" customHeight="1" s="46">
      <c r="A231" s="21" t="n">
        <v>41</v>
      </c>
      <c r="B231" s="21" t="inlineStr">
        <is>
          <t>环脱贫领办发〔2021〕10号</t>
        </is>
      </c>
      <c r="C231" s="21" t="inlineStr">
        <is>
          <t>中央一批衔接资金</t>
        </is>
      </c>
      <c r="D231" s="170" t="inlineStr">
        <is>
          <t>天池乡殷屈河村贾塬组康湾至贾塬组中咀梁砂砾路工程</t>
        </is>
      </c>
      <c r="E231" s="170" t="inlineStr">
        <is>
          <t>续建</t>
        </is>
      </c>
      <c r="F231" s="170" t="inlineStr">
        <is>
          <t>天池</t>
        </is>
      </c>
      <c r="G231" s="169" t="inlineStr">
        <is>
          <t>天池乡殷屈河村贾塬组康湾至贾塬组中咀梁砂砾路工程6.363公里（总投资227.2062万元，本次安排20万元）</t>
        </is>
      </c>
      <c r="H231" s="170" t="n">
        <v>20</v>
      </c>
      <c r="I231" s="170" t="n">
        <v>20</v>
      </c>
      <c r="J231" s="219">
        <f>H231-I231</f>
        <v/>
      </c>
      <c r="K231" s="40">
        <f>I231/H231</f>
        <v/>
      </c>
      <c r="L231" s="224" t="n"/>
      <c r="M231" s="170" t="inlineStr">
        <is>
          <t>交运局</t>
        </is>
      </c>
      <c r="N231" s="170" t="inlineStr">
        <is>
          <t>县公路局</t>
        </is>
      </c>
      <c r="O231" s="21" t="n"/>
    </row>
    <row r="232" ht="38" customFormat="1" customHeight="1" s="46">
      <c r="A232" s="21" t="n">
        <v>42</v>
      </c>
      <c r="B232" s="21" t="inlineStr">
        <is>
          <t>环脱贫领办发〔2021〕10号</t>
        </is>
      </c>
      <c r="C232" s="21" t="inlineStr">
        <is>
          <t>中央一批衔接资金</t>
        </is>
      </c>
      <c r="D232" s="170" t="inlineStr">
        <is>
          <t>合道镇赵台村村部至阴台组砂砾路工程</t>
        </is>
      </c>
      <c r="E232" s="170" t="inlineStr">
        <is>
          <t>续建</t>
        </is>
      </c>
      <c r="F232" s="170" t="inlineStr">
        <is>
          <t>合道</t>
        </is>
      </c>
      <c r="G232" s="169" t="inlineStr">
        <is>
          <t>合道镇赵台村村部至阴台组砂砾路工程4.549公里（总投资344.7264万元，本次安排30万元）</t>
        </is>
      </c>
      <c r="H232" s="170" t="n">
        <v>30</v>
      </c>
      <c r="I232" s="170" t="n">
        <v>30</v>
      </c>
      <c r="J232" s="219">
        <f>H232-I232</f>
        <v/>
      </c>
      <c r="K232" s="40">
        <f>I232/H232</f>
        <v/>
      </c>
      <c r="L232" s="224" t="n"/>
      <c r="M232" s="170" t="inlineStr">
        <is>
          <t>交运局</t>
        </is>
      </c>
      <c r="N232" s="170" t="inlineStr">
        <is>
          <t>县公路局</t>
        </is>
      </c>
      <c r="O232" s="21" t="n"/>
    </row>
    <row r="233" ht="38" customFormat="1" customHeight="1" s="46">
      <c r="A233" s="21" t="n">
        <v>43</v>
      </c>
      <c r="B233" s="21" t="inlineStr">
        <is>
          <t>环脱贫领办发〔2021〕10号</t>
        </is>
      </c>
      <c r="C233" s="21" t="inlineStr">
        <is>
          <t>中央一批衔接资金</t>
        </is>
      </c>
      <c r="D233" s="170" t="inlineStr">
        <is>
          <t>合道镇沈岭村张坪组至寨子坪村阳湾砂砾路工程</t>
        </is>
      </c>
      <c r="E233" s="170" t="inlineStr">
        <is>
          <t>续建</t>
        </is>
      </c>
      <c r="F233" s="170" t="inlineStr">
        <is>
          <t>合道</t>
        </is>
      </c>
      <c r="G233" s="169" t="inlineStr">
        <is>
          <t>合道镇沈岭村张坪组至寨子坪村阳湾砂砾路工程10.078公里（总投资278.6208万元，本次安排80万元）</t>
        </is>
      </c>
      <c r="H233" s="170" t="n">
        <v>80</v>
      </c>
      <c r="I233" s="170" t="n">
        <v>80</v>
      </c>
      <c r="J233" s="219">
        <f>H233-I233</f>
        <v/>
      </c>
      <c r="K233" s="40">
        <f>I233/H233</f>
        <v/>
      </c>
      <c r="L233" s="224" t="n"/>
      <c r="M233" s="170" t="inlineStr">
        <is>
          <t>交运局</t>
        </is>
      </c>
      <c r="N233" s="170" t="inlineStr">
        <is>
          <t>县公路局</t>
        </is>
      </c>
      <c r="O233" s="21" t="n"/>
    </row>
    <row r="234" ht="38" customFormat="1" customHeight="1" s="46">
      <c r="A234" s="21" t="n">
        <v>44</v>
      </c>
      <c r="B234" s="21" t="inlineStr">
        <is>
          <t>环脱贫领办发〔2021〕10号</t>
        </is>
      </c>
      <c r="C234" s="21" t="inlineStr">
        <is>
          <t>中央一批衔接资金</t>
        </is>
      </c>
      <c r="D234" s="170" t="inlineStr">
        <is>
          <t>秦团庄乡新峁村至章阳山砂砾路工程</t>
        </is>
      </c>
      <c r="E234" s="170" t="inlineStr">
        <is>
          <t>续建</t>
        </is>
      </c>
      <c r="F234" s="170" t="inlineStr">
        <is>
          <t>秦团庄</t>
        </is>
      </c>
      <c r="G234" s="169" t="inlineStr">
        <is>
          <t>秦团庄乡新峁村至章阳山砂砾路工程5.24公里（总投资143.0871万元，本次安排35万元）</t>
        </is>
      </c>
      <c r="H234" s="170" t="n">
        <v>35</v>
      </c>
      <c r="I234" s="170" t="n">
        <v>35</v>
      </c>
      <c r="J234" s="219">
        <f>H234-I234</f>
        <v/>
      </c>
      <c r="K234" s="40">
        <f>I234/H234</f>
        <v/>
      </c>
      <c r="L234" s="224" t="n"/>
      <c r="M234" s="170" t="inlineStr">
        <is>
          <t>交运局</t>
        </is>
      </c>
      <c r="N234" s="170" t="inlineStr">
        <is>
          <t>县公路局</t>
        </is>
      </c>
      <c r="O234" s="21" t="n"/>
    </row>
    <row r="235" ht="38" customFormat="1" customHeight="1" s="46">
      <c r="A235" s="21" t="n">
        <v>45</v>
      </c>
      <c r="B235" s="21" t="inlineStr">
        <is>
          <t>环脱贫领办发〔2021〕10号</t>
        </is>
      </c>
      <c r="C235" s="21" t="inlineStr">
        <is>
          <t>中央一批衔接资金</t>
        </is>
      </c>
      <c r="D235" s="170" t="inlineStr">
        <is>
          <t>合道镇寨子坪柳洼组至路坪瓦厂砂砾路工程</t>
        </is>
      </c>
      <c r="E235" s="170" t="inlineStr">
        <is>
          <t>续建</t>
        </is>
      </c>
      <c r="F235" s="170" t="inlineStr">
        <is>
          <t>合道</t>
        </is>
      </c>
      <c r="G235" s="169" t="inlineStr">
        <is>
          <t>合道镇寨子坪柳洼组至路坪瓦厂砂砾路工程3.763公里（总投资292.764万元，本次安排70万元）</t>
        </is>
      </c>
      <c r="H235" s="170" t="n">
        <v>70</v>
      </c>
      <c r="I235" s="170" t="n">
        <v>70</v>
      </c>
      <c r="J235" s="219">
        <f>H235-I235</f>
        <v/>
      </c>
      <c r="K235" s="40">
        <f>I235/H235</f>
        <v/>
      </c>
      <c r="L235" s="224" t="n"/>
      <c r="M235" s="170" t="inlineStr">
        <is>
          <t>交运局</t>
        </is>
      </c>
      <c r="N235" s="170" t="inlineStr">
        <is>
          <t>县公路局</t>
        </is>
      </c>
      <c r="O235" s="21" t="n"/>
    </row>
    <row r="236" ht="38" customFormat="1" customHeight="1" s="46">
      <c r="A236" s="21" t="n">
        <v>46</v>
      </c>
      <c r="B236" s="21" t="inlineStr">
        <is>
          <t>环脱贫领办发〔2021〕10号</t>
        </is>
      </c>
      <c r="C236" s="21" t="inlineStr">
        <is>
          <t>中央一批衔接资金</t>
        </is>
      </c>
      <c r="D236" s="170" t="inlineStr">
        <is>
          <t>车道镇刘渠村部至刘渠组砂砾路工程</t>
        </is>
      </c>
      <c r="E236" s="170" t="inlineStr">
        <is>
          <t>续建</t>
        </is>
      </c>
      <c r="F236" s="170" t="inlineStr">
        <is>
          <t>车道</t>
        </is>
      </c>
      <c r="G236" s="169" t="inlineStr">
        <is>
          <t>车道镇刘渠村部至刘渠组砂砾路工程20.194公里（总投资672.6146万元，本次安排60万元）</t>
        </is>
      </c>
      <c r="H236" s="170" t="n">
        <v>60</v>
      </c>
      <c r="I236" s="170" t="n">
        <v>60</v>
      </c>
      <c r="J236" s="219">
        <f>H236-I236</f>
        <v/>
      </c>
      <c r="K236" s="40">
        <f>I236/H236</f>
        <v/>
      </c>
      <c r="L236" s="224" t="n"/>
      <c r="M236" s="170" t="inlineStr">
        <is>
          <t>交运局</t>
        </is>
      </c>
      <c r="N236" s="170" t="inlineStr">
        <is>
          <t>县公路局</t>
        </is>
      </c>
      <c r="O236" s="21" t="n"/>
    </row>
    <row r="237" ht="38" customFormat="1" customHeight="1" s="46">
      <c r="A237" s="21" t="n">
        <v>47</v>
      </c>
      <c r="B237" s="21" t="inlineStr">
        <is>
          <t>环脱贫领办发〔2021〕10号</t>
        </is>
      </c>
      <c r="C237" s="21" t="inlineStr">
        <is>
          <t>中央一批衔接资金</t>
        </is>
      </c>
      <c r="D237" s="170" t="inlineStr">
        <is>
          <t>耿湾乡四合原村至井崾岘组村组道路工程</t>
        </is>
      </c>
      <c r="E237" s="170" t="inlineStr">
        <is>
          <t>续建</t>
        </is>
      </c>
      <c r="F237" s="170" t="inlineStr">
        <is>
          <t>耿湾</t>
        </is>
      </c>
      <c r="G237" s="169" t="inlineStr">
        <is>
          <t>耿湾乡四合原村至井崾岘组村组道路工程0.743公里（总投资48.3704万元，本次安排20万元）</t>
        </is>
      </c>
      <c r="H237" s="170" t="n">
        <v>20</v>
      </c>
      <c r="I237" s="170" t="n">
        <v>20</v>
      </c>
      <c r="J237" s="219">
        <f>H237-I237</f>
        <v/>
      </c>
      <c r="K237" s="40">
        <f>I237/H237</f>
        <v/>
      </c>
      <c r="L237" s="224" t="n"/>
      <c r="M237" s="170" t="inlineStr">
        <is>
          <t>交运局</t>
        </is>
      </c>
      <c r="N237" s="170" t="inlineStr">
        <is>
          <t>县公路局</t>
        </is>
      </c>
      <c r="O237" s="21" t="n"/>
    </row>
    <row r="238" ht="38" customFormat="1" customHeight="1" s="46">
      <c r="A238" s="21" t="n">
        <v>48</v>
      </c>
      <c r="B238" s="21" t="inlineStr">
        <is>
          <t>环脱贫领办发〔2021〕10号</t>
        </is>
      </c>
      <c r="C238" s="21" t="inlineStr">
        <is>
          <t>中央一批衔接资金</t>
        </is>
      </c>
      <c r="D238" s="170" t="inlineStr">
        <is>
          <t>环城镇张滩滩村至郭山沟砂砾路工程</t>
        </is>
      </c>
      <c r="E238" s="170" t="inlineStr">
        <is>
          <t>续建</t>
        </is>
      </c>
      <c r="F238" s="170" t="inlineStr">
        <is>
          <t>环城</t>
        </is>
      </c>
      <c r="G238" s="169" t="inlineStr">
        <is>
          <t>环城镇张滩滩村至郭山沟砂砾路工程0.11公里（总投资71.9725万元，本次安排20万元）</t>
        </is>
      </c>
      <c r="H238" s="170" t="n">
        <v>20</v>
      </c>
      <c r="I238" s="170" t="n">
        <v>20</v>
      </c>
      <c r="J238" s="219">
        <f>H238-I238</f>
        <v/>
      </c>
      <c r="K238" s="40">
        <f>I238/H238</f>
        <v/>
      </c>
      <c r="L238" s="224" t="n"/>
      <c r="M238" s="170" t="inlineStr">
        <is>
          <t>交运局</t>
        </is>
      </c>
      <c r="N238" s="170" t="inlineStr">
        <is>
          <t>县公路局</t>
        </is>
      </c>
      <c r="O238" s="21" t="n"/>
    </row>
    <row r="239" ht="38" customFormat="1" customHeight="1" s="46">
      <c r="A239" s="21" t="n">
        <v>49</v>
      </c>
      <c r="B239" s="21" t="inlineStr">
        <is>
          <t>环脱贫领办发〔2021〕10号</t>
        </is>
      </c>
      <c r="C239" s="21" t="inlineStr">
        <is>
          <t>中央一批衔接资金</t>
        </is>
      </c>
      <c r="D239" s="170" t="inlineStr">
        <is>
          <t>天池乡梁家河村至曲子楼房子油路工程</t>
        </is>
      </c>
      <c r="E239" s="170" t="inlineStr">
        <is>
          <t>续建</t>
        </is>
      </c>
      <c r="F239" s="170" t="inlineStr">
        <is>
          <t>天池、曲子</t>
        </is>
      </c>
      <c r="G239" s="169" t="inlineStr">
        <is>
          <t>天池乡梁家河村至曲子楼房子油路工程9.18公里（总投资609.0621万元，本次安排50万元）</t>
        </is>
      </c>
      <c r="H239" s="170" t="n">
        <v>50</v>
      </c>
      <c r="I239" s="170" t="n">
        <v>50</v>
      </c>
      <c r="J239" s="219">
        <f>H239-I239</f>
        <v/>
      </c>
      <c r="K239" s="40">
        <f>I239/H239</f>
        <v/>
      </c>
      <c r="L239" s="224" t="n"/>
      <c r="M239" s="170" t="inlineStr">
        <is>
          <t>交运局</t>
        </is>
      </c>
      <c r="N239" s="170" t="inlineStr">
        <is>
          <t>县公路局</t>
        </is>
      </c>
      <c r="O239" s="21" t="n"/>
    </row>
    <row r="240" ht="38" customFormat="1" customHeight="1" s="46">
      <c r="A240" s="21" t="n">
        <v>50</v>
      </c>
      <c r="B240" s="21" t="inlineStr">
        <is>
          <t>环脱贫领办发〔2021〕10号</t>
        </is>
      </c>
      <c r="C240" s="21" t="inlineStr">
        <is>
          <t>中央一批衔接资金</t>
        </is>
      </c>
      <c r="D240" s="170" t="inlineStr">
        <is>
          <t>樊家川镇马驿沟城子组至冉旗寨陈塬砂砾路工程</t>
        </is>
      </c>
      <c r="E240" s="170" t="inlineStr">
        <is>
          <t>续建</t>
        </is>
      </c>
      <c r="F240" s="170" t="inlineStr">
        <is>
          <t>樊家川、环城</t>
        </is>
      </c>
      <c r="G240" s="169" t="inlineStr">
        <is>
          <t>樊家川镇马驿沟城子组至冉旗寨陈塬砂砾路工程4.88公里（总投资321.1493万元，本次安排90万元）</t>
        </is>
      </c>
      <c r="H240" s="170" t="n">
        <v>90</v>
      </c>
      <c r="I240" s="170" t="n">
        <v>90</v>
      </c>
      <c r="J240" s="219">
        <f>H240-I240</f>
        <v/>
      </c>
      <c r="K240" s="40">
        <f>I240/H240</f>
        <v/>
      </c>
      <c r="L240" s="224" t="n"/>
      <c r="M240" s="170" t="inlineStr">
        <is>
          <t>交运局</t>
        </is>
      </c>
      <c r="N240" s="170" t="inlineStr">
        <is>
          <t>县公路局</t>
        </is>
      </c>
      <c r="O240" s="21" t="n"/>
    </row>
    <row r="241" ht="38" customFormat="1" customHeight="1" s="46">
      <c r="A241" s="21" t="n">
        <v>51</v>
      </c>
      <c r="B241" s="21" t="inlineStr">
        <is>
          <t>环脱贫领办发〔2021〕10号</t>
        </is>
      </c>
      <c r="C241" s="21" t="inlineStr">
        <is>
          <t>中央一批衔接资金</t>
        </is>
      </c>
      <c r="D241" s="170" t="inlineStr">
        <is>
          <t>合道镇梁坪村西沟渠至柳树湾砂砾路工程（梁坪村漫水桥工程）</t>
        </is>
      </c>
      <c r="E241" s="170" t="inlineStr">
        <is>
          <t>续建</t>
        </is>
      </c>
      <c r="F241" s="170" t="inlineStr">
        <is>
          <t>合道</t>
        </is>
      </c>
      <c r="G241" s="169" t="inlineStr">
        <is>
          <t>合道镇梁坪村西沟渠至柳树湾砂砾路工程（梁坪村漫水桥工程）5.577公里（总投资244.6744万元，本次安排60万元）</t>
        </is>
      </c>
      <c r="H241" s="170" t="n">
        <v>60</v>
      </c>
      <c r="I241" s="170" t="n">
        <v>60</v>
      </c>
      <c r="J241" s="219">
        <f>H241-I241</f>
        <v/>
      </c>
      <c r="K241" s="40">
        <f>I241/H241</f>
        <v/>
      </c>
      <c r="L241" s="224" t="n"/>
      <c r="M241" s="170" t="inlineStr">
        <is>
          <t>交运局</t>
        </is>
      </c>
      <c r="N241" s="170" t="inlineStr">
        <is>
          <t>县公路局</t>
        </is>
      </c>
      <c r="O241" s="21" t="n"/>
    </row>
    <row r="242" ht="38" customFormat="1" customHeight="1" s="46">
      <c r="A242" s="21" t="n">
        <v>52</v>
      </c>
      <c r="B242" s="21" t="inlineStr">
        <is>
          <t>环脱贫领办发〔2021〕10号</t>
        </is>
      </c>
      <c r="C242" s="21" t="inlineStr">
        <is>
          <t>中央一批衔接资金</t>
        </is>
      </c>
      <c r="D242" s="170" t="inlineStr">
        <is>
          <t>演武乡佛岔至叶台碾子崾岘砂砾路工程（佛家岔村-叶台组）</t>
        </is>
      </c>
      <c r="E242" s="170" t="inlineStr">
        <is>
          <t>续建</t>
        </is>
      </c>
      <c r="F242" s="170" t="inlineStr">
        <is>
          <t>演武</t>
        </is>
      </c>
      <c r="G242" s="169" t="inlineStr">
        <is>
          <t>演武乡佛岔至叶台碾子崾岘砂砾路工程（佛家岔村-叶台组）7.465公里（总投资214.7398万元，本次安排75万元）</t>
        </is>
      </c>
      <c r="H242" s="170" t="n">
        <v>75</v>
      </c>
      <c r="I242" s="170" t="n">
        <v>75</v>
      </c>
      <c r="J242" s="219">
        <f>H242-I242</f>
        <v/>
      </c>
      <c r="K242" s="40">
        <f>I242/H242</f>
        <v/>
      </c>
      <c r="L242" s="224" t="n"/>
      <c r="M242" s="170" t="inlineStr">
        <is>
          <t>交运局</t>
        </is>
      </c>
      <c r="N242" s="170" t="inlineStr">
        <is>
          <t>县公路局</t>
        </is>
      </c>
      <c r="O242" s="21" t="n"/>
    </row>
    <row r="243" ht="38" customFormat="1" customHeight="1" s="46">
      <c r="A243" s="21" t="n">
        <v>53</v>
      </c>
      <c r="B243" s="21" t="inlineStr">
        <is>
          <t>环脱贫领办发〔2021〕10号</t>
        </is>
      </c>
      <c r="C243" s="21" t="inlineStr">
        <is>
          <t>中央一批衔接资金</t>
        </is>
      </c>
      <c r="D243" s="170" t="inlineStr">
        <is>
          <t>樊家川镇红旗组周儿塬油路口至李崾岘油路口砂砾路工程</t>
        </is>
      </c>
      <c r="E243" s="170" t="inlineStr">
        <is>
          <t>续建</t>
        </is>
      </c>
      <c r="F243" s="170" t="inlineStr">
        <is>
          <t>樊家川</t>
        </is>
      </c>
      <c r="G243" s="169" t="inlineStr">
        <is>
          <t>樊家川镇红旗组周儿塬油路口至李崾岘油路口砂砾路工程砂砾路工程2.552公里（总投资103.3646万元，本次安排10万元）</t>
        </is>
      </c>
      <c r="H243" s="170" t="n">
        <v>10</v>
      </c>
      <c r="I243" s="170" t="n">
        <v>10</v>
      </c>
      <c r="J243" s="219">
        <f>H243-I243</f>
        <v/>
      </c>
      <c r="K243" s="40">
        <f>I243/H243</f>
        <v/>
      </c>
      <c r="L243" s="224" t="n"/>
      <c r="M243" s="170" t="inlineStr">
        <is>
          <t>交运局</t>
        </is>
      </c>
      <c r="N243" s="170" t="inlineStr">
        <is>
          <t>县公路局</t>
        </is>
      </c>
      <c r="O243" s="21" t="n"/>
    </row>
    <row r="244" ht="38" customFormat="1" customHeight="1" s="46">
      <c r="A244" s="21" t="n">
        <v>54</v>
      </c>
      <c r="B244" s="21" t="inlineStr">
        <is>
          <t>环脱贫领办发〔2021〕10号</t>
        </is>
      </c>
      <c r="C244" s="21" t="inlineStr">
        <is>
          <t>中央一批衔接资金</t>
        </is>
      </c>
      <c r="D244" s="170" t="inlineStr">
        <is>
          <t>车道镇万安村刘上梁至常畔砂砾路工程</t>
        </is>
      </c>
      <c r="E244" s="170" t="inlineStr">
        <is>
          <t>续建</t>
        </is>
      </c>
      <c r="F244" s="170" t="inlineStr">
        <is>
          <t>车道</t>
        </is>
      </c>
      <c r="G244" s="169" t="inlineStr">
        <is>
          <t>车道镇万安村刘上梁至常畔砂砾路工程2.66公里（总投资99.8184万元，本次安排20万元）</t>
        </is>
      </c>
      <c r="H244" s="170" t="n">
        <v>20</v>
      </c>
      <c r="I244" s="170" t="n">
        <v>20</v>
      </c>
      <c r="J244" s="219">
        <f>H244-I244</f>
        <v/>
      </c>
      <c r="K244" s="40">
        <f>I244/H244</f>
        <v/>
      </c>
      <c r="L244" s="224" t="n"/>
      <c r="M244" s="170" t="inlineStr">
        <is>
          <t>交运局</t>
        </is>
      </c>
      <c r="N244" s="170" t="inlineStr">
        <is>
          <t>县公路局</t>
        </is>
      </c>
      <c r="O244" s="21" t="n"/>
    </row>
    <row r="245" ht="38" customFormat="1" customHeight="1" s="46">
      <c r="A245" s="21" t="n">
        <v>55</v>
      </c>
      <c r="B245" s="21" t="inlineStr">
        <is>
          <t>环脱贫领办发〔2021〕10号</t>
        </is>
      </c>
      <c r="C245" s="21" t="inlineStr">
        <is>
          <t>中央一批衔接资金</t>
        </is>
      </c>
      <c r="D245" s="170" t="inlineStr">
        <is>
          <t>八珠乡塔儿咀村部至马莲掌村温家湾崾岘、骆驼圈至华池刘沟岔砂砾路工程</t>
        </is>
      </c>
      <c r="E245" s="170" t="inlineStr">
        <is>
          <t>新建</t>
        </is>
      </c>
      <c r="F245" s="173" t="inlineStr">
        <is>
          <t>八珠</t>
        </is>
      </c>
      <c r="G245" s="169" t="inlineStr">
        <is>
          <t>八珠乡塔儿咀村部至马莲掌村温家湾崾岘、骆驼圈至华池刘沟岔砂砾路工程4.49公里（总投资159.8035万元，本次安排80万元）</t>
        </is>
      </c>
      <c r="H245" s="170" t="n">
        <v>80</v>
      </c>
      <c r="I245" s="170" t="n">
        <v>80</v>
      </c>
      <c r="J245" s="219">
        <f>H245-I245</f>
        <v/>
      </c>
      <c r="K245" s="40">
        <f>I245/H245</f>
        <v/>
      </c>
      <c r="L245" s="224" t="n"/>
      <c r="M245" s="170" t="inlineStr">
        <is>
          <t>交运局</t>
        </is>
      </c>
      <c r="N245" s="170" t="inlineStr">
        <is>
          <t>县公路局</t>
        </is>
      </c>
      <c r="O245" s="21" t="n"/>
    </row>
    <row r="246" ht="38" customFormat="1" customHeight="1" s="46">
      <c r="A246" s="21" t="n">
        <v>56</v>
      </c>
      <c r="B246" s="21" t="inlineStr">
        <is>
          <t>环脱贫领办发〔2021〕10号</t>
        </is>
      </c>
      <c r="C246" s="21" t="inlineStr">
        <is>
          <t>中央一批衔接资金</t>
        </is>
      </c>
      <c r="D246" s="170" t="inlineStr">
        <is>
          <t>合道镇赵塬至小王沟砂砾路工程</t>
        </is>
      </c>
      <c r="E246" s="170" t="inlineStr">
        <is>
          <t>新建</t>
        </is>
      </c>
      <c r="F246" s="173" t="inlineStr">
        <is>
          <t>合道</t>
        </is>
      </c>
      <c r="G246" s="169" t="inlineStr">
        <is>
          <t>合道镇赵塬至小王沟砂砾路工程5.558公里（总投资286.9629万元，本次安排150万元）</t>
        </is>
      </c>
      <c r="H246" s="170" t="n">
        <v>150</v>
      </c>
      <c r="I246" s="170" t="n">
        <v>150</v>
      </c>
      <c r="J246" s="219">
        <f>H246-I246</f>
        <v/>
      </c>
      <c r="K246" s="40">
        <f>I246/H246</f>
        <v/>
      </c>
      <c r="L246" s="224" t="n"/>
      <c r="M246" s="170" t="inlineStr">
        <is>
          <t>交运局</t>
        </is>
      </c>
      <c r="N246" s="170" t="inlineStr">
        <is>
          <t>县公路局</t>
        </is>
      </c>
      <c r="O246" s="21" t="n"/>
    </row>
    <row r="247" ht="50" customFormat="1" customHeight="1" s="46">
      <c r="A247" s="21" t="n">
        <v>57</v>
      </c>
      <c r="B247" s="21" t="inlineStr">
        <is>
          <t>环脱贫领办发〔2021〕10号</t>
        </is>
      </c>
      <c r="C247" s="21" t="inlineStr">
        <is>
          <t>中央一批衔接资金</t>
        </is>
      </c>
      <c r="D247" s="170" t="inlineStr">
        <is>
          <t>合道镇千只湖羊标准化养殖示范专业合作社砂砾路工程</t>
        </is>
      </c>
      <c r="E247" s="170" t="inlineStr">
        <is>
          <t>续建</t>
        </is>
      </c>
      <c r="F247" s="173" t="inlineStr">
        <is>
          <t>合道</t>
        </is>
      </c>
      <c r="G247" s="32" t="inlineStr">
        <is>
          <t>合道镇千只湖羊标准化养殖示范专业合作社砂砾路工程4.248公里（总投资104.4329万元，本次安排34万元）</t>
        </is>
      </c>
      <c r="H247" s="170" t="n">
        <v>20</v>
      </c>
      <c r="I247" s="170" t="n">
        <v>20</v>
      </c>
      <c r="J247" s="219">
        <f>H247-I247</f>
        <v/>
      </c>
      <c r="K247" s="40">
        <f>I247/H247</f>
        <v/>
      </c>
      <c r="L247" s="224" t="n"/>
      <c r="M247" s="170" t="inlineStr">
        <is>
          <t>交运局</t>
        </is>
      </c>
      <c r="N247" s="170" t="inlineStr">
        <is>
          <t>县公路局</t>
        </is>
      </c>
      <c r="O247" s="21" t="n"/>
      <c r="P247" s="171" t="n"/>
    </row>
    <row r="248" ht="42" customFormat="1" customHeight="1" s="46">
      <c r="A248" s="82" t="inlineStr">
        <is>
          <t>二十四</t>
        </is>
      </c>
      <c r="B248" s="82" t="inlineStr">
        <is>
          <t>环脱贫领办发〔2021〕10号</t>
        </is>
      </c>
      <c r="C248" s="82" t="inlineStr">
        <is>
          <t>中央一批衔接资金</t>
        </is>
      </c>
      <c r="D248" s="82" t="inlineStr">
        <is>
          <t>世行项目</t>
        </is>
      </c>
      <c r="E248" s="82" t="inlineStr">
        <is>
          <t>新建</t>
        </is>
      </c>
      <c r="F248" s="82" t="inlineStr">
        <is>
          <t>演武等7个乡镇</t>
        </is>
      </c>
      <c r="G248" s="108" t="inlineStr">
        <is>
          <t>世行项目配套资金。</t>
        </is>
      </c>
      <c r="H248" s="82" t="n">
        <v>250.074</v>
      </c>
      <c r="I248" s="82" t="n">
        <v>250.074</v>
      </c>
      <c r="J248" s="221">
        <f>H248-I248</f>
        <v/>
      </c>
      <c r="K248" s="157">
        <f>I248/H248</f>
        <v/>
      </c>
      <c r="L248" s="223" t="n"/>
      <c r="M248" s="82" t="inlineStr">
        <is>
          <t>扶贫办</t>
        </is>
      </c>
      <c r="N248" s="82" t="inlineStr">
        <is>
          <t>合作社</t>
        </is>
      </c>
      <c r="O248" s="82" t="n"/>
    </row>
    <row r="249" ht="42" customFormat="1" customHeight="1" s="46">
      <c r="A249" s="82" t="inlineStr">
        <is>
          <t>二十五</t>
        </is>
      </c>
      <c r="B249" s="82" t="inlineStr">
        <is>
          <t>环脱贫领办发〔2021〕10号</t>
        </is>
      </c>
      <c r="C249" s="82" t="inlineStr">
        <is>
          <t>中央一批衔接资金</t>
        </is>
      </c>
      <c r="D249" s="82" t="inlineStr">
        <is>
          <t>项目管理费</t>
        </is>
      </c>
      <c r="E249" s="82" t="inlineStr">
        <is>
          <t>新建</t>
        </is>
      </c>
      <c r="F249" s="82" t="inlineStr">
        <is>
          <t>交运局水务局</t>
        </is>
      </c>
      <c r="G249" s="108" t="inlineStr">
        <is>
          <t>用于项目前期准备和实施、资金管理相关的经费开支（水务局80万元，交运局120万元）。</t>
        </is>
      </c>
      <c r="H249" s="82" t="n">
        <v>200</v>
      </c>
      <c r="I249" s="82" t="n">
        <v>200</v>
      </c>
      <c r="J249" s="221">
        <f>H249-I249</f>
        <v/>
      </c>
      <c r="K249" s="157">
        <f>I249/H249</f>
        <v/>
      </c>
      <c r="L249" s="223" t="n"/>
      <c r="M249" s="82" t="inlineStr">
        <is>
          <t>交运局
水务局</t>
        </is>
      </c>
      <c r="N249" s="82" t="inlineStr">
        <is>
          <t>交运局
水务局</t>
        </is>
      </c>
      <c r="O249" s="82" t="n"/>
    </row>
    <row r="250" ht="49" customFormat="1" customHeight="1" s="46">
      <c r="A250" s="81" t="inlineStr">
        <is>
          <t>二十六</t>
        </is>
      </c>
      <c r="B250" s="82" t="inlineStr">
        <is>
          <t>环农领办发〔2021〕9号</t>
        </is>
      </c>
      <c r="C250" s="82" t="inlineStr">
        <is>
          <t>中央二批衔接资金</t>
        </is>
      </c>
      <c r="D250" s="81" t="inlineStr">
        <is>
          <t>续建产业
道路合计</t>
        </is>
      </c>
      <c r="E250" s="81" t="inlineStr">
        <is>
          <t>续建</t>
        </is>
      </c>
      <c r="F250" s="81" t="inlineStr">
        <is>
          <t>全县20个乡镇</t>
        </is>
      </c>
      <c r="G250" s="84" t="inlineStr">
        <is>
          <t>续建产业道路37条226.003公里（项目实施结束后，根据实际决算资金，可在以下道路之间相互调剂使用)。</t>
        </is>
      </c>
      <c r="H250" s="81">
        <f>SUM(H251:H284)</f>
        <v/>
      </c>
      <c r="I250" s="81">
        <f>SUM(I251:I284)</f>
        <v/>
      </c>
      <c r="J250" s="221">
        <f>H250-I250</f>
        <v/>
      </c>
      <c r="K250" s="157">
        <f>I250/H250</f>
        <v/>
      </c>
      <c r="L250" s="223" t="n"/>
      <c r="M250" s="83" t="inlineStr">
        <is>
          <t>交运局</t>
        </is>
      </c>
      <c r="N250" s="81" t="inlineStr">
        <is>
          <t>公路局</t>
        </is>
      </c>
      <c r="O250" s="82" t="n"/>
    </row>
    <row r="251" ht="48" customFormat="1" customHeight="1" s="46">
      <c r="A251" s="110" t="n">
        <v>1</v>
      </c>
      <c r="B251" s="21" t="inlineStr">
        <is>
          <t>环农领办发〔2021〕9号</t>
        </is>
      </c>
      <c r="C251" s="21" t="inlineStr">
        <is>
          <t>中央二批衔接资金</t>
        </is>
      </c>
      <c r="D251" s="110" t="inlineStr">
        <is>
          <t>环县八珠乡白塬村李咀组砂砾路工程</t>
        </is>
      </c>
      <c r="E251" s="110" t="inlineStr">
        <is>
          <t>续建</t>
        </is>
      </c>
      <c r="F251" s="110" t="inlineStr">
        <is>
          <t>八珠</t>
        </is>
      </c>
      <c r="G251" s="174" t="inlineStr">
        <is>
          <t>建设砂砾路工程9.225公里。</t>
        </is>
      </c>
      <c r="H251" s="110">
        <f>45-21</f>
        <v/>
      </c>
      <c r="I251" s="110">
        <f>45-21</f>
        <v/>
      </c>
      <c r="J251" s="219">
        <f>H251-I251</f>
        <v/>
      </c>
      <c r="K251" s="40">
        <f>I251/H251</f>
        <v/>
      </c>
      <c r="L251" s="224" t="n"/>
      <c r="M251" s="176" t="inlineStr">
        <is>
          <t>交运局</t>
        </is>
      </c>
      <c r="N251" s="110" t="inlineStr">
        <is>
          <t>公路局</t>
        </is>
      </c>
      <c r="O251" s="21" t="n"/>
    </row>
    <row r="252" ht="48" customFormat="1" customHeight="1" s="46">
      <c r="A252" s="110" t="n">
        <v>2</v>
      </c>
      <c r="B252" s="21" t="inlineStr">
        <is>
          <t>环农领办发〔2021〕9号</t>
        </is>
      </c>
      <c r="C252" s="21" t="inlineStr">
        <is>
          <t>中央二批衔接资金</t>
        </is>
      </c>
      <c r="D252" s="110" t="inlineStr">
        <is>
          <t>环县天池乡梁塬湖羊标准化养殖示范合作社砂砾路工程</t>
        </is>
      </c>
      <c r="E252" s="110" t="inlineStr">
        <is>
          <t>续建</t>
        </is>
      </c>
      <c r="F252" s="110" t="inlineStr">
        <is>
          <t>天池</t>
        </is>
      </c>
      <c r="G252" s="174" t="inlineStr">
        <is>
          <t>建设砂砾路工程4.33公里。</t>
        </is>
      </c>
      <c r="H252" s="110" t="n">
        <v>40</v>
      </c>
      <c r="I252" s="110" t="n">
        <v>40</v>
      </c>
      <c r="J252" s="219">
        <f>H252-I252</f>
        <v/>
      </c>
      <c r="K252" s="40">
        <f>I252/H252</f>
        <v/>
      </c>
      <c r="L252" s="224" t="n"/>
      <c r="M252" s="176" t="inlineStr">
        <is>
          <t>交运局</t>
        </is>
      </c>
      <c r="N252" s="110" t="inlineStr">
        <is>
          <t>公路局</t>
        </is>
      </c>
      <c r="O252" s="21" t="n"/>
    </row>
    <row r="253" ht="48" customFormat="1" customHeight="1" s="46">
      <c r="A253" s="110" t="n">
        <v>3</v>
      </c>
      <c r="B253" s="21" t="inlineStr">
        <is>
          <t>环农领办发〔2021〕9号</t>
        </is>
      </c>
      <c r="C253" s="21" t="inlineStr">
        <is>
          <t>中央二批衔接资金</t>
        </is>
      </c>
      <c r="D253" s="110" t="inlineStr">
        <is>
          <t>环县甜水镇张铁村老国道至王洼子砂砾路工程</t>
        </is>
      </c>
      <c r="E253" s="110" t="inlineStr">
        <is>
          <t>续建</t>
        </is>
      </c>
      <c r="F253" s="110" t="inlineStr">
        <is>
          <t>甜水</t>
        </is>
      </c>
      <c r="G253" s="174" t="inlineStr">
        <is>
          <t>建设砂砾路工程2.96公里。</t>
        </is>
      </c>
      <c r="H253" s="110" t="n">
        <v>25</v>
      </c>
      <c r="I253" s="110" t="n">
        <v>25</v>
      </c>
      <c r="J253" s="219">
        <f>H253-I253</f>
        <v/>
      </c>
      <c r="K253" s="40">
        <f>I253/H253</f>
        <v/>
      </c>
      <c r="L253" s="224" t="n"/>
      <c r="M253" s="176" t="inlineStr">
        <is>
          <t>交运局</t>
        </is>
      </c>
      <c r="N253" s="110" t="inlineStr">
        <is>
          <t>公路局</t>
        </is>
      </c>
      <c r="O253" s="21" t="n"/>
    </row>
    <row r="254" ht="48" customFormat="1" customHeight="1" s="46">
      <c r="A254" s="110" t="n">
        <v>4</v>
      </c>
      <c r="B254" s="21" t="inlineStr">
        <is>
          <t>环农领办发〔2021〕9号</t>
        </is>
      </c>
      <c r="C254" s="21" t="inlineStr">
        <is>
          <t>中央二批衔接资金</t>
        </is>
      </c>
      <c r="D254" s="110" t="inlineStr">
        <is>
          <t>环县甜水镇张铁村老国道至武新庄砂砾路工程</t>
        </is>
      </c>
      <c r="E254" s="110" t="inlineStr">
        <is>
          <t>续建</t>
        </is>
      </c>
      <c r="F254" s="110" t="inlineStr">
        <is>
          <t>甜水</t>
        </is>
      </c>
      <c r="G254" s="175" t="inlineStr">
        <is>
          <t>建设砂砾路工程3.04公里。</t>
        </is>
      </c>
      <c r="H254" s="216" t="n"/>
      <c r="I254" s="216" t="n"/>
      <c r="J254" s="219">
        <f>H254-I254</f>
        <v/>
      </c>
      <c r="K254" s="40">
        <f>I254/H254</f>
        <v/>
      </c>
      <c r="L254" s="224" t="n"/>
      <c r="M254" s="176" t="inlineStr">
        <is>
          <t>交运局</t>
        </is>
      </c>
      <c r="N254" s="110" t="inlineStr">
        <is>
          <t>公路局</t>
        </is>
      </c>
      <c r="O254" s="21" t="n"/>
    </row>
    <row r="255" ht="48" customFormat="1" customHeight="1" s="46">
      <c r="A255" s="110" t="n">
        <v>5</v>
      </c>
      <c r="B255" s="21" t="inlineStr">
        <is>
          <t>环农领办发〔2021〕9号</t>
        </is>
      </c>
      <c r="C255" s="21" t="inlineStr">
        <is>
          <t>中央二批衔接资金</t>
        </is>
      </c>
      <c r="D255" s="110" t="inlineStr">
        <is>
          <t>环县甜水镇张铁村吴高山至潘山砂砾路工程</t>
        </is>
      </c>
      <c r="E255" s="110" t="inlineStr">
        <is>
          <t>续建</t>
        </is>
      </c>
      <c r="F255" s="110" t="inlineStr">
        <is>
          <t>甜水</t>
        </is>
      </c>
      <c r="G255" s="175" t="inlineStr">
        <is>
          <t>建设砂砾路工程10.077公里。</t>
        </is>
      </c>
      <c r="H255" s="110" t="n">
        <v>45</v>
      </c>
      <c r="I255" s="110" t="n">
        <v>45</v>
      </c>
      <c r="J255" s="219">
        <f>H255-I255</f>
        <v/>
      </c>
      <c r="K255" s="40">
        <f>I255/H255</f>
        <v/>
      </c>
      <c r="L255" s="224" t="n"/>
      <c r="M255" s="176" t="inlineStr">
        <is>
          <t>交运局</t>
        </is>
      </c>
      <c r="N255" s="110" t="inlineStr">
        <is>
          <t>公路局</t>
        </is>
      </c>
      <c r="O255" s="21" t="n"/>
    </row>
    <row r="256" ht="48" customFormat="1" customHeight="1" s="46">
      <c r="A256" s="110" t="n">
        <v>6</v>
      </c>
      <c r="B256" s="21" t="inlineStr">
        <is>
          <t>环农领办发〔2021〕9号</t>
        </is>
      </c>
      <c r="C256" s="21" t="inlineStr">
        <is>
          <t>中央二批衔接资金</t>
        </is>
      </c>
      <c r="D256" s="110" t="inlineStr">
        <is>
          <t>环县木钵镇千只湖羊标准化养殖示范专业合作社砂砾路工程</t>
        </is>
      </c>
      <c r="E256" s="110" t="inlineStr">
        <is>
          <t>续建</t>
        </is>
      </c>
      <c r="F256" s="110" t="inlineStr">
        <is>
          <t>木钵</t>
        </is>
      </c>
      <c r="G256" s="174" t="inlineStr">
        <is>
          <t>建设砂砾路工程3.687公里。</t>
        </is>
      </c>
      <c r="H256" s="110" t="n">
        <v>50</v>
      </c>
      <c r="I256" s="110" t="n">
        <v>50</v>
      </c>
      <c r="J256" s="219">
        <f>H256-I256</f>
        <v/>
      </c>
      <c r="K256" s="40">
        <f>I256/H256</f>
        <v/>
      </c>
      <c r="L256" s="224" t="n"/>
      <c r="M256" s="176" t="inlineStr">
        <is>
          <t>交运局</t>
        </is>
      </c>
      <c r="N256" s="110" t="inlineStr">
        <is>
          <t>公路局</t>
        </is>
      </c>
      <c r="O256" s="21" t="n"/>
    </row>
    <row r="257" ht="48" customFormat="1" customHeight="1" s="46">
      <c r="A257" s="110" t="n">
        <v>7</v>
      </c>
      <c r="B257" s="21" t="inlineStr">
        <is>
          <t>环农领办发〔2021〕9号</t>
        </is>
      </c>
      <c r="C257" s="21" t="inlineStr">
        <is>
          <t>中央二批衔接资金</t>
        </is>
      </c>
      <c r="D257" s="110" t="inlineStr">
        <is>
          <t>环县虎洞镇千只湖羊标准化养殖示范专业合作社砂砾路工程</t>
        </is>
      </c>
      <c r="E257" s="110" t="inlineStr">
        <is>
          <t>续建</t>
        </is>
      </c>
      <c r="F257" s="110" t="inlineStr">
        <is>
          <t>虎洞</t>
        </is>
      </c>
      <c r="G257" s="174" t="inlineStr">
        <is>
          <t>建设砂砾路工程3.22公里。</t>
        </is>
      </c>
      <c r="H257" s="110" t="n">
        <v>20</v>
      </c>
      <c r="I257" s="110" t="n">
        <v>20</v>
      </c>
      <c r="J257" s="219">
        <f>H257-I257</f>
        <v/>
      </c>
      <c r="K257" s="40">
        <f>I257/H257</f>
        <v/>
      </c>
      <c r="L257" s="224" t="n"/>
      <c r="M257" s="176" t="inlineStr">
        <is>
          <t>交运局</t>
        </is>
      </c>
      <c r="N257" s="110" t="inlineStr">
        <is>
          <t>公路局</t>
        </is>
      </c>
      <c r="O257" s="21" t="n"/>
    </row>
    <row r="258" ht="48" customFormat="1" customHeight="1" s="46">
      <c r="A258" s="110" t="n">
        <v>9</v>
      </c>
      <c r="B258" s="21" t="inlineStr">
        <is>
          <t>环农领办发〔2021〕9号</t>
        </is>
      </c>
      <c r="C258" s="21" t="inlineStr">
        <is>
          <t>中央二批衔接资金</t>
        </is>
      </c>
      <c r="D258" s="110" t="inlineStr">
        <is>
          <t>环县洪德镇千只湖羊标准化养殖示范专业合作社砂砾路工程</t>
        </is>
      </c>
      <c r="E258" s="110" t="inlineStr">
        <is>
          <t>续建</t>
        </is>
      </c>
      <c r="F258" s="110" t="inlineStr">
        <is>
          <t>洪德</t>
        </is>
      </c>
      <c r="G258" s="174" t="inlineStr">
        <is>
          <t>建设砂砾路工程1.845公里。</t>
        </is>
      </c>
      <c r="H258" s="110" t="n">
        <v>13</v>
      </c>
      <c r="I258" s="110" t="n">
        <v>13</v>
      </c>
      <c r="J258" s="219">
        <f>H258-I258</f>
        <v/>
      </c>
      <c r="K258" s="40">
        <f>I258/H258</f>
        <v/>
      </c>
      <c r="L258" s="224" t="n"/>
      <c r="M258" s="176" t="inlineStr">
        <is>
          <t>交运局</t>
        </is>
      </c>
      <c r="N258" s="110" t="inlineStr">
        <is>
          <t>公路局</t>
        </is>
      </c>
      <c r="O258" s="21" t="n"/>
    </row>
    <row r="259" ht="48" customFormat="1" customHeight="1" s="46">
      <c r="A259" s="110" t="n">
        <v>10</v>
      </c>
      <c r="B259" s="21" t="inlineStr">
        <is>
          <t>环农领办发〔2021〕9号</t>
        </is>
      </c>
      <c r="C259" s="21" t="inlineStr">
        <is>
          <t>中央二批衔接资金</t>
        </is>
      </c>
      <c r="D259" s="110" t="inlineStr">
        <is>
          <t>环县环城镇千只湖羊标准化养殖示范专业合作社砂砾路工程</t>
        </is>
      </c>
      <c r="E259" s="110" t="inlineStr">
        <is>
          <t>续建</t>
        </is>
      </c>
      <c r="F259" s="110" t="inlineStr">
        <is>
          <t>环城</t>
        </is>
      </c>
      <c r="G259" s="174" t="inlineStr">
        <is>
          <t>建设砂砾路工程10.78公里。</t>
        </is>
      </c>
      <c r="H259" s="110" t="n">
        <v>80</v>
      </c>
      <c r="I259" s="110" t="n">
        <v>80</v>
      </c>
      <c r="J259" s="219">
        <f>H259-I259</f>
        <v/>
      </c>
      <c r="K259" s="40">
        <f>I259/H259</f>
        <v/>
      </c>
      <c r="L259" s="224" t="n"/>
      <c r="M259" s="176" t="inlineStr">
        <is>
          <t>交运局</t>
        </is>
      </c>
      <c r="N259" s="110" t="inlineStr">
        <is>
          <t>公路局</t>
        </is>
      </c>
      <c r="O259" s="21" t="n"/>
    </row>
    <row r="260" ht="48" customFormat="1" customHeight="1" s="46">
      <c r="A260" s="110" t="n">
        <v>11</v>
      </c>
      <c r="B260" s="21" t="inlineStr">
        <is>
          <t>环农领办发〔2021〕9号</t>
        </is>
      </c>
      <c r="C260" s="21" t="inlineStr">
        <is>
          <t>中央二批衔接资金</t>
        </is>
      </c>
      <c r="D260" s="110" t="inlineStr">
        <is>
          <t>环县甜水镇张铁村鲁城至潘山砂砾路工程</t>
        </is>
      </c>
      <c r="E260" s="110" t="inlineStr">
        <is>
          <t>续建</t>
        </is>
      </c>
      <c r="F260" s="110" t="inlineStr">
        <is>
          <t>甜水</t>
        </is>
      </c>
      <c r="G260" s="174" t="inlineStr">
        <is>
          <t>建设砂砾路工程10.104公里。</t>
        </is>
      </c>
      <c r="H260" s="110" t="n">
        <v>42</v>
      </c>
      <c r="I260" s="110" t="n">
        <v>42</v>
      </c>
      <c r="J260" s="219">
        <f>H260-I260</f>
        <v/>
      </c>
      <c r="K260" s="40">
        <f>I260/H260</f>
        <v/>
      </c>
      <c r="L260" s="224" t="n"/>
      <c r="M260" s="176" t="inlineStr">
        <is>
          <t>交运局</t>
        </is>
      </c>
      <c r="N260" s="110" t="inlineStr">
        <is>
          <t>公路局</t>
        </is>
      </c>
      <c r="O260" s="21" t="n"/>
    </row>
    <row r="261" ht="48" customFormat="1" customHeight="1" s="46">
      <c r="A261" s="110" t="n">
        <v>12</v>
      </c>
      <c r="B261" s="21" t="inlineStr">
        <is>
          <t>环农领办发〔2021〕9号</t>
        </is>
      </c>
      <c r="C261" s="21" t="inlineStr">
        <is>
          <t>中央二批衔接资金</t>
        </is>
      </c>
      <c r="D261" s="110" t="inlineStr">
        <is>
          <t>环县八珠乡千只湖羊标准化养殖示范专业合作社砂砾路工程</t>
        </is>
      </c>
      <c r="E261" s="110" t="inlineStr">
        <is>
          <t>续建</t>
        </is>
      </c>
      <c r="F261" s="110" t="inlineStr">
        <is>
          <t>八珠</t>
        </is>
      </c>
      <c r="G261" s="174" t="inlineStr">
        <is>
          <t>建设砂砾路工程4.035公里。</t>
        </is>
      </c>
      <c r="H261" s="110" t="n">
        <v>50</v>
      </c>
      <c r="I261" s="110" t="n">
        <v>50</v>
      </c>
      <c r="J261" s="219">
        <f>H261-I261</f>
        <v/>
      </c>
      <c r="K261" s="40">
        <f>I261/H261</f>
        <v/>
      </c>
      <c r="L261" s="224" t="n"/>
      <c r="M261" s="176" t="inlineStr">
        <is>
          <t>交运局</t>
        </is>
      </c>
      <c r="N261" s="110" t="inlineStr">
        <is>
          <t>公路局</t>
        </is>
      </c>
      <c r="O261" s="21" t="n"/>
    </row>
    <row r="262" ht="48" customFormat="1" customHeight="1" s="46">
      <c r="A262" s="110" t="n">
        <v>13</v>
      </c>
      <c r="B262" s="21" t="inlineStr">
        <is>
          <t>环农领办发〔2021〕9号</t>
        </is>
      </c>
      <c r="C262" s="21" t="inlineStr">
        <is>
          <t>中央二批衔接资金</t>
        </is>
      </c>
      <c r="D262" s="110" t="inlineStr">
        <is>
          <t>环县车道乡千只湖羊标准化养殖示范专业合作社砂砾路工程</t>
        </is>
      </c>
      <c r="E262" s="110" t="inlineStr">
        <is>
          <t>续建</t>
        </is>
      </c>
      <c r="F262" s="110" t="inlineStr">
        <is>
          <t>车道</t>
        </is>
      </c>
      <c r="G262" s="174" t="inlineStr">
        <is>
          <t>建设砂砾路工程7.612公里。</t>
        </is>
      </c>
      <c r="H262" s="110" t="n">
        <v>120</v>
      </c>
      <c r="I262" s="110" t="n">
        <v>120</v>
      </c>
      <c r="J262" s="219">
        <f>H262-I262</f>
        <v/>
      </c>
      <c r="K262" s="40">
        <f>I262/H262</f>
        <v/>
      </c>
      <c r="L262" s="224" t="n"/>
      <c r="M262" s="176" t="inlineStr">
        <is>
          <t>交运局</t>
        </is>
      </c>
      <c r="N262" s="110" t="inlineStr">
        <is>
          <t>公路局</t>
        </is>
      </c>
      <c r="O262" s="21" t="n"/>
    </row>
    <row r="263" ht="48" customFormat="1" customHeight="1" s="46">
      <c r="A263" s="110" t="n">
        <v>14</v>
      </c>
      <c r="B263" s="21" t="inlineStr">
        <is>
          <t>环农领办发〔2021〕9号</t>
        </is>
      </c>
      <c r="C263" s="21" t="inlineStr">
        <is>
          <t>中央二批衔接资金</t>
        </is>
      </c>
      <c r="D263" s="110" t="inlineStr">
        <is>
          <t>环县芦家湾乡千只湖羊标准化养殖示范专业合作社砂砾路工程</t>
        </is>
      </c>
      <c r="E263" s="110" t="inlineStr">
        <is>
          <t>续建</t>
        </is>
      </c>
      <c r="F263" s="110" t="inlineStr">
        <is>
          <t>芦家湾</t>
        </is>
      </c>
      <c r="G263" s="174" t="inlineStr">
        <is>
          <t>建设砂砾路工程9.49公里。</t>
        </is>
      </c>
      <c r="H263" s="110" t="n">
        <v>80</v>
      </c>
      <c r="I263" s="110" t="n">
        <v>80</v>
      </c>
      <c r="J263" s="219">
        <f>H263-I263</f>
        <v/>
      </c>
      <c r="K263" s="40">
        <f>I263/H263</f>
        <v/>
      </c>
      <c r="L263" s="224" t="n"/>
      <c r="M263" s="176" t="inlineStr">
        <is>
          <t>交运局</t>
        </is>
      </c>
      <c r="N263" s="110" t="inlineStr">
        <is>
          <t>公路局</t>
        </is>
      </c>
      <c r="O263" s="21" t="n"/>
    </row>
    <row r="264" ht="48" customFormat="1" customHeight="1" s="46">
      <c r="A264" s="110" t="n">
        <v>16</v>
      </c>
      <c r="B264" s="21" t="inlineStr">
        <is>
          <t>环农领办发〔2021〕9号</t>
        </is>
      </c>
      <c r="C264" s="21" t="inlineStr">
        <is>
          <t>中央二批衔接资金</t>
        </is>
      </c>
      <c r="D264" s="110" t="inlineStr">
        <is>
          <t>环县天池乡千只湖羊标准化养殖示范专业合作社砂砾路工程</t>
        </is>
      </c>
      <c r="E264" s="110" t="inlineStr">
        <is>
          <t>续建</t>
        </is>
      </c>
      <c r="F264" s="110" t="inlineStr">
        <is>
          <t>天池</t>
        </is>
      </c>
      <c r="G264" s="174" t="inlineStr">
        <is>
          <t>建设砂砾路工程5.137公里。</t>
        </is>
      </c>
      <c r="H264" s="110" t="n">
        <v>70</v>
      </c>
      <c r="I264" s="110" t="n">
        <v>70</v>
      </c>
      <c r="J264" s="219">
        <f>H264-I264</f>
        <v/>
      </c>
      <c r="K264" s="40">
        <f>I264/H264</f>
        <v/>
      </c>
      <c r="L264" s="224" t="n"/>
      <c r="M264" s="176" t="inlineStr">
        <is>
          <t>交运局</t>
        </is>
      </c>
      <c r="N264" s="110" t="inlineStr">
        <is>
          <t>公路局</t>
        </is>
      </c>
      <c r="O264" s="21" t="n"/>
    </row>
    <row r="265" ht="48" customFormat="1" customHeight="1" s="46">
      <c r="A265" s="110" t="n">
        <v>17</v>
      </c>
      <c r="B265" s="21" t="inlineStr">
        <is>
          <t>环农领办发〔2021〕9号</t>
        </is>
      </c>
      <c r="C265" s="21" t="inlineStr">
        <is>
          <t>中央二批衔接资金</t>
        </is>
      </c>
      <c r="D265" s="110" t="inlineStr">
        <is>
          <t>环县小南沟乡千只湖羊标准化养殖示范专业合作社砂砾路工程</t>
        </is>
      </c>
      <c r="E265" s="110" t="inlineStr">
        <is>
          <t>续建</t>
        </is>
      </c>
      <c r="F265" s="110" t="inlineStr">
        <is>
          <t>小南沟</t>
        </is>
      </c>
      <c r="G265" s="174" t="inlineStr">
        <is>
          <t>建设砂砾路工程5.675公里。</t>
        </is>
      </c>
      <c r="H265" s="110" t="n">
        <v>70</v>
      </c>
      <c r="I265" s="110" t="n">
        <v>70</v>
      </c>
      <c r="J265" s="219">
        <f>H265-I265</f>
        <v/>
      </c>
      <c r="K265" s="40">
        <f>I265/H265</f>
        <v/>
      </c>
      <c r="L265" s="224" t="n"/>
      <c r="M265" s="176" t="inlineStr">
        <is>
          <t>交运局</t>
        </is>
      </c>
      <c r="N265" s="110" t="inlineStr">
        <is>
          <t>公路局</t>
        </is>
      </c>
      <c r="O265" s="21" t="n"/>
    </row>
    <row r="266" ht="48" customFormat="1" customHeight="1" s="46">
      <c r="A266" s="110" t="n">
        <v>18</v>
      </c>
      <c r="B266" s="21" t="inlineStr">
        <is>
          <t>环农领办发〔2021〕9号</t>
        </is>
      </c>
      <c r="C266" s="21" t="inlineStr">
        <is>
          <t>中央二批衔接资金</t>
        </is>
      </c>
      <c r="D266" s="110" t="inlineStr">
        <is>
          <t>环县南湫乡千只湖羊标准化养殖示范专业合作社砂砾路工程</t>
        </is>
      </c>
      <c r="E266" s="110" t="inlineStr">
        <is>
          <t>续建</t>
        </is>
      </c>
      <c r="F266" s="110" t="inlineStr">
        <is>
          <t>南湫</t>
        </is>
      </c>
      <c r="G266" s="174" t="inlineStr">
        <is>
          <t>建设砂砾路工程0.885公里。</t>
        </is>
      </c>
      <c r="H266" s="110" t="n">
        <v>10</v>
      </c>
      <c r="I266" s="110" t="n">
        <v>10</v>
      </c>
      <c r="J266" s="219">
        <f>H266-I266</f>
        <v/>
      </c>
      <c r="K266" s="40">
        <f>I266/H266</f>
        <v/>
      </c>
      <c r="L266" s="224" t="n"/>
      <c r="M266" s="176" t="inlineStr">
        <is>
          <t>交运局</t>
        </is>
      </c>
      <c r="N266" s="110" t="inlineStr">
        <is>
          <t>公路局</t>
        </is>
      </c>
      <c r="O266" s="21" t="n"/>
    </row>
    <row r="267" ht="48" customFormat="1" customHeight="1" s="46">
      <c r="A267" s="110" t="n">
        <v>19</v>
      </c>
      <c r="B267" s="21" t="inlineStr">
        <is>
          <t>环农领办发〔2021〕9号</t>
        </is>
      </c>
      <c r="C267" s="21" t="inlineStr">
        <is>
          <t>中央二批衔接资金</t>
        </is>
      </c>
      <c r="D267" s="110" t="inlineStr">
        <is>
          <t>环县秦团庄乡千只湖羊标准化养殖示范专业合作社砂砾路工程</t>
        </is>
      </c>
      <c r="E267" s="110" t="inlineStr">
        <is>
          <t>续建</t>
        </is>
      </c>
      <c r="F267" s="110" t="inlineStr">
        <is>
          <t>秦团庄</t>
        </is>
      </c>
      <c r="G267" s="174" t="inlineStr">
        <is>
          <t>建设砂砾路工程5.445公里。</t>
        </is>
      </c>
      <c r="H267" s="110" t="n">
        <v>55</v>
      </c>
      <c r="I267" s="110" t="n">
        <v>55</v>
      </c>
      <c r="J267" s="219">
        <f>H267-I267</f>
        <v/>
      </c>
      <c r="K267" s="40">
        <f>I267/H267</f>
        <v/>
      </c>
      <c r="L267" s="224" t="n"/>
      <c r="M267" s="176" t="inlineStr">
        <is>
          <t>交运局</t>
        </is>
      </c>
      <c r="N267" s="110" t="inlineStr">
        <is>
          <t>公路局</t>
        </is>
      </c>
      <c r="O267" s="21" t="n"/>
    </row>
    <row r="268" ht="48" customFormat="1" customHeight="1" s="46">
      <c r="A268" s="110" t="n">
        <v>20</v>
      </c>
      <c r="B268" s="21" t="inlineStr">
        <is>
          <t>环农领办发〔2021〕9号</t>
        </is>
      </c>
      <c r="C268" s="21" t="inlineStr">
        <is>
          <t>中央二批衔接资金</t>
        </is>
      </c>
      <c r="D268" s="110" t="inlineStr">
        <is>
          <t>环县演武乡千只湖羊标准化养殖示范专业合作社砂砾路工程</t>
        </is>
      </c>
      <c r="E268" s="110" t="inlineStr">
        <is>
          <t>续建</t>
        </is>
      </c>
      <c r="F268" s="110" t="inlineStr">
        <is>
          <t>演武</t>
        </is>
      </c>
      <c r="G268" s="174" t="inlineStr">
        <is>
          <t>建设砂砾路工程6.682公里。</t>
        </is>
      </c>
      <c r="H268" s="110" t="n">
        <v>20</v>
      </c>
      <c r="I268" s="110" t="n">
        <v>20</v>
      </c>
      <c r="J268" s="219">
        <f>H268-I268</f>
        <v/>
      </c>
      <c r="K268" s="40">
        <f>I268/H268</f>
        <v/>
      </c>
      <c r="L268" s="224" t="n"/>
      <c r="M268" s="176" t="inlineStr">
        <is>
          <t>交运局</t>
        </is>
      </c>
      <c r="N268" s="110" t="inlineStr">
        <is>
          <t>公路局</t>
        </is>
      </c>
      <c r="O268" s="21" t="n"/>
    </row>
    <row r="269" ht="48" customFormat="1" customHeight="1" s="46">
      <c r="A269" s="110" t="n">
        <v>22</v>
      </c>
      <c r="B269" s="21" t="inlineStr">
        <is>
          <t>环农领办发〔2021〕9号</t>
        </is>
      </c>
      <c r="C269" s="21" t="inlineStr">
        <is>
          <t>中央二批衔接资金</t>
        </is>
      </c>
      <c r="D269" s="110" t="inlineStr">
        <is>
          <t>环县合道镇赵台村兰掌湾梁至常崾岘吊岭山梁油路工程</t>
        </is>
      </c>
      <c r="E269" s="110" t="inlineStr">
        <is>
          <t>续建</t>
        </is>
      </c>
      <c r="F269" s="110" t="inlineStr">
        <is>
          <t>合道</t>
        </is>
      </c>
      <c r="G269" s="174" t="inlineStr">
        <is>
          <t>建设油路工程2.719公里。</t>
        </is>
      </c>
      <c r="H269" s="110" t="n">
        <v>38</v>
      </c>
      <c r="I269" s="110" t="n">
        <v>38</v>
      </c>
      <c r="J269" s="219">
        <f>H269-I269</f>
        <v/>
      </c>
      <c r="K269" s="40">
        <f>I269/H269</f>
        <v/>
      </c>
      <c r="L269" s="224" t="n"/>
      <c r="M269" s="176" t="inlineStr">
        <is>
          <t>交运局</t>
        </is>
      </c>
      <c r="N269" s="110" t="inlineStr">
        <is>
          <t>公路局</t>
        </is>
      </c>
      <c r="O269" s="21" t="n"/>
    </row>
    <row r="270" ht="48" customFormat="1" customHeight="1" s="46">
      <c r="A270" s="110" t="n">
        <v>23</v>
      </c>
      <c r="B270" s="21" t="inlineStr">
        <is>
          <t>环农领办发〔2021〕9号</t>
        </is>
      </c>
      <c r="C270" s="21" t="inlineStr">
        <is>
          <t>中央二批衔接资金</t>
        </is>
      </c>
      <c r="D270" s="110" t="inlineStr">
        <is>
          <t>环县毛井镇红土咀村至尚渠沥青路工程</t>
        </is>
      </c>
      <c r="E270" s="110" t="inlineStr">
        <is>
          <t>续建</t>
        </is>
      </c>
      <c r="F270" s="110" t="inlineStr">
        <is>
          <t>毛井</t>
        </is>
      </c>
      <c r="G270" s="174" t="inlineStr">
        <is>
          <t>建设沥青路工程9.41公里。</t>
        </is>
      </c>
      <c r="H270" s="110" t="n">
        <v>85</v>
      </c>
      <c r="I270" s="110" t="n">
        <v>85</v>
      </c>
      <c r="J270" s="219">
        <f>H270-I270</f>
        <v/>
      </c>
      <c r="K270" s="40">
        <f>I270/H270</f>
        <v/>
      </c>
      <c r="L270" s="224" t="n"/>
      <c r="M270" s="176" t="inlineStr">
        <is>
          <t>交运局</t>
        </is>
      </c>
      <c r="N270" s="110" t="inlineStr">
        <is>
          <t>公路局</t>
        </is>
      </c>
      <c r="O270" s="21" t="n"/>
      <c r="P270" s="171" t="n"/>
    </row>
    <row r="271" ht="48" customFormat="1" customHeight="1" s="46">
      <c r="A271" s="110" t="n">
        <v>24</v>
      </c>
      <c r="B271" s="21" t="inlineStr">
        <is>
          <t>环农领办发〔2021〕9号</t>
        </is>
      </c>
      <c r="C271" s="21" t="inlineStr">
        <is>
          <t>中央二批衔接资金</t>
        </is>
      </c>
      <c r="D271" s="110" t="inlineStr">
        <is>
          <t>环县木钵镇坪子塬村柏林沟组狼刺湾至豆家塬砂砾路工程</t>
        </is>
      </c>
      <c r="E271" s="110" t="inlineStr">
        <is>
          <t>续建</t>
        </is>
      </c>
      <c r="F271" s="110" t="inlineStr">
        <is>
          <t>木钵</t>
        </is>
      </c>
      <c r="G271" s="174" t="inlineStr">
        <is>
          <t>建设砂砾路工程9.257公里。</t>
        </is>
      </c>
      <c r="H271" s="110" t="n">
        <v>90</v>
      </c>
      <c r="I271" s="110" t="n">
        <v>90</v>
      </c>
      <c r="J271" s="219">
        <f>H271-I271</f>
        <v/>
      </c>
      <c r="K271" s="40">
        <f>I271/H271</f>
        <v/>
      </c>
      <c r="L271" s="224" t="n"/>
      <c r="M271" s="176" t="inlineStr">
        <is>
          <t>交运局</t>
        </is>
      </c>
      <c r="N271" s="110" t="inlineStr">
        <is>
          <t>公路局</t>
        </is>
      </c>
      <c r="O271" s="21" t="n"/>
    </row>
    <row r="272" ht="48" customFormat="1" customHeight="1" s="46">
      <c r="A272" s="110" t="n">
        <v>25</v>
      </c>
      <c r="B272" s="21" t="inlineStr">
        <is>
          <t>环农领办发〔2021〕9号</t>
        </is>
      </c>
      <c r="C272" s="21" t="inlineStr">
        <is>
          <t>中央二批衔接资金</t>
        </is>
      </c>
      <c r="D272" s="110" t="inlineStr">
        <is>
          <t>环县芦家湾乡王庄村贺铺至张嘴子砂砾路工程</t>
        </is>
      </c>
      <c r="E272" s="110" t="inlineStr">
        <is>
          <t>续建</t>
        </is>
      </c>
      <c r="F272" s="110" t="inlineStr">
        <is>
          <t>芦家湾</t>
        </is>
      </c>
      <c r="G272" s="174" t="inlineStr">
        <is>
          <t>建设砂砾路工程12.173公里。</t>
        </is>
      </c>
      <c r="H272" s="110" t="n">
        <v>170</v>
      </c>
      <c r="I272" s="110" t="n">
        <v>170</v>
      </c>
      <c r="J272" s="219">
        <f>H272-I272</f>
        <v/>
      </c>
      <c r="K272" s="40">
        <f>I272/H272</f>
        <v/>
      </c>
      <c r="L272" s="224" t="n"/>
      <c r="M272" s="176" t="inlineStr">
        <is>
          <t>交运局</t>
        </is>
      </c>
      <c r="N272" s="110" t="inlineStr">
        <is>
          <t>公路局</t>
        </is>
      </c>
      <c r="O272" s="21" t="n"/>
    </row>
    <row r="273" ht="48" customFormat="1" customHeight="1" s="46">
      <c r="A273" s="110" t="n">
        <v>26</v>
      </c>
      <c r="B273" s="21" t="inlineStr">
        <is>
          <t>环农领办发〔2021〕9号</t>
        </is>
      </c>
      <c r="C273" s="21" t="inlineStr">
        <is>
          <t>中央二批衔接资金</t>
        </is>
      </c>
      <c r="D273" s="110" t="inlineStr">
        <is>
          <t>环县小南沟乡汪天子村至前台组砂砾路工程</t>
        </is>
      </c>
      <c r="E273" s="110" t="inlineStr">
        <is>
          <t>续建</t>
        </is>
      </c>
      <c r="F273" s="110" t="inlineStr">
        <is>
          <t>小南沟</t>
        </is>
      </c>
      <c r="G273" s="174" t="inlineStr">
        <is>
          <t>建设砂砾路工程4.5公里。</t>
        </is>
      </c>
      <c r="H273" s="110" t="n">
        <v>5</v>
      </c>
      <c r="I273" s="110" t="n">
        <v>5</v>
      </c>
      <c r="J273" s="219">
        <f>H273-I273</f>
        <v/>
      </c>
      <c r="K273" s="40">
        <f>I273/H273</f>
        <v/>
      </c>
      <c r="L273" s="224" t="n"/>
      <c r="M273" s="176" t="inlineStr">
        <is>
          <t>交运局</t>
        </is>
      </c>
      <c r="N273" s="110" t="inlineStr">
        <is>
          <t>公路局</t>
        </is>
      </c>
      <c r="O273" s="21" t="n"/>
    </row>
    <row r="274" ht="48" customFormat="1" customHeight="1" s="46">
      <c r="A274" s="110" t="n">
        <v>27</v>
      </c>
      <c r="B274" s="21" t="inlineStr">
        <is>
          <t>环农领办发〔2021〕9号</t>
        </is>
      </c>
      <c r="C274" s="21" t="inlineStr">
        <is>
          <t>中央二批衔接资金</t>
        </is>
      </c>
      <c r="D274" s="110" t="inlineStr">
        <is>
          <t>环县耿湾乡梁庄崾岘口至梁庄前掌砂砾路工程</t>
        </is>
      </c>
      <c r="E274" s="110" t="inlineStr">
        <is>
          <t>续建</t>
        </is>
      </c>
      <c r="F274" s="110" t="inlineStr">
        <is>
          <t>耿湾</t>
        </is>
      </c>
      <c r="G274" s="174" t="inlineStr">
        <is>
          <t>建设砂砾路工程5.27公里。</t>
        </is>
      </c>
      <c r="H274" s="110" t="n">
        <v>70</v>
      </c>
      <c r="I274" s="110" t="n">
        <v>70</v>
      </c>
      <c r="J274" s="219">
        <f>H274-I274</f>
        <v/>
      </c>
      <c r="K274" s="40">
        <f>I274/H274</f>
        <v/>
      </c>
      <c r="L274" s="224" t="n"/>
      <c r="M274" s="176" t="inlineStr">
        <is>
          <t>交运局</t>
        </is>
      </c>
      <c r="N274" s="110" t="inlineStr">
        <is>
          <t>公路局</t>
        </is>
      </c>
      <c r="O274" s="21" t="n"/>
    </row>
    <row r="275" ht="48" customFormat="1" customHeight="1" s="46">
      <c r="A275" s="110" t="n">
        <v>28</v>
      </c>
      <c r="B275" s="21" t="inlineStr">
        <is>
          <t>环农领办发〔2021〕9号</t>
        </is>
      </c>
      <c r="C275" s="21" t="inlineStr">
        <is>
          <t>中央二批衔接资金</t>
        </is>
      </c>
      <c r="D275" s="110" t="inlineStr">
        <is>
          <t>环县毛井镇红土嘴村尚渠至张咀咀砂砾路工程</t>
        </is>
      </c>
      <c r="E275" s="110" t="inlineStr">
        <is>
          <t>续建</t>
        </is>
      </c>
      <c r="F275" s="110" t="inlineStr">
        <is>
          <t>毛井</t>
        </is>
      </c>
      <c r="G275" s="174" t="inlineStr">
        <is>
          <t>建设砂砾路工程5.1公里。</t>
        </is>
      </c>
      <c r="H275" s="110" t="n">
        <v>60</v>
      </c>
      <c r="I275" s="110" t="n">
        <v>60</v>
      </c>
      <c r="J275" s="219">
        <f>H275-I275</f>
        <v/>
      </c>
      <c r="K275" s="40">
        <f>I275/H275</f>
        <v/>
      </c>
      <c r="L275" s="224" t="n"/>
      <c r="M275" s="176" t="inlineStr">
        <is>
          <t>交运局</t>
        </is>
      </c>
      <c r="N275" s="110" t="inlineStr">
        <is>
          <t>公路局</t>
        </is>
      </c>
      <c r="O275" s="21" t="n"/>
      <c r="P275" s="171" t="n"/>
    </row>
    <row r="276" ht="48" customFormat="1" customHeight="1" s="46">
      <c r="A276" s="110" t="n">
        <v>29</v>
      </c>
      <c r="B276" s="21" t="inlineStr">
        <is>
          <t>环农领办发〔2021〕9号</t>
        </is>
      </c>
      <c r="C276" s="21" t="inlineStr">
        <is>
          <t>中央二批衔接资金</t>
        </is>
      </c>
      <c r="D276" s="110" t="inlineStr">
        <is>
          <t>环县毛井镇施家滩村至堡子趟砂砾路工程</t>
        </is>
      </c>
      <c r="E276" s="110" t="inlineStr">
        <is>
          <t>续建</t>
        </is>
      </c>
      <c r="F276" s="110" t="inlineStr">
        <is>
          <t>毛井</t>
        </is>
      </c>
      <c r="G276" s="174" t="inlineStr">
        <is>
          <t>建设砂砾路工程3.11公里。</t>
        </is>
      </c>
      <c r="H276" s="110" t="n">
        <v>25</v>
      </c>
      <c r="I276" s="110" t="n">
        <v>25</v>
      </c>
      <c r="J276" s="219">
        <f>H276-I276</f>
        <v/>
      </c>
      <c r="K276" s="40">
        <f>I276/H276</f>
        <v/>
      </c>
      <c r="L276" s="224" t="n"/>
      <c r="M276" s="176" t="inlineStr">
        <is>
          <t>交运局</t>
        </is>
      </c>
      <c r="N276" s="110" t="inlineStr">
        <is>
          <t>公路局</t>
        </is>
      </c>
      <c r="O276" s="21" t="n"/>
    </row>
    <row r="277" ht="48" customFormat="1" customHeight="1" s="46">
      <c r="A277" s="110" t="n">
        <v>30</v>
      </c>
      <c r="B277" s="21" t="inlineStr">
        <is>
          <t>环农领办发〔2021〕9号</t>
        </is>
      </c>
      <c r="C277" s="21" t="inlineStr">
        <is>
          <t>中央二批衔接资金</t>
        </is>
      </c>
      <c r="D277" s="110" t="inlineStr">
        <is>
          <t>环县南湫乡党家洼村小掌子组至小口子组砂砾路工程</t>
        </is>
      </c>
      <c r="E277" s="110" t="inlineStr">
        <is>
          <t>续建</t>
        </is>
      </c>
      <c r="F277" s="110" t="inlineStr">
        <is>
          <t>南湫</t>
        </is>
      </c>
      <c r="G277" s="174" t="inlineStr">
        <is>
          <t>建设砂砾路工程8.79公里。</t>
        </is>
      </c>
      <c r="H277" s="110" t="n">
        <v>140</v>
      </c>
      <c r="I277" s="110" t="n">
        <v>140</v>
      </c>
      <c r="J277" s="219">
        <f>H277-I277</f>
        <v/>
      </c>
      <c r="K277" s="40">
        <f>I277/H277</f>
        <v/>
      </c>
      <c r="L277" s="224" t="n"/>
      <c r="M277" s="176" t="inlineStr">
        <is>
          <t>交运局</t>
        </is>
      </c>
      <c r="N277" s="110" t="inlineStr">
        <is>
          <t>公路局</t>
        </is>
      </c>
      <c r="O277" s="21" t="n"/>
      <c r="P277" s="171" t="n"/>
    </row>
    <row r="278" ht="49" customFormat="1" customHeight="1" s="46">
      <c r="A278" s="110" t="n">
        <v>31</v>
      </c>
      <c r="B278" s="21" t="inlineStr">
        <is>
          <t>环农领办发〔2021〕9号</t>
        </is>
      </c>
      <c r="C278" s="21" t="inlineStr">
        <is>
          <t>中央二批衔接资金</t>
        </is>
      </c>
      <c r="D278" s="110" t="inlineStr">
        <is>
          <t>环县曲子镇许家塬村芦草峁至孙家塬砂砾路工程</t>
        </is>
      </c>
      <c r="E278" s="110" t="inlineStr">
        <is>
          <t>续建</t>
        </is>
      </c>
      <c r="F278" s="110" t="inlineStr">
        <is>
          <t>曲子</t>
        </is>
      </c>
      <c r="G278" s="174" t="inlineStr">
        <is>
          <t>建设砂砾路工程3.374公里。</t>
        </is>
      </c>
      <c r="H278" s="110" t="n">
        <v>51</v>
      </c>
      <c r="I278" s="110" t="n">
        <v>51</v>
      </c>
      <c r="J278" s="219">
        <f>H278-I278</f>
        <v/>
      </c>
      <c r="K278" s="40">
        <f>I278/H278</f>
        <v/>
      </c>
      <c r="L278" s="224" t="n"/>
      <c r="M278" s="176" t="inlineStr">
        <is>
          <t>交运局</t>
        </is>
      </c>
      <c r="N278" s="110" t="inlineStr">
        <is>
          <t>公路局</t>
        </is>
      </c>
      <c r="O278" s="21" t="n"/>
      <c r="P278" s="171" t="n"/>
    </row>
    <row r="279" ht="39" customFormat="1" customHeight="1" s="46">
      <c r="A279" s="110" t="n">
        <v>32</v>
      </c>
      <c r="B279" s="21" t="inlineStr">
        <is>
          <t>环农领办发〔2021〕9号</t>
        </is>
      </c>
      <c r="C279" s="21" t="inlineStr">
        <is>
          <t>中央二批衔接资金</t>
        </is>
      </c>
      <c r="D279" s="110" t="inlineStr">
        <is>
          <t>环县山城乡薛塬至八里铺芦沟砂砾路工程</t>
        </is>
      </c>
      <c r="E279" s="110" t="inlineStr">
        <is>
          <t>续建</t>
        </is>
      </c>
      <c r="F279" s="110" t="inlineStr">
        <is>
          <t>山城</t>
        </is>
      </c>
      <c r="G279" s="174" t="inlineStr">
        <is>
          <t>建设砂砾路工程10.347公里。</t>
        </is>
      </c>
      <c r="H279" s="110" t="n">
        <v>70</v>
      </c>
      <c r="I279" s="110" t="n">
        <v>70</v>
      </c>
      <c r="J279" s="219">
        <f>H279-I279</f>
        <v/>
      </c>
      <c r="K279" s="40">
        <f>I279/H279</f>
        <v/>
      </c>
      <c r="L279" s="227" t="n"/>
      <c r="M279" s="176" t="inlineStr">
        <is>
          <t>交运局</t>
        </is>
      </c>
      <c r="N279" s="110" t="inlineStr">
        <is>
          <t>公路局</t>
        </is>
      </c>
      <c r="O279" s="21" t="n"/>
      <c r="P279" s="171" t="n"/>
    </row>
    <row r="280" ht="39" customFormat="1" customHeight="1" s="46">
      <c r="A280" s="110" t="n">
        <v>33</v>
      </c>
      <c r="B280" s="21" t="inlineStr">
        <is>
          <t>环农领办发〔2021〕9号</t>
        </is>
      </c>
      <c r="C280" s="21" t="inlineStr">
        <is>
          <t>中央二批衔接资金</t>
        </is>
      </c>
      <c r="D280" s="110" t="inlineStr">
        <is>
          <t>环县秦团庄乡新峁村至章阳山砂砾路工程</t>
        </is>
      </c>
      <c r="E280" s="110" t="inlineStr">
        <is>
          <t>续建</t>
        </is>
      </c>
      <c r="F280" s="110" t="inlineStr">
        <is>
          <t>秦团庄</t>
        </is>
      </c>
      <c r="G280" s="174" t="inlineStr">
        <is>
          <t>建设砂砾路工程5.24公里。</t>
        </is>
      </c>
      <c r="H280" s="110" t="n">
        <v>55</v>
      </c>
      <c r="I280" s="110" t="n">
        <v>55</v>
      </c>
      <c r="J280" s="219">
        <f>H280-I280</f>
        <v/>
      </c>
      <c r="K280" s="40">
        <f>I280/H280</f>
        <v/>
      </c>
      <c r="L280" s="227" t="n"/>
      <c r="M280" s="176" t="inlineStr">
        <is>
          <t>交运局</t>
        </is>
      </c>
      <c r="N280" s="110" t="inlineStr">
        <is>
          <t>公路局</t>
        </is>
      </c>
      <c r="O280" s="21" t="n"/>
    </row>
    <row r="281" ht="39" customFormat="1" customHeight="1" s="46">
      <c r="A281" s="110" t="n">
        <v>34</v>
      </c>
      <c r="B281" s="21" t="inlineStr">
        <is>
          <t>环农领办发〔2021〕9号</t>
        </is>
      </c>
      <c r="C281" s="21" t="inlineStr">
        <is>
          <t>中央二批衔接资金</t>
        </is>
      </c>
      <c r="D281" s="110" t="inlineStr">
        <is>
          <t>环县樊家川镇红旗组周儿塬油路口至李崾岘油路口砂砾路工程</t>
        </is>
      </c>
      <c r="E281" s="110" t="inlineStr">
        <is>
          <t>续建</t>
        </is>
      </c>
      <c r="F281" s="110" t="inlineStr">
        <is>
          <t>樊家川</t>
        </is>
      </c>
      <c r="G281" s="174" t="inlineStr">
        <is>
          <t>建设砂砾路工程2.552公里。</t>
        </is>
      </c>
      <c r="H281" s="110" t="n">
        <v>40</v>
      </c>
      <c r="I281" s="110" t="n">
        <v>40</v>
      </c>
      <c r="J281" s="219">
        <f>H281-I281</f>
        <v/>
      </c>
      <c r="K281" s="40">
        <f>I281/H281</f>
        <v/>
      </c>
      <c r="L281" s="227" t="n"/>
      <c r="M281" s="176" t="inlineStr">
        <is>
          <t>交运局</t>
        </is>
      </c>
      <c r="N281" s="110" t="inlineStr">
        <is>
          <t>公路局</t>
        </is>
      </c>
      <c r="O281" s="21" t="n"/>
    </row>
    <row r="282" ht="39" customFormat="1" customHeight="1" s="46">
      <c r="A282" s="110" t="n">
        <v>35</v>
      </c>
      <c r="B282" s="21" t="inlineStr">
        <is>
          <t>环农领办发〔2021〕9号</t>
        </is>
      </c>
      <c r="C282" s="21" t="inlineStr">
        <is>
          <t>中央二批衔接资金</t>
        </is>
      </c>
      <c r="D282" s="110" t="inlineStr">
        <is>
          <t>环县八珠乡瓦崾岘组至桑树咀组砂砾路工程</t>
        </is>
      </c>
      <c r="E282" s="110" t="inlineStr">
        <is>
          <t>续建</t>
        </is>
      </c>
      <c r="F282" s="177" t="inlineStr">
        <is>
          <t>八珠</t>
        </is>
      </c>
      <c r="G282" s="174" t="inlineStr">
        <is>
          <t>建设砂砾路工程10.62公里。</t>
        </is>
      </c>
      <c r="H282" s="110">
        <f>110-31</f>
        <v/>
      </c>
      <c r="I282" s="110">
        <f>110-31</f>
        <v/>
      </c>
      <c r="J282" s="219">
        <f>H282-I282</f>
        <v/>
      </c>
      <c r="K282" s="40">
        <f>I282/H282</f>
        <v/>
      </c>
      <c r="L282" s="227" t="n"/>
      <c r="M282" s="176" t="inlineStr">
        <is>
          <t>交运局</t>
        </is>
      </c>
      <c r="N282" s="110" t="inlineStr">
        <is>
          <t>公路局</t>
        </is>
      </c>
      <c r="O282" s="21" t="n"/>
    </row>
    <row r="283" ht="39" customFormat="1" customHeight="1" s="46">
      <c r="A283" s="110" t="n">
        <v>36</v>
      </c>
      <c r="B283" s="21" t="inlineStr">
        <is>
          <t>环农领办发〔2021〕9号</t>
        </is>
      </c>
      <c r="C283" s="21" t="inlineStr">
        <is>
          <t>中央二批衔接资金</t>
        </is>
      </c>
      <c r="D283" s="110" t="inlineStr">
        <is>
          <t>环县罗山川乡山水湾村至洪德镇新集子砂砾路工程</t>
        </is>
      </c>
      <c r="E283" s="110" t="inlineStr">
        <is>
          <t>续建</t>
        </is>
      </c>
      <c r="F283" s="177" t="inlineStr">
        <is>
          <t>洪德</t>
        </is>
      </c>
      <c r="G283" s="174" t="inlineStr">
        <is>
          <t>建设砂砾路工程16.115公里。</t>
        </is>
      </c>
      <c r="H283" s="110" t="n">
        <v>200</v>
      </c>
      <c r="I283" s="110" t="n">
        <v>200</v>
      </c>
      <c r="J283" s="219">
        <f>H283-I283</f>
        <v/>
      </c>
      <c r="K283" s="40">
        <f>I283/H283</f>
        <v/>
      </c>
      <c r="L283" s="227" t="n"/>
      <c r="M283" s="176" t="inlineStr">
        <is>
          <t>交运局</t>
        </is>
      </c>
      <c r="N283" s="110" t="inlineStr">
        <is>
          <t>公路局</t>
        </is>
      </c>
      <c r="O283" s="21" t="n"/>
    </row>
    <row r="284" ht="39" customFormat="1" customHeight="1" s="46">
      <c r="A284" s="110" t="n">
        <v>37</v>
      </c>
      <c r="B284" s="21" t="inlineStr">
        <is>
          <t>环农领办发〔2021〕9号</t>
        </is>
      </c>
      <c r="C284" s="21" t="inlineStr">
        <is>
          <t>中央二批衔接资金</t>
        </is>
      </c>
      <c r="D284" s="110" t="inlineStr">
        <is>
          <t>环县合道镇陶洼子村田台子组至天池苏北岔村田塬组砂砾路工程</t>
        </is>
      </c>
      <c r="E284" s="110" t="inlineStr">
        <is>
          <t>续建</t>
        </is>
      </c>
      <c r="F284" s="110" t="inlineStr">
        <is>
          <t>天池</t>
        </is>
      </c>
      <c r="G284" s="174" t="inlineStr">
        <is>
          <t>建设砂砾路工程9.318公里。</t>
        </is>
      </c>
      <c r="H284" s="110" t="n">
        <v>160</v>
      </c>
      <c r="I284" s="110" t="n">
        <v>160</v>
      </c>
      <c r="J284" s="219">
        <f>H284-I284</f>
        <v/>
      </c>
      <c r="K284" s="40">
        <f>I284/H284</f>
        <v/>
      </c>
      <c r="L284" s="227" t="n"/>
      <c r="M284" s="176" t="inlineStr">
        <is>
          <t>交运局</t>
        </is>
      </c>
      <c r="N284" s="110" t="inlineStr">
        <is>
          <t>公路局</t>
        </is>
      </c>
      <c r="O284" s="21" t="n"/>
    </row>
    <row r="285" ht="39" customFormat="1" customHeight="1" s="46">
      <c r="A285" s="81" t="inlineStr">
        <is>
          <t>二十七</t>
        </is>
      </c>
      <c r="B285" s="82" t="inlineStr">
        <is>
          <t>环农领办发〔2021〕9号</t>
        </is>
      </c>
      <c r="C285" s="82" t="inlineStr">
        <is>
          <t>中央二批衔接资金</t>
        </is>
      </c>
      <c r="D285" s="81" t="inlineStr">
        <is>
          <t>新建产业道路
合计</t>
        </is>
      </c>
      <c r="E285" s="83" t="inlineStr">
        <is>
          <t>新建</t>
        </is>
      </c>
      <c r="F285" s="81" t="inlineStr">
        <is>
          <t>洪德等9个乡镇</t>
        </is>
      </c>
      <c r="G285" s="178" t="inlineStr">
        <is>
          <t>新建产业道路13条113.951公里（项目实施结束后，根据实际决算资金，可在以下道路之间相互调剂使用)。</t>
        </is>
      </c>
      <c r="H285" s="81">
        <f>SUM(H286:H299)</f>
        <v/>
      </c>
      <c r="I285" s="81">
        <f>SUM(I286:I299)</f>
        <v/>
      </c>
      <c r="J285" s="221">
        <f>H285-I285</f>
        <v/>
      </c>
      <c r="K285" s="157">
        <f>I285/H285</f>
        <v/>
      </c>
      <c r="L285" s="225" t="n"/>
      <c r="M285" s="83" t="inlineStr">
        <is>
          <t>交运局</t>
        </is>
      </c>
      <c r="N285" s="83" t="inlineStr">
        <is>
          <t>公路局</t>
        </is>
      </c>
      <c r="O285" s="82" t="n"/>
    </row>
    <row r="286" ht="39" customFormat="1" customHeight="1" s="46">
      <c r="A286" s="21" t="n">
        <v>1</v>
      </c>
      <c r="B286" s="21" t="inlineStr">
        <is>
          <t>环农领办发〔2021〕9号</t>
        </is>
      </c>
      <c r="C286" s="21" t="inlineStr">
        <is>
          <t>中央二批衔接资金</t>
        </is>
      </c>
      <c r="D286" s="21" t="inlineStr">
        <is>
          <t>环县洪德镇丁阳渠子村高阴山老庄壕油路至魏阳湾砂砾路工程</t>
        </is>
      </c>
      <c r="E286" s="21" t="inlineStr">
        <is>
          <t>新建</t>
        </is>
      </c>
      <c r="F286" s="21" t="inlineStr">
        <is>
          <t>洪德</t>
        </is>
      </c>
      <c r="G286" s="107" t="inlineStr">
        <is>
          <t>建设砂砾路工程6.196公里。</t>
        </is>
      </c>
      <c r="H286" s="110" t="n">
        <v>100</v>
      </c>
      <c r="I286" s="110" t="n">
        <v>100</v>
      </c>
      <c r="J286" s="219">
        <f>H286-I286</f>
        <v/>
      </c>
      <c r="K286" s="40">
        <f>I286/H286</f>
        <v/>
      </c>
      <c r="L286" s="227" t="n"/>
      <c r="M286" s="228" t="inlineStr">
        <is>
          <t>交运局</t>
        </is>
      </c>
      <c r="N286" s="229" t="inlineStr">
        <is>
          <t>公路局</t>
        </is>
      </c>
      <c r="O286" s="21" t="n"/>
    </row>
    <row r="287" ht="39" customFormat="1" customHeight="1" s="46">
      <c r="A287" s="21" t="n">
        <v>2</v>
      </c>
      <c r="B287" s="21" t="inlineStr">
        <is>
          <t>环农领办发〔2021〕9号</t>
        </is>
      </c>
      <c r="C287" s="21" t="inlineStr">
        <is>
          <t>中央二批衔接资金</t>
        </is>
      </c>
      <c r="D287" s="110" t="inlineStr">
        <is>
          <t>环县洪德镇李达掌村至山兴园合作社砂砾路工程</t>
        </is>
      </c>
      <c r="E287" s="176" t="inlineStr">
        <is>
          <t>新建</t>
        </is>
      </c>
      <c r="F287" s="110" t="inlineStr">
        <is>
          <t>洪德</t>
        </is>
      </c>
      <c r="G287" s="174" t="inlineStr">
        <is>
          <t>建设砂砾路工程4.586公里。</t>
        </is>
      </c>
      <c r="H287" s="110" t="n">
        <v>40</v>
      </c>
      <c r="I287" s="110" t="n">
        <v>40</v>
      </c>
      <c r="J287" s="219">
        <f>H287-I287</f>
        <v/>
      </c>
      <c r="K287" s="40">
        <f>I287/H287</f>
        <v/>
      </c>
      <c r="L287" s="227" t="n"/>
      <c r="M287" s="176" t="inlineStr">
        <is>
          <t>交运局</t>
        </is>
      </c>
      <c r="N287" s="176" t="inlineStr">
        <is>
          <t>公路局</t>
        </is>
      </c>
      <c r="O287" s="21" t="n"/>
    </row>
    <row r="288" ht="39" customFormat="1" customHeight="1" s="46">
      <c r="A288" s="21" t="n">
        <v>3</v>
      </c>
      <c r="B288" s="21" t="inlineStr">
        <is>
          <t>环农领办发〔2021〕9号</t>
        </is>
      </c>
      <c r="C288" s="21" t="inlineStr">
        <is>
          <t>中央二批衔接资金</t>
        </is>
      </c>
      <c r="D288" s="110" t="inlineStr">
        <is>
          <t>环县八珠乡白塬村余峁子组罗家山至郑掌崾岘砂砾路工程</t>
        </is>
      </c>
      <c r="E288" s="176" t="inlineStr">
        <is>
          <t>新建</t>
        </is>
      </c>
      <c r="F288" s="110" t="inlineStr">
        <is>
          <t>八珠</t>
        </is>
      </c>
      <c r="G288" s="174" t="inlineStr">
        <is>
          <t>建设砂砾路工程6.861公里。</t>
        </is>
      </c>
      <c r="H288" s="110" t="n">
        <v>150</v>
      </c>
      <c r="I288" s="110" t="n">
        <v>150</v>
      </c>
      <c r="J288" s="219">
        <f>H288-I288</f>
        <v/>
      </c>
      <c r="K288" s="40">
        <f>I288/H288</f>
        <v/>
      </c>
      <c r="L288" s="227" t="n"/>
      <c r="M288" s="176" t="inlineStr">
        <is>
          <t>交运局</t>
        </is>
      </c>
      <c r="N288" s="176" t="inlineStr">
        <is>
          <t>公路局</t>
        </is>
      </c>
      <c r="O288" s="21" t="n"/>
    </row>
    <row r="289" ht="39" customFormat="1" customHeight="1" s="46">
      <c r="A289" s="21" t="n">
        <v>4</v>
      </c>
      <c r="B289" s="21" t="inlineStr">
        <is>
          <t>环农领办发〔2021〕9号</t>
        </is>
      </c>
      <c r="C289" s="21" t="inlineStr">
        <is>
          <t>中央二批衔接资金</t>
        </is>
      </c>
      <c r="D289" s="110" t="inlineStr">
        <is>
          <t>环县合道镇赵台村村部至阴台组砂砾路工程</t>
        </is>
      </c>
      <c r="E289" s="176" t="inlineStr">
        <is>
          <t>新建</t>
        </is>
      </c>
      <c r="F289" s="110" t="inlineStr">
        <is>
          <t>合道</t>
        </is>
      </c>
      <c r="G289" s="174" t="inlineStr">
        <is>
          <t>建设砂砾路工程4.549公里。</t>
        </is>
      </c>
      <c r="H289" s="110" t="n">
        <v>70</v>
      </c>
      <c r="I289" s="110" t="n">
        <v>70</v>
      </c>
      <c r="J289" s="219">
        <f>H289-I289</f>
        <v/>
      </c>
      <c r="K289" s="40">
        <f>I289/H289</f>
        <v/>
      </c>
      <c r="L289" s="227" t="n"/>
      <c r="M289" s="176" t="inlineStr">
        <is>
          <t>交运局</t>
        </is>
      </c>
      <c r="N289" s="176" t="inlineStr">
        <is>
          <t>公路局</t>
        </is>
      </c>
      <c r="O289" s="21" t="n"/>
    </row>
    <row r="290" ht="39" customFormat="1" customHeight="1" s="46">
      <c r="A290" s="21" t="n">
        <v>5</v>
      </c>
      <c r="B290" s="21" t="inlineStr">
        <is>
          <t>环农领办发〔2021〕9号</t>
        </is>
      </c>
      <c r="C290" s="21" t="inlineStr">
        <is>
          <t>中央二批衔接资金</t>
        </is>
      </c>
      <c r="D290" s="110" t="inlineStr">
        <is>
          <t>环县合道镇沈岭村张坪组至寨子坪村阳湾砂砾路工程</t>
        </is>
      </c>
      <c r="E290" s="176" t="inlineStr">
        <is>
          <t>新建</t>
        </is>
      </c>
      <c r="F290" s="110" t="inlineStr">
        <is>
          <t>合道</t>
        </is>
      </c>
      <c r="G290" s="174" t="inlineStr">
        <is>
          <t>建设砂砾路工程10.078公里。</t>
        </is>
      </c>
      <c r="H290" s="110" t="n">
        <v>110</v>
      </c>
      <c r="I290" s="110" t="n">
        <v>110</v>
      </c>
      <c r="J290" s="219">
        <f>H290-I290</f>
        <v/>
      </c>
      <c r="K290" s="40">
        <f>I290/H290</f>
        <v/>
      </c>
      <c r="L290" s="227" t="n"/>
      <c r="M290" s="176" t="inlineStr">
        <is>
          <t>交运局</t>
        </is>
      </c>
      <c r="N290" s="176" t="inlineStr">
        <is>
          <t>公路局</t>
        </is>
      </c>
      <c r="O290" s="21" t="n"/>
      <c r="P290" s="171" t="n"/>
    </row>
    <row r="291" ht="39" customFormat="1" customHeight="1" s="46">
      <c r="A291" s="21" t="n">
        <v>6</v>
      </c>
      <c r="B291" s="21" t="inlineStr">
        <is>
          <t>环农领办发〔2021〕9号</t>
        </is>
      </c>
      <c r="C291" s="21" t="inlineStr">
        <is>
          <t>中央二批衔接资金</t>
        </is>
      </c>
      <c r="D291" s="110" t="inlineStr">
        <is>
          <t>环县车道镇刘渠村部至刘渠组砂砾路工程</t>
        </is>
      </c>
      <c r="E291" s="176" t="inlineStr">
        <is>
          <t>新建</t>
        </is>
      </c>
      <c r="F291" s="110" t="inlineStr">
        <is>
          <t>车道</t>
        </is>
      </c>
      <c r="G291" s="174" t="inlineStr">
        <is>
          <t>建设砂砾路工程20.194公里。</t>
        </is>
      </c>
      <c r="H291" s="110" t="n">
        <v>150</v>
      </c>
      <c r="I291" s="110" t="n">
        <v>150</v>
      </c>
      <c r="J291" s="219">
        <f>H291-I291</f>
        <v/>
      </c>
      <c r="K291" s="40">
        <f>I291/H291</f>
        <v/>
      </c>
      <c r="L291" s="227" t="n"/>
      <c r="M291" s="176" t="inlineStr">
        <is>
          <t>交运局</t>
        </is>
      </c>
      <c r="N291" s="176" t="inlineStr">
        <is>
          <t>公路局</t>
        </is>
      </c>
      <c r="O291" s="21" t="n"/>
    </row>
    <row r="292" ht="39" customFormat="1" customHeight="1" s="46">
      <c r="A292" s="21" t="n">
        <v>7</v>
      </c>
      <c r="B292" s="21" t="inlineStr">
        <is>
          <t>环农领办发〔2021〕9号</t>
        </is>
      </c>
      <c r="C292" s="21" t="inlineStr">
        <is>
          <t>中央二批衔接资金</t>
        </is>
      </c>
      <c r="D292" s="110" t="inlineStr">
        <is>
          <t>环县罗山川乡陈渠子村石家坝至洪德新集子砂砾路工程</t>
        </is>
      </c>
      <c r="E292" s="176" t="inlineStr">
        <is>
          <t>新建</t>
        </is>
      </c>
      <c r="F292" s="110" t="inlineStr">
        <is>
          <t>罗山川、洪德</t>
        </is>
      </c>
      <c r="G292" s="174" t="inlineStr">
        <is>
          <t>建设砂砾路工程16.841公里。</t>
        </is>
      </c>
      <c r="H292" s="110" t="n">
        <v>190</v>
      </c>
      <c r="I292" s="110" t="n">
        <v>190</v>
      </c>
      <c r="J292" s="219">
        <f>H292-I292</f>
        <v/>
      </c>
      <c r="K292" s="40">
        <f>I292/H292</f>
        <v/>
      </c>
      <c r="L292" s="227" t="n"/>
      <c r="M292" s="176" t="inlineStr">
        <is>
          <t>交运局</t>
        </is>
      </c>
      <c r="N292" s="176" t="inlineStr">
        <is>
          <t>公路局</t>
        </is>
      </c>
      <c r="O292" s="21" t="n"/>
    </row>
    <row r="293" ht="39" customFormat="1" customHeight="1" s="46">
      <c r="A293" s="21" t="n">
        <v>8</v>
      </c>
      <c r="B293" s="21" t="inlineStr">
        <is>
          <t>环农领办发〔2021〕9号</t>
        </is>
      </c>
      <c r="C293" s="21" t="inlineStr">
        <is>
          <t>中央二批衔接资金</t>
        </is>
      </c>
      <c r="D293" s="110" t="inlineStr">
        <is>
          <t>环县曲子西沟村孙塬至刘阳洼至孙河砂砾路工程</t>
        </is>
      </c>
      <c r="E293" s="176" t="inlineStr">
        <is>
          <t>新建</t>
        </is>
      </c>
      <c r="F293" s="110" t="inlineStr">
        <is>
          <t>曲子</t>
        </is>
      </c>
      <c r="G293" s="174" t="inlineStr">
        <is>
          <t>新建砂砾路工程8.668公里。</t>
        </is>
      </c>
      <c r="H293" s="110" t="n">
        <v>140</v>
      </c>
      <c r="I293" s="110" t="n">
        <v>140</v>
      </c>
      <c r="J293" s="219">
        <f>H293-I293</f>
        <v/>
      </c>
      <c r="K293" s="40">
        <f>I293/H293</f>
        <v/>
      </c>
      <c r="L293" s="227" t="n"/>
      <c r="M293" s="176" t="inlineStr">
        <is>
          <t>交运局</t>
        </is>
      </c>
      <c r="N293" s="176" t="inlineStr">
        <is>
          <t>公路局</t>
        </is>
      </c>
      <c r="O293" s="21" t="n"/>
    </row>
    <row r="294" ht="39" customFormat="1" customHeight="1" s="46">
      <c r="A294" s="21" t="n">
        <v>9</v>
      </c>
      <c r="B294" s="21" t="inlineStr">
        <is>
          <t>环农领办发〔2021〕9号</t>
        </is>
      </c>
      <c r="C294" s="21" t="inlineStr">
        <is>
          <t>中央二批衔接资金</t>
        </is>
      </c>
      <c r="D294" s="110" t="inlineStr">
        <is>
          <t>环县毛井镇丁连掌村湖羊标准化养殖示范合作社油路工程</t>
        </is>
      </c>
      <c r="E294" s="176" t="inlineStr">
        <is>
          <t>新建</t>
        </is>
      </c>
      <c r="F294" s="110" t="inlineStr">
        <is>
          <t>毛井</t>
        </is>
      </c>
      <c r="G294" s="174" t="inlineStr">
        <is>
          <t>新建油路工程2.8公里。</t>
        </is>
      </c>
      <c r="H294" s="110" t="n">
        <v>13</v>
      </c>
      <c r="I294" s="110" t="n">
        <v>13</v>
      </c>
      <c r="J294" s="219">
        <f>H294-I294</f>
        <v/>
      </c>
      <c r="K294" s="40">
        <f>I294/H294</f>
        <v/>
      </c>
      <c r="L294" s="227" t="n"/>
      <c r="M294" s="176" t="inlineStr">
        <is>
          <t>交运局</t>
        </is>
      </c>
      <c r="N294" s="176" t="inlineStr">
        <is>
          <t>公路局</t>
        </is>
      </c>
      <c r="O294" s="21" t="n"/>
    </row>
    <row r="295" ht="39" customFormat="1" customHeight="1" s="46">
      <c r="A295" s="21" t="n">
        <v>10</v>
      </c>
      <c r="B295" s="21" t="inlineStr">
        <is>
          <t>环农领办发〔2021〕9号</t>
        </is>
      </c>
      <c r="C295" s="21" t="inlineStr">
        <is>
          <t>中央二批衔接资金</t>
        </is>
      </c>
      <c r="D295" s="110" t="inlineStr">
        <is>
          <t>环县八珠乡瓦崾岘村三合渠组陈旗塬小学至南沟砂砾路工程</t>
        </is>
      </c>
      <c r="E295" s="176" t="inlineStr">
        <is>
          <t>新建</t>
        </is>
      </c>
      <c r="F295" s="110" t="inlineStr">
        <is>
          <t>八珠</t>
        </is>
      </c>
      <c r="G295" s="174" t="inlineStr">
        <is>
          <t>新建砂砾路8.308公里。</t>
        </is>
      </c>
      <c r="H295" s="110" t="n">
        <v>240</v>
      </c>
      <c r="I295" s="110" t="n">
        <v>240</v>
      </c>
      <c r="J295" s="219">
        <f>H295-I295</f>
        <v/>
      </c>
      <c r="K295" s="40">
        <f>I295/H295</f>
        <v/>
      </c>
      <c r="L295" s="227" t="n"/>
      <c r="M295" s="176" t="inlineStr">
        <is>
          <t>交运局</t>
        </is>
      </c>
      <c r="N295" s="176" t="inlineStr">
        <is>
          <t>公路局</t>
        </is>
      </c>
      <c r="O295" s="21" t="n"/>
    </row>
    <row r="296" ht="39" customFormat="1" customHeight="1" s="46">
      <c r="A296" s="21" t="n">
        <v>11</v>
      </c>
      <c r="B296" s="21" t="inlineStr">
        <is>
          <t>环农领办发〔2021〕9号</t>
        </is>
      </c>
      <c r="C296" s="21" t="inlineStr">
        <is>
          <t>中央二批衔接资金</t>
        </is>
      </c>
      <c r="D296" s="110" t="inlineStr">
        <is>
          <t>环县樊家川镇红旗组至胡家洼组砂砾路工程</t>
        </is>
      </c>
      <c r="E296" s="176" t="inlineStr">
        <is>
          <t>新建</t>
        </is>
      </c>
      <c r="F296" s="110" t="inlineStr">
        <is>
          <t>樊家川</t>
        </is>
      </c>
      <c r="G296" s="174" t="inlineStr">
        <is>
          <t>新建砂砾路7.656公里。</t>
        </is>
      </c>
      <c r="H296" s="110" t="n">
        <v>245</v>
      </c>
      <c r="I296" s="110" t="n">
        <v>245</v>
      </c>
      <c r="J296" s="219">
        <f>H296-I296</f>
        <v/>
      </c>
      <c r="K296" s="40">
        <f>I296/H296</f>
        <v/>
      </c>
      <c r="L296" s="227" t="n"/>
      <c r="M296" s="176" t="inlineStr">
        <is>
          <t>交运局</t>
        </is>
      </c>
      <c r="N296" s="176" t="inlineStr">
        <is>
          <t>公路局</t>
        </is>
      </c>
      <c r="O296" s="21" t="n"/>
    </row>
    <row r="297" ht="39" customFormat="1" customHeight="1" s="46">
      <c r="A297" s="21" t="n">
        <v>12</v>
      </c>
      <c r="B297" s="21" t="inlineStr">
        <is>
          <t>环农领办发〔2021〕9号</t>
        </is>
      </c>
      <c r="C297" s="21" t="inlineStr">
        <is>
          <t>中央二批衔接资金</t>
        </is>
      </c>
      <c r="D297" s="110" t="inlineStr">
        <is>
          <t>环县合道镇赵台村谷地湾至黑泉河新农村砂砾路工程</t>
        </is>
      </c>
      <c r="E297" s="176" t="inlineStr">
        <is>
          <t>新建</t>
        </is>
      </c>
      <c r="F297" s="110" t="inlineStr">
        <is>
          <t>合道</t>
        </is>
      </c>
      <c r="G297" s="174" t="inlineStr">
        <is>
          <t>新建砂砾路11.119公里。</t>
        </is>
      </c>
      <c r="H297" s="110" t="n">
        <v>245</v>
      </c>
      <c r="I297" s="110" t="n">
        <v>245</v>
      </c>
      <c r="J297" s="219">
        <f>H297-I297</f>
        <v/>
      </c>
      <c r="K297" s="40">
        <f>I297/H297</f>
        <v/>
      </c>
      <c r="L297" s="227" t="n"/>
      <c r="M297" s="176" t="inlineStr">
        <is>
          <t>交运局</t>
        </is>
      </c>
      <c r="N297" s="176" t="inlineStr">
        <is>
          <t>公路局</t>
        </is>
      </c>
      <c r="O297" s="21" t="n"/>
    </row>
    <row r="298" ht="39" customFormat="1" customHeight="1" s="46">
      <c r="A298" s="21" t="n">
        <v>13</v>
      </c>
      <c r="B298" s="21" t="inlineStr">
        <is>
          <t>环农领办发〔2021〕9号</t>
        </is>
      </c>
      <c r="C298" s="21" t="inlineStr">
        <is>
          <t>中央二批衔接资金</t>
        </is>
      </c>
      <c r="D298" s="110" t="inlineStr">
        <is>
          <t>环县虎洞镇张湾村车掌组砂砾路工程</t>
        </is>
      </c>
      <c r="E298" s="176" t="inlineStr">
        <is>
          <t>新建</t>
        </is>
      </c>
      <c r="F298" s="110" t="inlineStr">
        <is>
          <t>虎洞</t>
        </is>
      </c>
      <c r="G298" s="174" t="inlineStr">
        <is>
          <t>新建道路工程6.095公里。</t>
        </is>
      </c>
      <c r="H298" s="110" t="n">
        <v>120</v>
      </c>
      <c r="I298" s="110" t="n">
        <v>120</v>
      </c>
      <c r="J298" s="219">
        <f>H298-I298</f>
        <v/>
      </c>
      <c r="K298" s="40">
        <f>I298/H298</f>
        <v/>
      </c>
      <c r="L298" s="227" t="n"/>
      <c r="M298" s="176" t="inlineStr">
        <is>
          <t>交运局</t>
        </is>
      </c>
      <c r="N298" s="176" t="inlineStr">
        <is>
          <t>公路局</t>
        </is>
      </c>
      <c r="O298" s="21" t="n"/>
      <c r="P298" s="171" t="n"/>
    </row>
    <row r="299" ht="38" customFormat="1" customHeight="1" s="46">
      <c r="A299" s="21" t="n">
        <v>12</v>
      </c>
      <c r="B299" s="21" t="inlineStr">
        <is>
          <t>环脱贫领办发〔2021〕10号</t>
        </is>
      </c>
      <c r="C299" s="21" t="inlineStr">
        <is>
          <t>中央一批衔接资金</t>
        </is>
      </c>
      <c r="D299" s="170" t="inlineStr">
        <is>
          <t>罗山川乡龙柏山村陈台组至南湫华儿山砂砾路工程</t>
        </is>
      </c>
      <c r="E299" s="170" t="inlineStr">
        <is>
          <t>续建</t>
        </is>
      </c>
      <c r="F299" s="170" t="inlineStr">
        <is>
          <t>罗山川</t>
        </is>
      </c>
      <c r="G299" s="169" t="inlineStr">
        <is>
          <t>罗山川乡龙柏山村陈台组至南湫华儿山砂砾路工程12.56公里。</t>
        </is>
      </c>
      <c r="H299" s="170" t="n">
        <v>46</v>
      </c>
      <c r="I299" s="170" t="n">
        <v>46</v>
      </c>
      <c r="J299" s="219">
        <f>H299-I299</f>
        <v/>
      </c>
      <c r="K299" s="40">
        <f>I299/H299</f>
        <v/>
      </c>
      <c r="L299" s="224" t="n"/>
      <c r="M299" s="170" t="inlineStr">
        <is>
          <t>交运局</t>
        </is>
      </c>
      <c r="N299" s="170" t="inlineStr">
        <is>
          <t>县公路局</t>
        </is>
      </c>
      <c r="O299" s="21" t="n"/>
    </row>
    <row r="300" ht="47" customFormat="1" customHeight="1" s="46">
      <c r="A300" s="81" t="inlineStr">
        <is>
          <t>二十八</t>
        </is>
      </c>
      <c r="B300" s="82" t="inlineStr">
        <is>
          <t>环农领办发〔2021〕9号</t>
        </is>
      </c>
      <c r="C300" s="82" t="inlineStr">
        <is>
          <t>中央二批衔接资金</t>
        </is>
      </c>
      <c r="D300" s="81" t="inlineStr">
        <is>
          <t>续建村组道路
合计</t>
        </is>
      </c>
      <c r="E300" s="81" t="inlineStr">
        <is>
          <t>续建</t>
        </is>
      </c>
      <c r="F300" s="81" t="inlineStr">
        <is>
          <t>20个行政</t>
        </is>
      </c>
      <c r="G300" s="84" t="inlineStr">
        <is>
          <t>续建村组道路33条238.219公里，漫水桥2座65.54米（项目实施结束后，根据实际决算资金，可在以下道路之间相互调剂使用)。</t>
        </is>
      </c>
      <c r="H300" s="81">
        <f>SUM(H301:H334)</f>
        <v/>
      </c>
      <c r="I300" s="81">
        <f>SUM(I301:I334)</f>
        <v/>
      </c>
      <c r="J300" s="221">
        <f>H300-I300</f>
        <v/>
      </c>
      <c r="K300" s="157">
        <f>I300/H300</f>
        <v/>
      </c>
      <c r="L300" s="225" t="n"/>
      <c r="M300" s="83" t="inlineStr">
        <is>
          <t>交运局</t>
        </is>
      </c>
      <c r="N300" s="81" t="inlineStr">
        <is>
          <t>公路局</t>
        </is>
      </c>
      <c r="O300" s="82" t="n"/>
    </row>
    <row r="301" ht="35" customFormat="1" customHeight="1" s="46">
      <c r="A301" s="110" t="n">
        <v>1</v>
      </c>
      <c r="B301" s="21" t="inlineStr">
        <is>
          <t>环农领办发〔2021〕9号</t>
        </is>
      </c>
      <c r="C301" s="21" t="inlineStr">
        <is>
          <t>中央二批衔接资金</t>
        </is>
      </c>
      <c r="D301" s="110" t="inlineStr">
        <is>
          <t>环县木钵镇罗家沟村罗家沟组至宗堡子组砂砾路工程</t>
        </is>
      </c>
      <c r="E301" s="110" t="inlineStr">
        <is>
          <t>续建</t>
        </is>
      </c>
      <c r="F301" s="110" t="inlineStr">
        <is>
          <t>木钵</t>
        </is>
      </c>
      <c r="G301" s="174" t="inlineStr">
        <is>
          <t>建设砂砾路工程10.746公里。</t>
        </is>
      </c>
      <c r="H301" s="110" t="n">
        <v>145</v>
      </c>
      <c r="I301" s="110" t="n">
        <v>145</v>
      </c>
      <c r="J301" s="219">
        <f>H301-I301</f>
        <v/>
      </c>
      <c r="K301" s="40">
        <f>I301/H301</f>
        <v/>
      </c>
      <c r="L301" s="227" t="n"/>
      <c r="M301" s="176" t="inlineStr">
        <is>
          <t>交运局</t>
        </is>
      </c>
      <c r="N301" s="110" t="inlineStr">
        <is>
          <t>公路局</t>
        </is>
      </c>
      <c r="O301" s="21" t="n"/>
    </row>
    <row r="302" ht="35" customFormat="1" customHeight="1" s="46">
      <c r="A302" s="110" t="n">
        <v>2</v>
      </c>
      <c r="B302" s="21" t="inlineStr">
        <is>
          <t>环农领办发〔2021〕9号</t>
        </is>
      </c>
      <c r="C302" s="21" t="inlineStr">
        <is>
          <t>中央二批衔接资金</t>
        </is>
      </c>
      <c r="D302" s="110" t="inlineStr">
        <is>
          <t>环县樊家川镇慕家河至邓寨子砂砾路工程</t>
        </is>
      </c>
      <c r="E302" s="110" t="inlineStr">
        <is>
          <t>续建</t>
        </is>
      </c>
      <c r="F302" s="177" t="inlineStr">
        <is>
          <t>樊家川</t>
        </is>
      </c>
      <c r="G302" s="174" t="inlineStr">
        <is>
          <t>建设砂砾路工程7.456公里。</t>
        </is>
      </c>
      <c r="H302" s="110">
        <f>81-27</f>
        <v/>
      </c>
      <c r="I302" s="110">
        <f>81-27</f>
        <v/>
      </c>
      <c r="J302" s="219">
        <f>H302-I302</f>
        <v/>
      </c>
      <c r="K302" s="40">
        <f>I302/H302</f>
        <v/>
      </c>
      <c r="L302" s="227" t="n"/>
      <c r="M302" s="176" t="inlineStr">
        <is>
          <t>交运局</t>
        </is>
      </c>
      <c r="N302" s="110" t="inlineStr">
        <is>
          <t>公路局</t>
        </is>
      </c>
      <c r="O302" s="21" t="n"/>
    </row>
    <row r="303" ht="35" customFormat="1" customHeight="1" s="46">
      <c r="A303" s="110" t="n">
        <v>3</v>
      </c>
      <c r="B303" s="21" t="inlineStr">
        <is>
          <t>环农领办发〔2021〕9号</t>
        </is>
      </c>
      <c r="C303" s="21" t="inlineStr">
        <is>
          <t>中央二批衔接资金</t>
        </is>
      </c>
      <c r="D303" s="110" t="inlineStr">
        <is>
          <t>环县环城十八里村至樊家川慕家河村公路工程</t>
        </is>
      </c>
      <c r="E303" s="110" t="inlineStr">
        <is>
          <t>续建</t>
        </is>
      </c>
      <c r="F303" s="177" t="inlineStr">
        <is>
          <t>环城</t>
        </is>
      </c>
      <c r="G303" s="32" t="inlineStr">
        <is>
          <t>建设公路工程23.237公里。</t>
        </is>
      </c>
      <c r="H303" s="110" t="n">
        <v>260</v>
      </c>
      <c r="I303" s="110" t="n">
        <v>260</v>
      </c>
      <c r="J303" s="219">
        <f>H303-I303</f>
        <v/>
      </c>
      <c r="K303" s="40">
        <f>I303/H303</f>
        <v/>
      </c>
      <c r="L303" s="227" t="n"/>
      <c r="M303" s="176" t="inlineStr">
        <is>
          <t>交运局</t>
        </is>
      </c>
      <c r="N303" s="110" t="inlineStr">
        <is>
          <t>公路局</t>
        </is>
      </c>
      <c r="O303" s="21" t="n"/>
    </row>
    <row r="304" ht="35" customFormat="1" customHeight="1" s="46">
      <c r="A304" s="110" t="n">
        <v>4</v>
      </c>
      <c r="B304" s="21" t="inlineStr">
        <is>
          <t>环农领办发〔2021〕9号</t>
        </is>
      </c>
      <c r="C304" s="21" t="inlineStr">
        <is>
          <t>中央二批衔接资金</t>
        </is>
      </c>
      <c r="D304" s="110" t="inlineStr">
        <is>
          <t>环县环城镇张淌村袁掌崾岘至宋家沟口砂砾路工程</t>
        </is>
      </c>
      <c r="E304" s="110" t="inlineStr">
        <is>
          <t>续建</t>
        </is>
      </c>
      <c r="F304" s="110" t="inlineStr">
        <is>
          <t>环城</t>
        </is>
      </c>
      <c r="G304" s="174" t="inlineStr">
        <is>
          <t>建设砂砾路工程5.845公里。</t>
        </is>
      </c>
      <c r="H304" s="110" t="n">
        <v>40</v>
      </c>
      <c r="I304" s="110" t="n">
        <v>40</v>
      </c>
      <c r="J304" s="219">
        <f>H304-I304</f>
        <v/>
      </c>
      <c r="K304" s="40">
        <f>I304/H304</f>
        <v/>
      </c>
      <c r="L304" s="227" t="n"/>
      <c r="M304" s="176" t="inlineStr">
        <is>
          <t>交运局</t>
        </is>
      </c>
      <c r="N304" s="110" t="inlineStr">
        <is>
          <t>公路局</t>
        </is>
      </c>
      <c r="O304" s="21" t="n"/>
    </row>
    <row r="305" ht="35" customFormat="1" customHeight="1" s="46">
      <c r="A305" s="110" t="n">
        <v>6</v>
      </c>
      <c r="B305" s="21" t="inlineStr">
        <is>
          <t>环农领办发〔2021〕9号</t>
        </is>
      </c>
      <c r="C305" s="21" t="inlineStr">
        <is>
          <t>中央二批衔接资金</t>
        </is>
      </c>
      <c r="D305" s="110" t="inlineStr">
        <is>
          <t>环县环城镇张淌村张崾岘至沈家庄至椅子山砂砾路工程</t>
        </is>
      </c>
      <c r="E305" s="110" t="inlineStr">
        <is>
          <t>续建</t>
        </is>
      </c>
      <c r="F305" s="32" t="inlineStr">
        <is>
          <t>环城</t>
        </is>
      </c>
      <c r="G305" s="32" t="inlineStr">
        <is>
          <t>建设砂砾路工程12.458公里。</t>
        </is>
      </c>
      <c r="H305" s="110" t="n">
        <v>15</v>
      </c>
      <c r="I305" s="110" t="n">
        <v>15</v>
      </c>
      <c r="J305" s="219">
        <f>H305-I305</f>
        <v/>
      </c>
      <c r="K305" s="40">
        <f>I305/H305</f>
        <v/>
      </c>
      <c r="L305" s="227" t="n"/>
      <c r="M305" s="176" t="inlineStr">
        <is>
          <t>交运局</t>
        </is>
      </c>
      <c r="N305" s="110" t="inlineStr">
        <is>
          <t>公路局</t>
        </is>
      </c>
      <c r="O305" s="21" t="n"/>
    </row>
    <row r="306" ht="35" customFormat="1" customHeight="1" s="46">
      <c r="A306" s="110" t="n">
        <v>7</v>
      </c>
      <c r="B306" s="21" t="inlineStr">
        <is>
          <t>环农领办发〔2021〕9号</t>
        </is>
      </c>
      <c r="C306" s="21" t="inlineStr">
        <is>
          <t>中央二批衔接资金</t>
        </is>
      </c>
      <c r="D306" s="110" t="inlineStr">
        <is>
          <t>环县甜水镇何塬组至白家沟组砂砾路工程</t>
        </is>
      </c>
      <c r="E306" s="110" t="inlineStr">
        <is>
          <t>续建</t>
        </is>
      </c>
      <c r="F306" s="110" t="inlineStr">
        <is>
          <t>甜水</t>
        </is>
      </c>
      <c r="G306" s="174" t="inlineStr">
        <is>
          <t>建设砂砾路工程7.089公里。</t>
        </is>
      </c>
      <c r="H306" s="110" t="n">
        <v>85</v>
      </c>
      <c r="I306" s="110" t="n">
        <v>85</v>
      </c>
      <c r="J306" s="219">
        <f>H306-I306</f>
        <v/>
      </c>
      <c r="K306" s="40">
        <f>I306/H306</f>
        <v/>
      </c>
      <c r="L306" s="227" t="n"/>
      <c r="M306" s="176" t="inlineStr">
        <is>
          <t>交运局</t>
        </is>
      </c>
      <c r="N306" s="110" t="inlineStr">
        <is>
          <t>公路局</t>
        </is>
      </c>
      <c r="O306" s="21" t="n"/>
    </row>
    <row r="307" ht="35" customFormat="1" customHeight="1" s="46">
      <c r="A307" s="110" t="n">
        <v>8</v>
      </c>
      <c r="B307" s="21" t="inlineStr">
        <is>
          <t>环农领办发〔2021〕9号</t>
        </is>
      </c>
      <c r="C307" s="21" t="inlineStr">
        <is>
          <t>中央二批衔接资金</t>
        </is>
      </c>
      <c r="D307" s="110" t="inlineStr">
        <is>
          <t>环县甜水镇何塬组至张崾岘组砂砾路工程</t>
        </is>
      </c>
      <c r="E307" s="110" t="inlineStr">
        <is>
          <t>续建</t>
        </is>
      </c>
      <c r="F307" s="110" t="inlineStr">
        <is>
          <t>甜水</t>
        </is>
      </c>
      <c r="G307" s="174" t="inlineStr">
        <is>
          <t>建设砂砾路工程9.8公里。</t>
        </is>
      </c>
      <c r="H307" s="110" t="n">
        <v>85</v>
      </c>
      <c r="I307" s="110" t="n">
        <v>85</v>
      </c>
      <c r="J307" s="219">
        <f>H307-I307</f>
        <v/>
      </c>
      <c r="K307" s="40">
        <f>I307/H307</f>
        <v/>
      </c>
      <c r="L307" s="227" t="n"/>
      <c r="M307" s="176" t="inlineStr">
        <is>
          <t>交运局</t>
        </is>
      </c>
      <c r="N307" s="110" t="inlineStr">
        <is>
          <t>公路局</t>
        </is>
      </c>
      <c r="O307" s="21" t="n"/>
    </row>
    <row r="308" ht="35" customFormat="1" customHeight="1" s="46">
      <c r="A308" s="110" t="n">
        <v>9</v>
      </c>
      <c r="B308" s="21" t="inlineStr">
        <is>
          <t>环农领办发〔2021〕9号</t>
        </is>
      </c>
      <c r="C308" s="21" t="inlineStr">
        <is>
          <t>中央二批衔接资金</t>
        </is>
      </c>
      <c r="D308" s="110" t="inlineStr">
        <is>
          <t>环县耿湾乡耿河村村部至小李塬组砂砾路工程（耿湾村-慕油房组）</t>
        </is>
      </c>
      <c r="E308" s="110" t="inlineStr">
        <is>
          <t>续建</t>
        </is>
      </c>
      <c r="F308" s="110" t="inlineStr">
        <is>
          <t>耿湾</t>
        </is>
      </c>
      <c r="G308" s="174" t="inlineStr">
        <is>
          <t>建设砂砾路工程8.39公里。</t>
        </is>
      </c>
      <c r="H308" s="110" t="n">
        <v>75</v>
      </c>
      <c r="I308" s="110" t="n">
        <v>75</v>
      </c>
      <c r="J308" s="219">
        <f>H308-I308</f>
        <v/>
      </c>
      <c r="K308" s="40">
        <f>I308/H308</f>
        <v/>
      </c>
      <c r="L308" s="227" t="n"/>
      <c r="M308" s="176" t="inlineStr">
        <is>
          <t>交运局</t>
        </is>
      </c>
      <c r="N308" s="110" t="inlineStr">
        <is>
          <t>公路局</t>
        </is>
      </c>
      <c r="O308" s="21" t="n"/>
    </row>
    <row r="309" ht="35" customFormat="1" customHeight="1" s="46">
      <c r="A309" s="110" t="n">
        <v>10</v>
      </c>
      <c r="B309" s="21" t="inlineStr">
        <is>
          <t>环农领办发〔2021〕9号</t>
        </is>
      </c>
      <c r="C309" s="21" t="inlineStr">
        <is>
          <t>中央二批衔接资金</t>
        </is>
      </c>
      <c r="D309" s="110" t="inlineStr">
        <is>
          <t>环县毛井镇马趟村至筛子掌组沥青路工程</t>
        </is>
      </c>
      <c r="E309" s="110" t="inlineStr">
        <is>
          <t>续建</t>
        </is>
      </c>
      <c r="F309" s="110" t="inlineStr">
        <is>
          <t>毛井</t>
        </is>
      </c>
      <c r="G309" s="174" t="inlineStr">
        <is>
          <t>建设沥青路工程5.083公里。</t>
        </is>
      </c>
      <c r="H309" s="110" t="n">
        <v>45</v>
      </c>
      <c r="I309" s="110" t="n">
        <v>45</v>
      </c>
      <c r="J309" s="219">
        <f>H309-I309</f>
        <v/>
      </c>
      <c r="K309" s="40">
        <f>I309/H309</f>
        <v/>
      </c>
      <c r="L309" s="227" t="n"/>
      <c r="M309" s="176" t="inlineStr">
        <is>
          <t>交运局</t>
        </is>
      </c>
      <c r="N309" s="110" t="inlineStr">
        <is>
          <t>公路局</t>
        </is>
      </c>
      <c r="O309" s="21" t="n"/>
    </row>
    <row r="310" ht="35" customFormat="1" customHeight="1" s="46">
      <c r="A310" s="110" t="n">
        <v>11</v>
      </c>
      <c r="B310" s="21" t="inlineStr">
        <is>
          <t>环农领办发〔2021〕9号</t>
        </is>
      </c>
      <c r="C310" s="21" t="inlineStr">
        <is>
          <t>中央二批衔接资金</t>
        </is>
      </c>
      <c r="D310" s="110" t="inlineStr">
        <is>
          <t>环县毛井镇黄寨柯村至堡子梁组自然村通硬化路工程</t>
        </is>
      </c>
      <c r="E310" s="110" t="inlineStr">
        <is>
          <t>续建</t>
        </is>
      </c>
      <c r="F310" s="110" t="inlineStr">
        <is>
          <t>毛井</t>
        </is>
      </c>
      <c r="G310" s="174" t="inlineStr">
        <is>
          <t>建设硬化路工程3.954公里。</t>
        </is>
      </c>
      <c r="H310" s="110" t="n">
        <v>30</v>
      </c>
      <c r="I310" s="110" t="n">
        <v>30</v>
      </c>
      <c r="J310" s="219">
        <f>H310-I310</f>
        <v/>
      </c>
      <c r="K310" s="40">
        <f>I310/H310</f>
        <v/>
      </c>
      <c r="L310" s="227" t="n"/>
      <c r="M310" s="176" t="inlineStr">
        <is>
          <t>交运局</t>
        </is>
      </c>
      <c r="N310" s="110" t="inlineStr">
        <is>
          <t>公路局</t>
        </is>
      </c>
      <c r="O310" s="21" t="n"/>
    </row>
    <row r="311" ht="35" customFormat="1" customHeight="1" s="46">
      <c r="A311" s="110" t="n">
        <v>12</v>
      </c>
      <c r="B311" s="21" t="inlineStr">
        <is>
          <t>环农领办发〔2021〕9号</t>
        </is>
      </c>
      <c r="C311" s="21" t="inlineStr">
        <is>
          <t>中央二批衔接资金</t>
        </is>
      </c>
      <c r="D311" s="110" t="inlineStr">
        <is>
          <t>环县毛井镇黄寨柯村至黄庄组自然村通硬化路工程</t>
        </is>
      </c>
      <c r="E311" s="110" t="inlineStr">
        <is>
          <t>续建</t>
        </is>
      </c>
      <c r="F311" s="110" t="inlineStr">
        <is>
          <t>毛井</t>
        </is>
      </c>
      <c r="G311" s="174" t="inlineStr">
        <is>
          <t>建设硬化路工程3.211公里。</t>
        </is>
      </c>
      <c r="H311" s="110" t="n">
        <v>26</v>
      </c>
      <c r="I311" s="110" t="n">
        <v>26</v>
      </c>
      <c r="J311" s="219">
        <f>H311-I311</f>
        <v/>
      </c>
      <c r="K311" s="40">
        <f>I311/H311</f>
        <v/>
      </c>
      <c r="L311" s="227" t="n"/>
      <c r="M311" s="176" t="inlineStr">
        <is>
          <t>交运局</t>
        </is>
      </c>
      <c r="N311" s="110" t="inlineStr">
        <is>
          <t>公路局</t>
        </is>
      </c>
      <c r="O311" s="21" t="n"/>
    </row>
    <row r="312" ht="35" customFormat="1" customHeight="1" s="46">
      <c r="A312" s="110" t="n">
        <v>13</v>
      </c>
      <c r="B312" s="21" t="inlineStr">
        <is>
          <t>环农领办发〔2021〕9号</t>
        </is>
      </c>
      <c r="C312" s="21" t="inlineStr">
        <is>
          <t>中央二批衔接资金</t>
        </is>
      </c>
      <c r="D312" s="110" t="inlineStr">
        <is>
          <t>环县毛井镇马趟村至郭堡子组自然村通硬化路工程</t>
        </is>
      </c>
      <c r="E312" s="110" t="inlineStr">
        <is>
          <t>续建</t>
        </is>
      </c>
      <c r="F312" s="110" t="inlineStr">
        <is>
          <t>毛井</t>
        </is>
      </c>
      <c r="G312" s="174" t="inlineStr">
        <is>
          <t>建设硬化路工程4.541公里。</t>
        </is>
      </c>
      <c r="H312" s="110" t="n">
        <v>37</v>
      </c>
      <c r="I312" s="110" t="n">
        <v>37</v>
      </c>
      <c r="J312" s="219">
        <f>H312-I312</f>
        <v/>
      </c>
      <c r="K312" s="40">
        <f>I312/H312</f>
        <v/>
      </c>
      <c r="L312" s="227" t="n"/>
      <c r="M312" s="176" t="inlineStr">
        <is>
          <t>交运局</t>
        </is>
      </c>
      <c r="N312" s="110" t="inlineStr">
        <is>
          <t>公路局</t>
        </is>
      </c>
      <c r="O312" s="21" t="n"/>
    </row>
    <row r="313" ht="35" customHeight="1" s="226">
      <c r="A313" s="110" t="n">
        <v>14</v>
      </c>
      <c r="B313" s="21" t="inlineStr">
        <is>
          <t>环农领办发〔2021〕9号</t>
        </is>
      </c>
      <c r="C313" s="21" t="inlineStr">
        <is>
          <t>中央二批衔接资金</t>
        </is>
      </c>
      <c r="D313" s="110" t="inlineStr">
        <is>
          <t>环县毛井镇乔崾岘村至刘半掌组自然村通硬化路工程</t>
        </is>
      </c>
      <c r="E313" s="110" t="inlineStr">
        <is>
          <t>续建</t>
        </is>
      </c>
      <c r="F313" s="110" t="inlineStr">
        <is>
          <t>毛井</t>
        </is>
      </c>
      <c r="G313" s="174" t="inlineStr">
        <is>
          <t>建设硬化路工程6.33公里。</t>
        </is>
      </c>
      <c r="H313" s="110" t="n">
        <v>50</v>
      </c>
      <c r="I313" s="110" t="n">
        <v>50</v>
      </c>
      <c r="J313" s="219">
        <f>H313-I313</f>
        <v/>
      </c>
      <c r="K313" s="40">
        <f>I313/H313</f>
        <v/>
      </c>
      <c r="L313" s="230" t="n"/>
      <c r="M313" s="176" t="inlineStr">
        <is>
          <t>交运局</t>
        </is>
      </c>
      <c r="N313" s="110" t="inlineStr">
        <is>
          <t>公路局</t>
        </is>
      </c>
      <c r="O313" s="21" t="n"/>
    </row>
    <row r="314" ht="35" customHeight="1" s="226">
      <c r="A314" s="110" t="n">
        <v>15</v>
      </c>
      <c r="B314" s="21" t="inlineStr">
        <is>
          <t>环农领办发〔2021〕9号</t>
        </is>
      </c>
      <c r="C314" s="21" t="inlineStr">
        <is>
          <t>中央二批衔接资金</t>
        </is>
      </c>
      <c r="D314" s="110" t="inlineStr">
        <is>
          <t>环县洪德镇赵洼村李山口组漫水桥工程</t>
        </is>
      </c>
      <c r="E314" s="110" t="inlineStr">
        <is>
          <t>续建</t>
        </is>
      </c>
      <c r="F314" s="110" t="inlineStr">
        <is>
          <t>洪德</t>
        </is>
      </c>
      <c r="G314" s="174" t="inlineStr">
        <is>
          <t>建设漫水桥一座38米。</t>
        </is>
      </c>
      <c r="H314" s="110" t="n">
        <v>66</v>
      </c>
      <c r="I314" s="110" t="n">
        <v>66</v>
      </c>
      <c r="J314" s="219">
        <f>H314-I314</f>
        <v/>
      </c>
      <c r="K314" s="40">
        <f>I314/H314</f>
        <v/>
      </c>
      <c r="L314" s="230" t="n"/>
      <c r="M314" s="176" t="inlineStr">
        <is>
          <t>交运局</t>
        </is>
      </c>
      <c r="N314" s="110" t="inlineStr">
        <is>
          <t>公路局</t>
        </is>
      </c>
      <c r="O314" s="21" t="n"/>
    </row>
    <row r="315" ht="35" customHeight="1" s="226">
      <c r="A315" s="110" t="n">
        <v>16</v>
      </c>
      <c r="B315" s="21" t="inlineStr">
        <is>
          <t>环农领办发〔2021〕9号</t>
        </is>
      </c>
      <c r="C315" s="21" t="inlineStr">
        <is>
          <t>中央二批衔接资金</t>
        </is>
      </c>
      <c r="D315" s="110" t="inlineStr">
        <is>
          <t>环县木钵镇郭西掌村至李畔畔组至殷家桥村砂砾路工程</t>
        </is>
      </c>
      <c r="E315" s="110" t="inlineStr">
        <is>
          <t>续建</t>
        </is>
      </c>
      <c r="F315" s="110" t="inlineStr">
        <is>
          <t>木钵</t>
        </is>
      </c>
      <c r="G315" s="174" t="inlineStr">
        <is>
          <t>建设砂砾路工程8.112公里。</t>
        </is>
      </c>
      <c r="H315" s="110" t="n">
        <v>84</v>
      </c>
      <c r="I315" s="110" t="n">
        <v>84</v>
      </c>
      <c r="J315" s="219">
        <f>H315-I315</f>
        <v/>
      </c>
      <c r="K315" s="40">
        <f>I315/H315</f>
        <v/>
      </c>
      <c r="L315" s="230" t="n"/>
      <c r="M315" s="176" t="inlineStr">
        <is>
          <t>交运局</t>
        </is>
      </c>
      <c r="N315" s="110" t="inlineStr">
        <is>
          <t>公路局</t>
        </is>
      </c>
      <c r="O315" s="21" t="n"/>
    </row>
    <row r="316" ht="35" customHeight="1" s="226">
      <c r="A316" s="110" t="n">
        <v>17</v>
      </c>
      <c r="B316" s="21" t="inlineStr">
        <is>
          <t>环农领办发〔2021〕9号</t>
        </is>
      </c>
      <c r="C316" s="21" t="inlineStr">
        <is>
          <t>中央二批衔接资金</t>
        </is>
      </c>
      <c r="D316" s="110" t="inlineStr">
        <is>
          <t>环县合道镇辛坪村敬家山至里湾掌砂砾路工程</t>
        </is>
      </c>
      <c r="E316" s="110" t="inlineStr">
        <is>
          <t>续建</t>
        </is>
      </c>
      <c r="F316" s="110" t="inlineStr">
        <is>
          <t>合道</t>
        </is>
      </c>
      <c r="G316" s="174" t="inlineStr">
        <is>
          <t>建设砂砾路工程7.77公里。</t>
        </is>
      </c>
      <c r="H316" s="110" t="n">
        <v>140</v>
      </c>
      <c r="I316" s="110" t="n">
        <v>140</v>
      </c>
      <c r="J316" s="219">
        <f>H316-I316</f>
        <v/>
      </c>
      <c r="K316" s="40">
        <f>I316/H316</f>
        <v/>
      </c>
      <c r="L316" s="230" t="n"/>
      <c r="M316" s="176" t="inlineStr">
        <is>
          <t>交运局</t>
        </is>
      </c>
      <c r="N316" s="110" t="inlineStr">
        <is>
          <t>公路局</t>
        </is>
      </c>
      <c r="O316" s="21" t="n"/>
    </row>
    <row r="317" ht="35" customHeight="1" s="226">
      <c r="A317" s="110" t="n">
        <v>18</v>
      </c>
      <c r="B317" s="21" t="inlineStr">
        <is>
          <t>环农领办发〔2021〕9号</t>
        </is>
      </c>
      <c r="C317" s="21" t="inlineStr">
        <is>
          <t>中央二批衔接资金</t>
        </is>
      </c>
      <c r="D317" s="110" t="inlineStr">
        <is>
          <t>环县南湫至代家洼至乔儿咀砂砾路工程</t>
        </is>
      </c>
      <c r="E317" s="110" t="inlineStr">
        <is>
          <t>续建</t>
        </is>
      </c>
      <c r="F317" s="177" t="inlineStr">
        <is>
          <t>南湫</t>
        </is>
      </c>
      <c r="G317" s="174" t="inlineStr">
        <is>
          <t>建设砂砾路工程13.878公里。</t>
        </is>
      </c>
      <c r="H317" s="110" t="n">
        <v>90</v>
      </c>
      <c r="I317" s="110" t="n">
        <v>90</v>
      </c>
      <c r="J317" s="219">
        <f>H317-I317</f>
        <v/>
      </c>
      <c r="K317" s="40">
        <f>I317/H317</f>
        <v/>
      </c>
      <c r="L317" s="230" t="n"/>
      <c r="M317" s="176" t="inlineStr">
        <is>
          <t>交运局</t>
        </is>
      </c>
      <c r="N317" s="110" t="inlineStr">
        <is>
          <t>公路局</t>
        </is>
      </c>
      <c r="O317" s="21" t="n"/>
      <c r="P317" s="182" t="n"/>
    </row>
    <row r="318" ht="35" customHeight="1" s="226">
      <c r="A318" s="110" t="n">
        <v>19</v>
      </c>
      <c r="B318" s="21" t="inlineStr">
        <is>
          <t>环农领办发〔2021〕9号</t>
        </is>
      </c>
      <c r="C318" s="21" t="inlineStr">
        <is>
          <t>中央二批衔接资金</t>
        </is>
      </c>
      <c r="D318" s="110" t="inlineStr">
        <is>
          <t>环县毛井镇马趟村至平路渠组沥青路工程</t>
        </is>
      </c>
      <c r="E318" s="110" t="inlineStr">
        <is>
          <t>续建</t>
        </is>
      </c>
      <c r="F318" s="177" t="inlineStr">
        <is>
          <t>毛井</t>
        </is>
      </c>
      <c r="G318" s="174" t="inlineStr">
        <is>
          <t>建设沥青路工程3.993公里。</t>
        </is>
      </c>
      <c r="H318" s="110" t="n">
        <v>71</v>
      </c>
      <c r="I318" s="110" t="n">
        <v>71</v>
      </c>
      <c r="J318" s="219">
        <f>H318-I318</f>
        <v/>
      </c>
      <c r="K318" s="40">
        <f>I318/H318</f>
        <v/>
      </c>
      <c r="L318" s="230" t="n"/>
      <c r="M318" s="176" t="inlineStr">
        <is>
          <t>交运局</t>
        </is>
      </c>
      <c r="N318" s="110" t="inlineStr">
        <is>
          <t>公路局</t>
        </is>
      </c>
      <c r="O318" s="21" t="n"/>
    </row>
    <row r="319" ht="35" customHeight="1" s="226">
      <c r="A319" s="110" t="n">
        <v>20</v>
      </c>
      <c r="B319" s="21" t="inlineStr">
        <is>
          <t>环农领办发〔2021〕9号</t>
        </is>
      </c>
      <c r="C319" s="21" t="inlineStr">
        <is>
          <t>中央二批衔接资金</t>
        </is>
      </c>
      <c r="D319" s="110" t="inlineStr">
        <is>
          <t>环县小南沟乡陈掌村马路塬组至悬马壕砂砾路工程</t>
        </is>
      </c>
      <c r="E319" s="110" t="inlineStr">
        <is>
          <t>续建</t>
        </is>
      </c>
      <c r="F319" s="177" t="inlineStr">
        <is>
          <t>小南沟</t>
        </is>
      </c>
      <c r="G319" s="174" t="inlineStr">
        <is>
          <t>建设砂砾路工程2.642公里。</t>
        </is>
      </c>
      <c r="H319" s="110" t="n">
        <v>20</v>
      </c>
      <c r="I319" s="110" t="n">
        <v>20</v>
      </c>
      <c r="J319" s="219">
        <f>H319-I319</f>
        <v/>
      </c>
      <c r="K319" s="40">
        <f>I319/H319</f>
        <v/>
      </c>
      <c r="L319" s="230" t="n"/>
      <c r="M319" s="176" t="inlineStr">
        <is>
          <t>交运局</t>
        </is>
      </c>
      <c r="N319" s="110" t="inlineStr">
        <is>
          <t>公路局</t>
        </is>
      </c>
      <c r="O319" s="21" t="n"/>
    </row>
    <row r="320" ht="35" customHeight="1" s="226">
      <c r="A320" s="110" t="n">
        <v>21</v>
      </c>
      <c r="B320" s="21" t="inlineStr">
        <is>
          <t>环农领办发〔2021〕9号</t>
        </is>
      </c>
      <c r="C320" s="21" t="inlineStr">
        <is>
          <t>中央二批衔接资金</t>
        </is>
      </c>
      <c r="D320" s="110" t="inlineStr">
        <is>
          <t>环县八珠乡塔儿咀村寨子沟桥梁工程</t>
        </is>
      </c>
      <c r="E320" s="110" t="inlineStr">
        <is>
          <t>续建</t>
        </is>
      </c>
      <c r="F320" s="110" t="inlineStr">
        <is>
          <t>八珠</t>
        </is>
      </c>
      <c r="G320" s="174" t="inlineStr">
        <is>
          <t>建设漫水桥一座27.54米。</t>
        </is>
      </c>
      <c r="H320" s="110" t="n">
        <v>15</v>
      </c>
      <c r="I320" s="110" t="n">
        <v>15</v>
      </c>
      <c r="J320" s="219">
        <f>H320-I320</f>
        <v/>
      </c>
      <c r="K320" s="40">
        <f>I320/H320</f>
        <v/>
      </c>
      <c r="L320" s="230" t="n"/>
      <c r="M320" s="176" t="inlineStr">
        <is>
          <t>交运局</t>
        </is>
      </c>
      <c r="N320" s="110" t="inlineStr">
        <is>
          <t>公路局</t>
        </is>
      </c>
      <c r="O320" s="21" t="n"/>
    </row>
    <row r="321" ht="35" customHeight="1" s="226">
      <c r="A321" s="110" t="n">
        <v>22</v>
      </c>
      <c r="B321" s="21" t="inlineStr">
        <is>
          <t>环农领办发〔2021〕9号</t>
        </is>
      </c>
      <c r="C321" s="21" t="inlineStr">
        <is>
          <t>中央二批衔接资金</t>
        </is>
      </c>
      <c r="D321" s="110" t="inlineStr">
        <is>
          <t>环县洪德镇梁岔至董沟门砂砾路工程</t>
        </is>
      </c>
      <c r="E321" s="110" t="inlineStr">
        <is>
          <t>续建</t>
        </is>
      </c>
      <c r="F321" s="110" t="inlineStr">
        <is>
          <t>洪德</t>
        </is>
      </c>
      <c r="G321" s="174" t="inlineStr">
        <is>
          <t>建设砂砾路工程1.249公里。</t>
        </is>
      </c>
      <c r="H321" s="110" t="n">
        <v>30</v>
      </c>
      <c r="I321" s="110" t="n">
        <v>30</v>
      </c>
      <c r="J321" s="219">
        <f>H321-I321</f>
        <v/>
      </c>
      <c r="K321" s="40">
        <f>I321/H321</f>
        <v/>
      </c>
      <c r="L321" s="230" t="n"/>
      <c r="M321" s="176" t="inlineStr">
        <is>
          <t>交运局</t>
        </is>
      </c>
      <c r="N321" s="110" t="inlineStr">
        <is>
          <t>公路局</t>
        </is>
      </c>
      <c r="O321" s="21" t="n"/>
    </row>
    <row r="322" ht="35" customHeight="1" s="226">
      <c r="A322" s="110" t="n">
        <v>23</v>
      </c>
      <c r="B322" s="21" t="inlineStr">
        <is>
          <t>环农领办发〔2021〕9号</t>
        </is>
      </c>
      <c r="C322" s="21" t="inlineStr">
        <is>
          <t>中央二批衔接资金</t>
        </is>
      </c>
      <c r="D322" s="110" t="inlineStr">
        <is>
          <t>环县南湫乡洪涝池村徐沟泉组通组砂砾路工程</t>
        </is>
      </c>
      <c r="E322" s="110" t="inlineStr">
        <is>
          <t>续建</t>
        </is>
      </c>
      <c r="F322" s="110" t="inlineStr">
        <is>
          <t>南湫</t>
        </is>
      </c>
      <c r="G322" s="174" t="inlineStr">
        <is>
          <t>建设砂砾路工程3.811公里。</t>
        </is>
      </c>
      <c r="H322" s="110" t="n">
        <v>40</v>
      </c>
      <c r="I322" s="110" t="n">
        <v>40</v>
      </c>
      <c r="J322" s="219">
        <f>H322-I322</f>
        <v/>
      </c>
      <c r="K322" s="40">
        <f>I322/H322</f>
        <v/>
      </c>
      <c r="L322" s="230" t="n"/>
      <c r="M322" s="176" t="inlineStr">
        <is>
          <t>交运局</t>
        </is>
      </c>
      <c r="N322" s="110" t="inlineStr">
        <is>
          <t>公路局</t>
        </is>
      </c>
      <c r="O322" s="21" t="n"/>
      <c r="P322" s="182" t="n"/>
    </row>
    <row r="323" ht="35" customHeight="1" s="226">
      <c r="A323" s="110" t="n">
        <v>24</v>
      </c>
      <c r="B323" s="21" t="inlineStr">
        <is>
          <t>环农领办发〔2021〕9号</t>
        </is>
      </c>
      <c r="C323" s="21" t="inlineStr">
        <is>
          <t>中央二批衔接资金</t>
        </is>
      </c>
      <c r="D323" s="110" t="inlineStr">
        <is>
          <t>环县车道镇三角城村阳山林场至小福地、张咀子沟至小庙掌崾岘砂砾路工程</t>
        </is>
      </c>
      <c r="E323" s="110" t="inlineStr">
        <is>
          <t>续建</t>
        </is>
      </c>
      <c r="F323" s="110" t="inlineStr">
        <is>
          <t>车道</t>
        </is>
      </c>
      <c r="G323" s="174" t="inlineStr">
        <is>
          <t>建设砂砾路工程4.332公里。</t>
        </is>
      </c>
      <c r="H323" s="110" t="n">
        <v>25</v>
      </c>
      <c r="I323" s="110" t="n">
        <v>25</v>
      </c>
      <c r="J323" s="219">
        <f>H323-I323</f>
        <v/>
      </c>
      <c r="K323" s="40">
        <f>I323/H323</f>
        <v/>
      </c>
      <c r="L323" s="230" t="n"/>
      <c r="M323" s="176" t="inlineStr">
        <is>
          <t>交运局</t>
        </is>
      </c>
      <c r="N323" s="110" t="inlineStr">
        <is>
          <t>公路局</t>
        </is>
      </c>
      <c r="O323" s="21" t="n"/>
    </row>
    <row r="324" ht="35" customHeight="1" s="226">
      <c r="A324" s="110" t="n">
        <v>25</v>
      </c>
      <c r="B324" s="21" t="inlineStr">
        <is>
          <t>环农领办发〔2021〕9号</t>
        </is>
      </c>
      <c r="C324" s="21" t="inlineStr">
        <is>
          <t>中央二批衔接资金</t>
        </is>
      </c>
      <c r="D324" s="110" t="inlineStr">
        <is>
          <t>环县耿湾乡四合原村至井崾岘组村组道路工程</t>
        </is>
      </c>
      <c r="E324" s="110" t="inlineStr">
        <is>
          <t>续建</t>
        </is>
      </c>
      <c r="F324" s="110" t="inlineStr">
        <is>
          <t>耿湾</t>
        </is>
      </c>
      <c r="G324" s="174" t="inlineStr">
        <is>
          <t>建设道路工程0.743公里。</t>
        </is>
      </c>
      <c r="H324" s="110" t="n">
        <v>12</v>
      </c>
      <c r="I324" s="110" t="n">
        <v>12</v>
      </c>
      <c r="J324" s="219">
        <f>H324-I324</f>
        <v/>
      </c>
      <c r="K324" s="40">
        <f>I324/H324</f>
        <v/>
      </c>
      <c r="L324" s="230" t="n"/>
      <c r="M324" s="176" t="inlineStr">
        <is>
          <t>交运局</t>
        </is>
      </c>
      <c r="N324" s="110" t="inlineStr">
        <is>
          <t>公路局</t>
        </is>
      </c>
      <c r="O324" s="21" t="n"/>
    </row>
    <row r="325" ht="35" customHeight="1" s="226">
      <c r="A325" s="110" t="n">
        <v>26</v>
      </c>
      <c r="B325" s="21" t="inlineStr">
        <is>
          <t>环农领办发〔2021〕9号</t>
        </is>
      </c>
      <c r="C325" s="21" t="inlineStr">
        <is>
          <t>中央二批衔接资金</t>
        </is>
      </c>
      <c r="D325" s="110" t="inlineStr">
        <is>
          <t>环县环城镇城东沟至宁老庄张石咀油路工程</t>
        </is>
      </c>
      <c r="E325" s="110" t="inlineStr">
        <is>
          <t>续建</t>
        </is>
      </c>
      <c r="F325" s="110" t="inlineStr">
        <is>
          <t>环城</t>
        </is>
      </c>
      <c r="G325" s="174" t="inlineStr">
        <is>
          <t>建设油路工程2.09公里。</t>
        </is>
      </c>
      <c r="H325" s="110" t="n">
        <v>35</v>
      </c>
      <c r="I325" s="110" t="n">
        <v>35</v>
      </c>
      <c r="J325" s="219">
        <f>H325-I325</f>
        <v/>
      </c>
      <c r="K325" s="40">
        <f>I325/H325</f>
        <v/>
      </c>
      <c r="L325" s="230" t="n"/>
      <c r="M325" s="176" t="inlineStr">
        <is>
          <t>交运局</t>
        </is>
      </c>
      <c r="N325" s="110" t="inlineStr">
        <is>
          <t>公路局</t>
        </is>
      </c>
      <c r="O325" s="21" t="n"/>
    </row>
    <row r="326" ht="35" customHeight="1" s="226">
      <c r="A326" s="110" t="n">
        <v>27</v>
      </c>
      <c r="B326" s="21" t="inlineStr">
        <is>
          <t>环农领办发〔2021〕9号</t>
        </is>
      </c>
      <c r="C326" s="21" t="inlineStr">
        <is>
          <t>中央二批衔接资金</t>
        </is>
      </c>
      <c r="D326" s="110" t="inlineStr">
        <is>
          <t>环县环城镇张滩滩村至郭山沟砂砾路工程</t>
        </is>
      </c>
      <c r="E326" s="110" t="inlineStr">
        <is>
          <t>续建</t>
        </is>
      </c>
      <c r="F326" s="110" t="inlineStr">
        <is>
          <t>环城</t>
        </is>
      </c>
      <c r="G326" s="174" t="inlineStr">
        <is>
          <t>建设砂砾路工程0.11公里。</t>
        </is>
      </c>
      <c r="H326" s="110" t="n">
        <v>25</v>
      </c>
      <c r="I326" s="110" t="n">
        <v>25</v>
      </c>
      <c r="J326" s="219">
        <f>H326-I326</f>
        <v/>
      </c>
      <c r="K326" s="40">
        <f>I326/H326</f>
        <v/>
      </c>
      <c r="L326" s="230" t="n"/>
      <c r="M326" s="176" t="inlineStr">
        <is>
          <t>交运局</t>
        </is>
      </c>
      <c r="N326" s="110" t="inlineStr">
        <is>
          <t>公路局</t>
        </is>
      </c>
      <c r="O326" s="21" t="n"/>
    </row>
    <row r="327" ht="35" customHeight="1" s="226">
      <c r="A327" s="110" t="n">
        <v>28</v>
      </c>
      <c r="B327" s="21" t="inlineStr">
        <is>
          <t>环农领办发〔2021〕9号</t>
        </is>
      </c>
      <c r="C327" s="21" t="inlineStr">
        <is>
          <t>中央二批衔接资金</t>
        </is>
      </c>
      <c r="D327" s="110" t="inlineStr">
        <is>
          <t>环县毛井镇二条俭村至后掌至雅阳洼砂砾路工程</t>
        </is>
      </c>
      <c r="E327" s="110" t="inlineStr">
        <is>
          <t>续建</t>
        </is>
      </c>
      <c r="F327" s="110" t="inlineStr">
        <is>
          <t>毛井</t>
        </is>
      </c>
      <c r="G327" s="174" t="inlineStr">
        <is>
          <t>建设砂砾路工程15.99公里。</t>
        </is>
      </c>
      <c r="H327" s="110" t="n">
        <v>175</v>
      </c>
      <c r="I327" s="110" t="n">
        <v>175</v>
      </c>
      <c r="J327" s="219">
        <f>H327-I327</f>
        <v/>
      </c>
      <c r="K327" s="40">
        <f>I327/H327</f>
        <v/>
      </c>
      <c r="L327" s="230" t="n"/>
      <c r="M327" s="176" t="inlineStr">
        <is>
          <t>交运局</t>
        </is>
      </c>
      <c r="N327" s="110" t="inlineStr">
        <is>
          <t>公路局</t>
        </is>
      </c>
      <c r="O327" s="21" t="n"/>
    </row>
    <row r="328" ht="35" customHeight="1" s="226">
      <c r="A328" s="110" t="n">
        <v>29</v>
      </c>
      <c r="B328" s="21" t="inlineStr">
        <is>
          <t>环农领办发〔2021〕9号</t>
        </is>
      </c>
      <c r="C328" s="21" t="inlineStr">
        <is>
          <t>中央二批衔接资金</t>
        </is>
      </c>
      <c r="D328" s="110" t="inlineStr">
        <is>
          <t>环县小南沟粉子山村马庄组至韩川组砂砾路工程</t>
        </is>
      </c>
      <c r="E328" s="110" t="inlineStr">
        <is>
          <t>续建</t>
        </is>
      </c>
      <c r="F328" s="110" t="inlineStr">
        <is>
          <t>小南沟</t>
        </is>
      </c>
      <c r="G328" s="174" t="inlineStr">
        <is>
          <t>建设砂砾路工程4.36公里。</t>
        </is>
      </c>
      <c r="H328" s="110" t="n">
        <v>20</v>
      </c>
      <c r="I328" s="110" t="n">
        <v>20</v>
      </c>
      <c r="J328" s="219">
        <f>H328-I328</f>
        <v/>
      </c>
      <c r="K328" s="40">
        <f>I328/H328</f>
        <v/>
      </c>
      <c r="L328" s="230" t="n"/>
      <c r="M328" s="176" t="inlineStr">
        <is>
          <t>交运局</t>
        </is>
      </c>
      <c r="N328" s="110" t="inlineStr">
        <is>
          <t>公路局</t>
        </is>
      </c>
      <c r="O328" s="21" t="n"/>
    </row>
    <row r="329" ht="35" customHeight="1" s="226">
      <c r="A329" s="110" t="n">
        <v>30</v>
      </c>
      <c r="B329" s="21" t="inlineStr">
        <is>
          <t>环农领办发〔2021〕9号</t>
        </is>
      </c>
      <c r="C329" s="21" t="inlineStr">
        <is>
          <t>中央二批衔接资金</t>
        </is>
      </c>
      <c r="D329" s="110" t="inlineStr">
        <is>
          <t>毛井镇山西掌至芦家湾乡井川联网路</t>
        </is>
      </c>
      <c r="E329" s="110" t="inlineStr">
        <is>
          <t>续建</t>
        </is>
      </c>
      <c r="F329" s="110" t="inlineStr">
        <is>
          <t>毛井、芦家湾</t>
        </is>
      </c>
      <c r="G329" s="174" t="inlineStr">
        <is>
          <t>建设油路工程17.62公里。</t>
        </is>
      </c>
      <c r="H329" s="110" t="n">
        <v>160</v>
      </c>
      <c r="I329" s="110" t="n">
        <v>160</v>
      </c>
      <c r="J329" s="219">
        <f>H329-I329</f>
        <v/>
      </c>
      <c r="K329" s="40">
        <f>I329/H329</f>
        <v/>
      </c>
      <c r="L329" s="230" t="n"/>
      <c r="M329" s="176" t="inlineStr">
        <is>
          <t>交运局</t>
        </is>
      </c>
      <c r="N329" s="110" t="inlineStr">
        <is>
          <t>公路局</t>
        </is>
      </c>
      <c r="O329" s="21" t="n"/>
    </row>
    <row r="330" ht="35" customHeight="1" s="226">
      <c r="A330" s="110" t="n">
        <v>31</v>
      </c>
      <c r="B330" s="21" t="inlineStr">
        <is>
          <t>环农领办发〔2021〕9号</t>
        </is>
      </c>
      <c r="C330" s="21" t="inlineStr">
        <is>
          <t>中央二批衔接资金</t>
        </is>
      </c>
      <c r="D330" s="110" t="inlineStr">
        <is>
          <t>环县合道镇梁坪村西沟渠至柳树湾砂砾路工程（梁坪村漫水桥工程）</t>
        </is>
      </c>
      <c r="E330" s="110" t="inlineStr">
        <is>
          <t>续建</t>
        </is>
      </c>
      <c r="F330" s="110" t="inlineStr">
        <is>
          <t>合道</t>
        </is>
      </c>
      <c r="G330" s="174" t="inlineStr">
        <is>
          <t>建设砂砾路工程5.577公里。</t>
        </is>
      </c>
      <c r="H330" s="110" t="n">
        <v>90</v>
      </c>
      <c r="I330" s="110" t="n">
        <v>90</v>
      </c>
      <c r="J330" s="219">
        <f>H330-I330</f>
        <v/>
      </c>
      <c r="K330" s="40">
        <f>I330/H330</f>
        <v/>
      </c>
      <c r="L330" s="230" t="n"/>
      <c r="M330" s="176" t="inlineStr">
        <is>
          <t>交运局</t>
        </is>
      </c>
      <c r="N330" s="110" t="inlineStr">
        <is>
          <t>公路局</t>
        </is>
      </c>
      <c r="O330" s="21" t="n"/>
    </row>
    <row r="331" ht="35" customHeight="1" s="226">
      <c r="A331" s="110" t="n">
        <v>32</v>
      </c>
      <c r="B331" s="21" t="inlineStr">
        <is>
          <t>环农领办发〔2021〕9号</t>
        </is>
      </c>
      <c r="C331" s="21" t="inlineStr">
        <is>
          <t>中央二批衔接资金</t>
        </is>
      </c>
      <c r="D331" s="110" t="inlineStr">
        <is>
          <t>环县演武乡佛岔至叶台碾子崾岘砂砾路工程（佛家岔村-叶台组）</t>
        </is>
      </c>
      <c r="E331" s="110" t="inlineStr">
        <is>
          <t>续建</t>
        </is>
      </c>
      <c r="F331" s="110" t="inlineStr">
        <is>
          <t>演武</t>
        </is>
      </c>
      <c r="G331" s="174" t="inlineStr">
        <is>
          <t>建设砂砾路工程7.465公里。</t>
        </is>
      </c>
      <c r="H331" s="110" t="n">
        <v>82</v>
      </c>
      <c r="I331" s="110" t="n">
        <v>82</v>
      </c>
      <c r="J331" s="219">
        <f>H331-I331</f>
        <v/>
      </c>
      <c r="K331" s="40">
        <f>I331/H331</f>
        <v/>
      </c>
      <c r="L331" s="230" t="n"/>
      <c r="M331" s="176" t="inlineStr">
        <is>
          <t>交运局</t>
        </is>
      </c>
      <c r="N331" s="110" t="inlineStr">
        <is>
          <t>公路局</t>
        </is>
      </c>
      <c r="O331" s="21" t="n"/>
    </row>
    <row r="332" ht="35" customHeight="1" s="226">
      <c r="A332" s="110" t="n">
        <v>33</v>
      </c>
      <c r="B332" s="21" t="inlineStr">
        <is>
          <t>环农领办发〔2021〕9号</t>
        </is>
      </c>
      <c r="C332" s="21" t="inlineStr">
        <is>
          <t>中央二批衔接资金</t>
        </is>
      </c>
      <c r="D332" s="110" t="inlineStr">
        <is>
          <t>环县南湫代家洼双庙组至朱家山组通组砂砾路工程</t>
        </is>
      </c>
      <c r="E332" s="110" t="inlineStr">
        <is>
          <t>续建</t>
        </is>
      </c>
      <c r="F332" s="110" t="inlineStr">
        <is>
          <t>南湫</t>
        </is>
      </c>
      <c r="G332" s="174" t="inlineStr">
        <is>
          <t>建设砂砾路工程8.586公里。</t>
        </is>
      </c>
      <c r="H332" s="110" t="n">
        <v>35</v>
      </c>
      <c r="I332" s="110" t="n">
        <v>35</v>
      </c>
      <c r="J332" s="219">
        <f>H332-I332</f>
        <v/>
      </c>
      <c r="K332" s="40">
        <f>I332/H332</f>
        <v/>
      </c>
      <c r="L332" s="230" t="n"/>
      <c r="M332" s="176" t="inlineStr">
        <is>
          <t>交运局</t>
        </is>
      </c>
      <c r="N332" s="110" t="inlineStr">
        <is>
          <t>公路局</t>
        </is>
      </c>
      <c r="O332" s="21" t="n"/>
      <c r="P332" s="182" t="n"/>
    </row>
    <row r="333" ht="35" customHeight="1" s="226">
      <c r="A333" s="110" t="n">
        <v>34</v>
      </c>
      <c r="B333" s="21" t="inlineStr">
        <is>
          <t>环农领办发〔2021〕9号</t>
        </is>
      </c>
      <c r="C333" s="21" t="inlineStr">
        <is>
          <t>中央二批衔接资金</t>
        </is>
      </c>
      <c r="D333" s="110" t="inlineStr">
        <is>
          <t>环县车道镇万安村刘上梁至常畔砂砾路工程</t>
        </is>
      </c>
      <c r="E333" s="110" t="inlineStr">
        <is>
          <t>续建</t>
        </is>
      </c>
      <c r="F333" s="110" t="inlineStr">
        <is>
          <t>车道</t>
        </is>
      </c>
      <c r="G333" s="174" t="inlineStr">
        <is>
          <t>建设砂砾路工程2.66公里。</t>
        </is>
      </c>
      <c r="H333" s="110" t="n">
        <v>36</v>
      </c>
      <c r="I333" s="110" t="n">
        <v>36</v>
      </c>
      <c r="J333" s="219">
        <f>H333-I333</f>
        <v/>
      </c>
      <c r="K333" s="40">
        <f>I333/H333</f>
        <v/>
      </c>
      <c r="L333" s="230" t="n"/>
      <c r="M333" s="176" t="inlineStr">
        <is>
          <t>交运局</t>
        </is>
      </c>
      <c r="N333" s="110" t="inlineStr">
        <is>
          <t>公路局</t>
        </is>
      </c>
      <c r="O333" s="21" t="n"/>
    </row>
    <row r="334" ht="35" customHeight="1" s="226">
      <c r="A334" s="110" t="n">
        <v>35</v>
      </c>
      <c r="B334" s="21" t="inlineStr">
        <is>
          <t>环农领办发〔2021〕9号</t>
        </is>
      </c>
      <c r="C334" s="21" t="inlineStr">
        <is>
          <t>中央二批衔接资金</t>
        </is>
      </c>
      <c r="D334" s="110" t="inlineStr">
        <is>
          <t>环县耿湾乡许家掌村虎家沟口至高湾塬砂砾路工程</t>
        </is>
      </c>
      <c r="E334" s="110" t="inlineStr">
        <is>
          <t>续建</t>
        </is>
      </c>
      <c r="F334" s="110" t="inlineStr">
        <is>
          <t>环县</t>
        </is>
      </c>
      <c r="G334" s="174" t="inlineStr">
        <is>
          <t>建设砂砾路工程15.104公里。</t>
        </is>
      </c>
      <c r="H334" s="110" t="n">
        <v>20</v>
      </c>
      <c r="I334" s="110" t="n">
        <v>20</v>
      </c>
      <c r="J334" s="219">
        <f>H334-I334</f>
        <v/>
      </c>
      <c r="K334" s="40">
        <f>I334/H334</f>
        <v/>
      </c>
      <c r="L334" s="230" t="n"/>
      <c r="M334" s="176" t="inlineStr">
        <is>
          <t>交运局</t>
        </is>
      </c>
      <c r="N334" s="110" t="inlineStr">
        <is>
          <t>公路局</t>
        </is>
      </c>
      <c r="O334" s="21" t="n"/>
    </row>
    <row r="335" ht="54" customHeight="1" s="226">
      <c r="A335" s="81" t="inlineStr">
        <is>
          <t>二十九</t>
        </is>
      </c>
      <c r="B335" s="82" t="inlineStr">
        <is>
          <t>环农领办发〔2021〕9号</t>
        </is>
      </c>
      <c r="C335" s="82" t="inlineStr">
        <is>
          <t>中央二批衔接资金</t>
        </is>
      </c>
      <c r="D335" s="81" t="inlineStr">
        <is>
          <t>环县合道川中型灌区续建配套与节水改造项目</t>
        </is>
      </c>
      <c r="E335" s="83" t="inlineStr">
        <is>
          <t>新建</t>
        </is>
      </c>
      <c r="F335" s="81" t="inlineStr">
        <is>
          <t>合道川灌区</t>
        </is>
      </c>
      <c r="G335" s="84" t="inlineStr">
        <is>
          <t>对环县合道川灌区楼房子、姬家河沟、刘旗和西沟4个灌溉片区干渠进行改造，改造干渠长度16.98km，其中砼套衬渠5.01km，新衬渠道1.13km，拆除重建10.84km；改造渠系建筑物135座(工程投资1485.72万元，已安排578万元，本次安排400万元）。</t>
        </is>
      </c>
      <c r="H335" s="81" t="n">
        <v>400</v>
      </c>
      <c r="I335" s="81" t="n">
        <v>400</v>
      </c>
      <c r="J335" s="221">
        <f>H335-I335</f>
        <v/>
      </c>
      <c r="K335" s="157">
        <f>I335/H335</f>
        <v/>
      </c>
      <c r="L335" s="225" t="n"/>
      <c r="M335" s="83" t="inlineStr">
        <is>
          <t>水务局</t>
        </is>
      </c>
      <c r="N335" s="81" t="inlineStr">
        <is>
          <t>水务局</t>
        </is>
      </c>
      <c r="O335" s="82" t="n"/>
    </row>
    <row r="336" ht="54" customHeight="1" s="226">
      <c r="A336" s="81" t="inlineStr">
        <is>
          <t>三十</t>
        </is>
      </c>
      <c r="B336" s="82" t="inlineStr">
        <is>
          <t>环农领办发〔2021〕52号</t>
        </is>
      </c>
      <c r="C336" s="82" t="inlineStr">
        <is>
          <t>中央二批衔接资金</t>
        </is>
      </c>
      <c r="D336" s="81" t="inlineStr">
        <is>
          <t>湖羊自养户培训（致富带头人培训）</t>
        </is>
      </c>
      <c r="E336" s="83" t="inlineStr">
        <is>
          <t>新建</t>
        </is>
      </c>
      <c r="F336" s="81" t="inlineStr">
        <is>
          <t>各乡镇</t>
        </is>
      </c>
      <c r="G336" s="84" t="inlineStr">
        <is>
          <t>湖羊自养户培训（致富带头人培训）36万元，</t>
        </is>
      </c>
      <c r="H336" s="81" t="n">
        <v>36</v>
      </c>
      <c r="I336" s="81" t="n">
        <v>36</v>
      </c>
      <c r="J336" s="221">
        <f>H336-I336</f>
        <v/>
      </c>
      <c r="K336" s="157">
        <f>I336/H336</f>
        <v/>
      </c>
      <c r="L336" s="225" t="n"/>
      <c r="M336" s="83" t="inlineStr">
        <is>
          <t>畜牧局</t>
        </is>
      </c>
      <c r="N336" s="81" t="inlineStr">
        <is>
          <t>各乡镇</t>
        </is>
      </c>
      <c r="O336" s="82" t="n"/>
    </row>
    <row r="337" ht="49" customHeight="1" s="226">
      <c r="A337" s="81" t="inlineStr">
        <is>
          <t>三十一</t>
        </is>
      </c>
      <c r="B337" s="82" t="inlineStr">
        <is>
          <t>环农领办发〔2021〕9号</t>
        </is>
      </c>
      <c r="C337" s="82" t="inlineStr">
        <is>
          <t>中央二批衔接资金</t>
        </is>
      </c>
      <c r="D337" s="81" t="inlineStr">
        <is>
          <t>农村供水
工程合计</t>
        </is>
      </c>
      <c r="E337" s="83" t="inlineStr">
        <is>
          <t>新建</t>
        </is>
      </c>
      <c r="F337" s="81" t="inlineStr">
        <is>
          <t>环城白草塬等9个供水工程点</t>
        </is>
      </c>
      <c r="G337" s="84" t="inlineStr">
        <is>
          <t>新建农村供水工程9处。</t>
        </is>
      </c>
      <c r="H337" s="81" t="n">
        <v>2426</v>
      </c>
      <c r="I337" s="81" t="n">
        <v>2426</v>
      </c>
      <c r="J337" s="221">
        <f>H337-I337</f>
        <v/>
      </c>
      <c r="K337" s="157">
        <f>I337/H337</f>
        <v/>
      </c>
      <c r="L337" s="225" t="n"/>
      <c r="M337" s="83" t="inlineStr">
        <is>
          <t>水务局</t>
        </is>
      </c>
      <c r="N337" s="81" t="inlineStr">
        <is>
          <t>水务局</t>
        </is>
      </c>
      <c r="O337" s="82" t="n"/>
    </row>
    <row r="338" ht="67" customHeight="1" s="226">
      <c r="A338" s="110" t="n">
        <v>1</v>
      </c>
      <c r="B338" s="21" t="inlineStr">
        <is>
          <t>环农领办发〔2021〕9号</t>
        </is>
      </c>
      <c r="C338" s="21" t="inlineStr">
        <is>
          <t>中央二批衔接资金</t>
        </is>
      </c>
      <c r="D338" s="110" t="inlineStr">
        <is>
          <t>环县环城镇白草原村供水工程</t>
        </is>
      </c>
      <c r="E338" s="176" t="inlineStr">
        <is>
          <t>新建</t>
        </is>
      </c>
      <c r="F338" s="110" t="inlineStr">
        <is>
          <t>环城镇白草塬村</t>
        </is>
      </c>
      <c r="G338" s="166" t="inlineStr">
        <is>
          <t>埋设上水无缝钢管10210m、管道标志桩84个；新建2000m³高位蓄水池1座、透视围墙117m、闸阀井43座；埋设输水管道16495m，管道穿路27处，穿河5处；配套安装管道增压泵2台、离心泵2台；配套入户设施169户。(工程投资976.11万元，已安排800万元，本次安排127万元）。</t>
        </is>
      </c>
      <c r="H338" s="110" t="n">
        <v>127</v>
      </c>
      <c r="I338" s="110" t="n">
        <v>127</v>
      </c>
      <c r="J338" s="219">
        <f>H338-I338</f>
        <v/>
      </c>
      <c r="K338" s="40">
        <f>I338/H338</f>
        <v/>
      </c>
      <c r="L338" s="230" t="n"/>
      <c r="M338" s="176" t="inlineStr">
        <is>
          <t>水务局</t>
        </is>
      </c>
      <c r="N338" s="110" t="inlineStr">
        <is>
          <t>水务局</t>
        </is>
      </c>
      <c r="O338" s="21" t="n"/>
    </row>
    <row r="339" ht="60" customHeight="1" s="226">
      <c r="A339" s="110" t="n">
        <v>2</v>
      </c>
      <c r="B339" s="21" t="inlineStr">
        <is>
          <t>环农领办发〔2021〕9号</t>
        </is>
      </c>
      <c r="C339" s="21" t="inlineStr">
        <is>
          <t>中央二批衔接资金</t>
        </is>
      </c>
      <c r="D339" s="110" t="inlineStr">
        <is>
          <t>环县环城镇西川村张沟门管道延伸工程</t>
        </is>
      </c>
      <c r="E339" s="176" t="inlineStr">
        <is>
          <t>新建</t>
        </is>
      </c>
      <c r="F339" s="110" t="inlineStr">
        <is>
          <t>环城镇西川村村</t>
        </is>
      </c>
      <c r="G339" s="166" t="inlineStr">
        <is>
          <t>埋设引水管9019m、管道标志桩126个，砂石路恢复2km；新建500m³地下高位蓄水池1座、闸阀井66座、透视围栏97m；埋设输水管道16160m，其中：管道穿路18处；配套入户设施116户。(工程投资336.44万元，已安排200万元，本次安排119万元）。</t>
        </is>
      </c>
      <c r="H339" s="110" t="n">
        <v>119</v>
      </c>
      <c r="I339" s="110" t="n">
        <v>119</v>
      </c>
      <c r="J339" s="219">
        <f>H339-I339</f>
        <v/>
      </c>
      <c r="K339" s="40">
        <f>I339/H339</f>
        <v/>
      </c>
      <c r="L339" s="230" t="n"/>
      <c r="M339" s="176" t="inlineStr">
        <is>
          <t>水务局</t>
        </is>
      </c>
      <c r="N339" s="110" t="inlineStr">
        <is>
          <t>水务局</t>
        </is>
      </c>
      <c r="O339" s="21" t="n"/>
    </row>
    <row r="340" ht="115" customHeight="1" s="226">
      <c r="A340" s="110" t="n">
        <v>3</v>
      </c>
      <c r="B340" s="21" t="inlineStr">
        <is>
          <t>环农领办发〔2021〕9号</t>
        </is>
      </c>
      <c r="C340" s="21" t="inlineStr">
        <is>
          <t>中央二批衔接资金</t>
        </is>
      </c>
      <c r="D340" s="110" t="inlineStr">
        <is>
          <t>环县合道镇、天池乡农村供水工程改造项目</t>
        </is>
      </c>
      <c r="E340" s="176" t="inlineStr">
        <is>
          <t>新建</t>
        </is>
      </c>
      <c r="F340" s="110" t="inlineStr">
        <is>
          <t>合道镇、天池乡</t>
        </is>
      </c>
      <c r="G340" s="166" t="inlineStr">
        <is>
          <t>合道镇:新打机井1眼（井深380m),新建蓄水池1座、管理房1处、护栏82m，硬化院坪292.0㎡;埋设供水管道438m；管道穿路1处；新建闸阀井5座；配套安装次氯酸钠发生器(100g)1套、深井潜水泵2台、自动上水设备1套。配套安装50KVA变压器1台，架设高压线路200m，低压线路50m，变压器配套设施1套。
天池乡:新建100m³蓄水池1座、58.2㎡管理房1处、新建护栏60m，硬化院坪135.90㎡;埋设上水管道Dg76无缝钢套管；埋设供水管道24887m；管道穿路10处；新建闸阀井77座；配套安装次氯酸钠发生器(100g)1套、潜水泵2台、自动上水设备1套。
(工程投资362.44万元，已安排100万元，本次安排244万元）。</t>
        </is>
      </c>
      <c r="H340" s="110" t="n">
        <v>244</v>
      </c>
      <c r="I340" s="110" t="n">
        <v>244</v>
      </c>
      <c r="J340" s="219">
        <f>H340-I340</f>
        <v/>
      </c>
      <c r="K340" s="40">
        <f>I340/H340</f>
        <v/>
      </c>
      <c r="L340" s="230" t="n"/>
      <c r="M340" s="176" t="inlineStr">
        <is>
          <t>水务局</t>
        </is>
      </c>
      <c r="N340" s="110" t="inlineStr">
        <is>
          <t>水务局</t>
        </is>
      </c>
      <c r="O340" s="21" t="n"/>
    </row>
    <row r="341" ht="70" customHeight="1" s="226">
      <c r="A341" s="110" t="n">
        <v>4</v>
      </c>
      <c r="B341" s="21" t="inlineStr">
        <is>
          <t>环农领办发〔2021〕9号</t>
        </is>
      </c>
      <c r="C341" s="21" t="inlineStr">
        <is>
          <t>中央二批衔接资金</t>
        </is>
      </c>
      <c r="D341" s="110" t="inlineStr">
        <is>
          <t>环县曲子镇孟家寨村及甜水镇甜水街村农村饮水水源置换工程</t>
        </is>
      </c>
      <c r="E341" s="176" t="inlineStr">
        <is>
          <t>新建</t>
        </is>
      </c>
      <c r="F341" s="110" t="inlineStr">
        <is>
          <t>环县曲子镇、甜水镇</t>
        </is>
      </c>
      <c r="G341" s="166" t="inlineStr">
        <is>
          <t>曲子镇建设内容：埋设PE100级输水管21774m，新建闸阀井17座，水表井177座，管道穿路8处,新建镇墩16座；安装管道标志桩25个,配套入户177户。
甜水镇建设内容：新建水表井17座，配套入户17户。
(工程投资149.91万元，已安排95.91万元，本次安排46万元）。</t>
        </is>
      </c>
      <c r="H341" s="110" t="n">
        <v>46</v>
      </c>
      <c r="I341" s="110" t="n">
        <v>46</v>
      </c>
      <c r="J341" s="219">
        <f>H341-I341</f>
        <v/>
      </c>
      <c r="K341" s="40">
        <f>I341/H341</f>
        <v/>
      </c>
      <c r="L341" s="230" t="n"/>
      <c r="M341" s="176" t="inlineStr">
        <is>
          <t>水务局</t>
        </is>
      </c>
      <c r="N341" s="110" t="inlineStr">
        <is>
          <t>水务局</t>
        </is>
      </c>
      <c r="O341" s="21" t="n"/>
    </row>
    <row r="342" ht="80" customHeight="1" s="226">
      <c r="A342" s="110" t="n">
        <v>5</v>
      </c>
      <c r="B342" s="21" t="inlineStr">
        <is>
          <t>环农领办发〔2021〕9号</t>
        </is>
      </c>
      <c r="C342" s="21" t="inlineStr">
        <is>
          <t>中央二批衔接资金</t>
        </is>
      </c>
      <c r="D342" s="110" t="inlineStr">
        <is>
          <t>环县2021年八珠乡曹塬村等机井维修工程</t>
        </is>
      </c>
      <c r="E342" s="176" t="inlineStr">
        <is>
          <t>新建</t>
        </is>
      </c>
      <c r="F342" s="110" t="inlineStr">
        <is>
          <t>八珠乡、曲子镇、合道镇</t>
        </is>
      </c>
      <c r="G342" s="166" t="inlineStr">
        <is>
          <t>八珠曹塬机井：新打机井1眼，井深600m；新建100m³原水池1座，闸阀井1座；安装深井泵2台，新建围墙40m，低压线路200m；新建渗水砖院坪130㎡。                                                                                                                                          曲子西沟村刘阳洼机井：对原机井进行维修，淘流沙、洗井，更换深井泵、上水管线及电缆线等设施。                                                                                                                         合道镇红崖洼村梁城子组：新建150m³应急蓄水池1座。
(工程投资132.5万元，本次安排100万元）。</t>
        </is>
      </c>
      <c r="H342" s="110" t="n">
        <v>100</v>
      </c>
      <c r="I342" s="110" t="n">
        <v>100</v>
      </c>
      <c r="J342" s="219">
        <f>H342-I342</f>
        <v/>
      </c>
      <c r="K342" s="40">
        <f>I342/H342</f>
        <v/>
      </c>
      <c r="L342" s="230" t="n"/>
      <c r="M342" s="176" t="inlineStr">
        <is>
          <t>水务局</t>
        </is>
      </c>
      <c r="N342" s="110" t="inlineStr">
        <is>
          <t>水务局</t>
        </is>
      </c>
      <c r="O342" s="21" t="n"/>
    </row>
    <row r="343" ht="77" customHeight="1" s="226">
      <c r="A343" s="110" t="n">
        <v>6</v>
      </c>
      <c r="B343" s="21" t="inlineStr">
        <is>
          <t>环农领办发〔2021〕9号</t>
        </is>
      </c>
      <c r="C343" s="21" t="inlineStr">
        <is>
          <t>中央二批衔接资金</t>
        </is>
      </c>
      <c r="D343" s="183" t="inlineStr">
        <is>
          <t>环县虎洞镇砂井子村等管道延伸供水工程</t>
        </is>
      </c>
      <c r="E343" s="183" t="inlineStr">
        <is>
          <t>新建</t>
        </is>
      </c>
      <c r="F343" s="183" t="inlineStr">
        <is>
          <t>虎洞镇等4个乡镇</t>
        </is>
      </c>
      <c r="G343" s="184" t="inlineStr">
        <is>
          <t>毛井镇高家洼村：工程埋设DN90PE管线4.0km，新建闸阀井6座；新建供水点。                                                                                                                                                                木钵镇关营村关营组：供水主管线原DN50PE更换为DN110PE管，长0.6Km；埋设DN50PE供水管线1.2km；新建闸阀井5座。                                                                                                                                             环城镇唐塬村：新建1000m³高位蓄水池1座及配套设施。                                                                                                                                                                                                     虎洞镇沙井乡拓塬组：新建200m³高位蓄水池1座及配套设施，加压泵站1座及配套设施，上水管线3.33Km，供水管线12.5Km。</t>
        </is>
      </c>
      <c r="H343" s="110" t="n">
        <v>200</v>
      </c>
      <c r="I343" s="110" t="n">
        <v>200</v>
      </c>
      <c r="J343" s="219">
        <f>H343-I343</f>
        <v/>
      </c>
      <c r="K343" s="40">
        <f>I343/H343</f>
        <v/>
      </c>
      <c r="L343" s="230" t="n"/>
      <c r="M343" s="176" t="inlineStr">
        <is>
          <t>水务局</t>
        </is>
      </c>
      <c r="N343" s="110" t="inlineStr">
        <is>
          <t>水务局</t>
        </is>
      </c>
      <c r="O343" s="21" t="n"/>
    </row>
    <row r="344" ht="50" customHeight="1" s="226">
      <c r="A344" s="110" t="n">
        <v>7</v>
      </c>
      <c r="B344" s="21" t="inlineStr">
        <is>
          <t>环农领办发〔2021〕9号</t>
        </is>
      </c>
      <c r="C344" s="21" t="inlineStr">
        <is>
          <t>中央二批衔接资金</t>
        </is>
      </c>
      <c r="D344" s="110" t="inlineStr">
        <is>
          <t>环县车道镇农村饮水应急水源工程</t>
        </is>
      </c>
      <c r="E344" s="176" t="inlineStr">
        <is>
          <t>新建</t>
        </is>
      </c>
      <c r="F344" s="110" t="inlineStr">
        <is>
          <t>车道镇双庙、苦水掌村</t>
        </is>
      </c>
      <c r="G344" s="166" t="inlineStr">
        <is>
          <t>新建10000m³开敞式混凝土预制块衬砌水池2座；新建200m³池子，2000m³钢筋混凝土水池1座；杨咀子泵站（六泵站）增加变频泵组2套；安装250KVA变压器1套；从杨咀子泵站（六泵站）铺设上水管线供水9.9km，新建闸阀井6座。（工程投资655.83万元，本次安排600万元）。</t>
        </is>
      </c>
      <c r="H344" s="110" t="n">
        <v>600</v>
      </c>
      <c r="I344" s="110" t="n">
        <v>600</v>
      </c>
      <c r="J344" s="219">
        <f>H344-I344</f>
        <v/>
      </c>
      <c r="K344" s="40">
        <f>I344/H344</f>
        <v/>
      </c>
      <c r="L344" s="230" t="n"/>
      <c r="M344" s="176" t="inlineStr">
        <is>
          <t>水务局</t>
        </is>
      </c>
      <c r="N344" s="110" t="inlineStr">
        <is>
          <t>自来水公司</t>
        </is>
      </c>
      <c r="O344" s="21" t="n"/>
    </row>
    <row r="345" ht="39" customHeight="1" s="226">
      <c r="A345" s="110" t="n">
        <v>8</v>
      </c>
      <c r="B345" s="21" t="inlineStr">
        <is>
          <t>环农领办发〔2021〕9号</t>
        </is>
      </c>
      <c r="C345" s="21" t="inlineStr">
        <is>
          <t>中央二批衔接资金</t>
        </is>
      </c>
      <c r="D345" s="110" t="inlineStr">
        <is>
          <t>环县农村饮水管线改造维修项目</t>
        </is>
      </c>
      <c r="E345" s="176" t="inlineStr">
        <is>
          <t>新建</t>
        </is>
      </c>
      <c r="F345" s="110" t="inlineStr">
        <is>
          <t>甜水镇等20个乡镇</t>
        </is>
      </c>
      <c r="G345" s="166" t="inlineStr">
        <is>
          <t>管网改造106.57km,新建检查井35座。（工程投资950万元，本次安排500万元）。</t>
        </is>
      </c>
      <c r="H345" s="110" t="n">
        <v>500</v>
      </c>
      <c r="I345" s="110" t="n">
        <v>500</v>
      </c>
      <c r="J345" s="219">
        <f>H345-I345</f>
        <v/>
      </c>
      <c r="K345" s="40">
        <f>I345/H345</f>
        <v/>
      </c>
      <c r="L345" s="230" t="n"/>
      <c r="M345" s="176" t="inlineStr">
        <is>
          <t>水务局</t>
        </is>
      </c>
      <c r="N345" s="110" t="inlineStr">
        <is>
          <t>自来水公司</t>
        </is>
      </c>
      <c r="O345" s="21" t="n"/>
    </row>
    <row r="346" ht="39" customHeight="1" s="226">
      <c r="A346" s="110" t="n">
        <v>9</v>
      </c>
      <c r="B346" s="21" t="inlineStr">
        <is>
          <t>环农领办发〔2021〕9号</t>
        </is>
      </c>
      <c r="C346" s="21" t="inlineStr">
        <is>
          <t>中央二批衔接资金</t>
        </is>
      </c>
      <c r="D346" s="110" t="inlineStr">
        <is>
          <t>环县农村饮水入户管线及设施改造维修项目</t>
        </is>
      </c>
      <c r="E346" s="176" t="inlineStr">
        <is>
          <t>新建</t>
        </is>
      </c>
      <c r="F346" s="110" t="inlineStr">
        <is>
          <t>八珠乡等20个乡镇</t>
        </is>
      </c>
      <c r="G346" s="166" t="inlineStr">
        <is>
          <t>入户管线改造维修及更换饮水入户配套设施项目（工程投资800万元，本次安排400万元）。</t>
        </is>
      </c>
      <c r="H346" s="110" t="n">
        <v>400</v>
      </c>
      <c r="I346" s="110" t="n">
        <v>400</v>
      </c>
      <c r="J346" s="219">
        <f>H346-I346</f>
        <v/>
      </c>
      <c r="K346" s="40">
        <f>I346/H346</f>
        <v/>
      </c>
      <c r="L346" s="230" t="n"/>
      <c r="M346" s="176" t="inlineStr">
        <is>
          <t>水务局</t>
        </is>
      </c>
      <c r="N346" s="110" t="inlineStr">
        <is>
          <t>自来水公司</t>
        </is>
      </c>
      <c r="O346" s="21" t="n"/>
    </row>
    <row r="347" ht="35" customHeight="1" s="226">
      <c r="A347" s="21" t="n">
        <v>15</v>
      </c>
      <c r="B347" s="21" t="inlineStr">
        <is>
          <t>环农领办发〔2021〕10号</t>
        </is>
      </c>
      <c r="C347" s="119" t="inlineStr">
        <is>
          <t>省级一批衔接资金</t>
        </is>
      </c>
      <c r="D347" s="21" t="inlineStr">
        <is>
          <t>环县洪德镇苗河至大户塬油路工程</t>
        </is>
      </c>
      <c r="E347" s="21" t="inlineStr">
        <is>
          <t>新建</t>
        </is>
      </c>
      <c r="F347" s="228" t="inlineStr">
        <is>
          <t>洪德</t>
        </is>
      </c>
      <c r="G347" s="107" t="inlineStr">
        <is>
          <t>建设油路工程9.462公里。</t>
        </is>
      </c>
      <c r="H347" s="110" t="n">
        <v>90</v>
      </c>
      <c r="I347" s="110" t="n">
        <v>90</v>
      </c>
      <c r="J347" s="219">
        <f>H347-I347</f>
        <v/>
      </c>
      <c r="K347" s="40">
        <f>I347/H347</f>
        <v/>
      </c>
      <c r="L347" s="230" t="n"/>
      <c r="M347" s="228" t="inlineStr">
        <is>
          <t>交运局</t>
        </is>
      </c>
      <c r="N347" s="228" t="inlineStr">
        <is>
          <t>公路局</t>
        </is>
      </c>
      <c r="O347" s="119" t="n"/>
    </row>
    <row r="348" ht="36" customHeight="1" s="226">
      <c r="A348" s="81" t="inlineStr">
        <is>
          <t>三十二</t>
        </is>
      </c>
      <c r="B348" s="82" t="inlineStr">
        <is>
          <t>环农领办发〔2021〕10号</t>
        </is>
      </c>
      <c r="C348" s="54" t="inlineStr">
        <is>
          <t>省级一批衔接资金</t>
        </is>
      </c>
      <c r="D348" s="81" t="inlineStr">
        <is>
          <t>脱贫户（含监测对象）种畜补贴（湖羊种公羊）合计</t>
        </is>
      </c>
      <c r="E348" s="83" t="inlineStr">
        <is>
          <t>新建</t>
        </is>
      </c>
      <c r="F348" s="81" t="inlineStr">
        <is>
          <t>20个乡镇</t>
        </is>
      </c>
      <c r="G348" s="84" t="inlineStr">
        <is>
          <t>扶持5930户脱贫户（含监测对象）每户调引种公羊1只，共调引种公羊5930只，每只补助3000元。</t>
        </is>
      </c>
      <c r="H348" s="81">
        <f>2079.3-300.3</f>
        <v/>
      </c>
      <c r="I348" s="81">
        <f>2079.3-300.3</f>
        <v/>
      </c>
      <c r="J348" s="221">
        <f>H348-I348</f>
        <v/>
      </c>
      <c r="K348" s="157">
        <f>I348/H348</f>
        <v/>
      </c>
      <c r="L348" s="225" t="n"/>
      <c r="M348" s="83" t="inlineStr">
        <is>
          <t>畜牧局</t>
        </is>
      </c>
      <c r="N348" s="83" t="inlineStr">
        <is>
          <t>乡镇村</t>
        </is>
      </c>
      <c r="O348" s="54" t="n"/>
    </row>
    <row r="349" ht="43" customHeight="1" s="226">
      <c r="A349" s="81" t="inlineStr">
        <is>
          <t>三十三</t>
        </is>
      </c>
      <c r="B349" s="82" t="inlineStr">
        <is>
          <t>环农领办发〔2021〕10号</t>
        </is>
      </c>
      <c r="C349" s="54" t="inlineStr">
        <is>
          <t>省级一批衔接资金</t>
        </is>
      </c>
      <c r="D349" s="81" t="inlineStr">
        <is>
          <t>脱贫户（含监测对象）羊棚建设合计</t>
        </is>
      </c>
      <c r="E349" s="81" t="inlineStr">
        <is>
          <t>新建</t>
        </is>
      </c>
      <c r="F349" s="81" t="inlineStr">
        <is>
          <t>车道镇等18个乡镇</t>
        </is>
      </c>
      <c r="G349" s="84" t="inlineStr">
        <is>
          <t>扶持1570户脱贫户（含监测对象）每户新建及改扩建羊棚1座。</t>
        </is>
      </c>
      <c r="H349" s="83">
        <f>SUM(H350:H367)</f>
        <v/>
      </c>
      <c r="I349" s="83">
        <f>SUM(I350:I367)</f>
        <v/>
      </c>
      <c r="J349" s="221">
        <f>H349-I349</f>
        <v/>
      </c>
      <c r="K349" s="157">
        <f>I349/H349</f>
        <v/>
      </c>
      <c r="L349" s="225" t="n"/>
      <c r="M349" s="83" t="inlineStr">
        <is>
          <t>畜牧局</t>
        </is>
      </c>
      <c r="N349" s="83" t="inlineStr">
        <is>
          <t>车道镇等18个乡镇</t>
        </is>
      </c>
      <c r="O349" s="54" t="n"/>
    </row>
    <row r="350" ht="69" customHeight="1" s="226">
      <c r="A350" s="110" t="n">
        <v>1</v>
      </c>
      <c r="B350" s="21" t="inlineStr">
        <is>
          <t>环农领办发〔2021〕10号</t>
        </is>
      </c>
      <c r="C350" s="119" t="inlineStr">
        <is>
          <t>省级一批衔接资金</t>
        </is>
      </c>
      <c r="D350" s="176" t="inlineStr">
        <is>
          <t>脱贫户（含监测对象）羊棚建设</t>
        </is>
      </c>
      <c r="E350" s="176" t="inlineStr">
        <is>
          <t>新建</t>
        </is>
      </c>
      <c r="F350" s="176" t="inlineStr">
        <is>
          <t>车道镇</t>
        </is>
      </c>
      <c r="G350" s="175" t="inlineStr">
        <is>
          <t>扶持13个村123户脱贫户（含监测对象）每户新建及改扩建羊畜暖棚1座。其中元峁村10户10座、苦水掌3户3座、双庙村6户6座、王西掌村7户7座、吊渠村15户15座、三角城村1户1座、杨掌村9户9座、万安村13户13座、魏洼村13户13座、陈掌村5户5座、红台村4户4座、樱桃掌村10户10座、安掌村3户3座、代掌村10户10座、刘渠村11户11座、刘园子村3户3座。</t>
        </is>
      </c>
      <c r="H350" s="176" t="n">
        <v>192.4</v>
      </c>
      <c r="I350" s="176" t="n">
        <v>192.4</v>
      </c>
      <c r="J350" s="219">
        <f>H350-I350</f>
        <v/>
      </c>
      <c r="K350" s="40">
        <f>I350/H350</f>
        <v/>
      </c>
      <c r="L350" s="230" t="n"/>
      <c r="M350" s="176" t="inlineStr">
        <is>
          <t>畜牧局</t>
        </is>
      </c>
      <c r="N350" s="176" t="inlineStr">
        <is>
          <t>车道镇</t>
        </is>
      </c>
      <c r="O350" s="119" t="n"/>
    </row>
    <row r="351" ht="65" customHeight="1" s="226">
      <c r="A351" s="110" t="n">
        <v>2</v>
      </c>
      <c r="B351" s="21" t="inlineStr">
        <is>
          <t>环农领办发〔2021〕10号</t>
        </is>
      </c>
      <c r="C351" s="119" t="inlineStr">
        <is>
          <t>省级一批衔接资金</t>
        </is>
      </c>
      <c r="D351" s="176" t="inlineStr">
        <is>
          <t>脱贫户（含监测对象）羊棚建设</t>
        </is>
      </c>
      <c r="E351" s="176" t="inlineStr">
        <is>
          <t>新建</t>
        </is>
      </c>
      <c r="F351" s="176" t="inlineStr">
        <is>
          <t>耿湾乡</t>
        </is>
      </c>
      <c r="G351" s="175" t="inlineStr">
        <is>
          <t>扶持13个村117户脱贫户（含监测对象）每户新建及改扩建羊畜暖棚1座。其中：郜庄村4户4座、耿河村10户10座、韩老庄村8户8座、郝东掌村10户10座、潘掌村10户10座、黑城岔村1户1座、四合原村10户10座、桃树掌村10户10座、天桥村2户2座、万湾村30户30座、许掌村9户9座、早流渠村10户10座、张台村3户3座。</t>
        </is>
      </c>
      <c r="H351" s="176" t="n">
        <v>168.7</v>
      </c>
      <c r="I351" s="176" t="n">
        <v>168.7</v>
      </c>
      <c r="J351" s="219">
        <f>H351-I351</f>
        <v/>
      </c>
      <c r="K351" s="40">
        <f>I351/H351</f>
        <v/>
      </c>
      <c r="L351" s="230" t="n"/>
      <c r="M351" s="176" t="inlineStr">
        <is>
          <t>畜牧局</t>
        </is>
      </c>
      <c r="N351" s="176" t="inlineStr">
        <is>
          <t>耿湾乡</t>
        </is>
      </c>
      <c r="O351" s="119" t="n"/>
    </row>
    <row r="352" ht="82" customHeight="1" s="226">
      <c r="A352" s="110" t="n">
        <v>3</v>
      </c>
      <c r="B352" s="21" t="inlineStr">
        <is>
          <t>环农领办发〔2021〕10号</t>
        </is>
      </c>
      <c r="C352" s="119" t="inlineStr">
        <is>
          <t>省级一批衔接资金</t>
        </is>
      </c>
      <c r="D352" s="176" t="inlineStr">
        <is>
          <t>脱贫户（含监测对象）羊棚建设</t>
        </is>
      </c>
      <c r="E352" s="176" t="inlineStr">
        <is>
          <t>新建</t>
        </is>
      </c>
      <c r="F352" s="176" t="inlineStr">
        <is>
          <t>合道镇</t>
        </is>
      </c>
      <c r="G352" s="175" t="inlineStr">
        <is>
          <t>扶持17个村167户脱贫户（含监测对象）每户新建及改扩建羊畜暖棚。其中、常崾岘村10户10座、陈旗塬村6户6座、何坪村10户10座、红崖洼村5户5座、大路洼村15户15座 、梁坪村15户15座、尚西坪村10户10座、唐台子村7户7座、陶洼子村10户10座、瓦天沟村10户10座、辛坪村3户3座、杨坪沟村10户10座、寨子坪村6户6座、赵塬村10户10座、朱塬村10户10座、专业村赵台村15户15座、沈岭村15户15座。</t>
        </is>
      </c>
      <c r="H352" s="176" t="n">
        <v>258.7</v>
      </c>
      <c r="I352" s="176" t="n">
        <v>258.7</v>
      </c>
      <c r="J352" s="219">
        <f>H352-I352</f>
        <v/>
      </c>
      <c r="K352" s="40">
        <f>I352/H352</f>
        <v/>
      </c>
      <c r="L352" s="230" t="n"/>
      <c r="M352" s="176" t="inlineStr">
        <is>
          <t>畜牧局</t>
        </is>
      </c>
      <c r="N352" s="176" t="inlineStr">
        <is>
          <t>合道镇</t>
        </is>
      </c>
      <c r="O352" s="119" t="n"/>
    </row>
    <row r="353" ht="67" customHeight="1" s="226">
      <c r="A353" s="110" t="n">
        <v>4</v>
      </c>
      <c r="B353" s="21" t="inlineStr">
        <is>
          <t>环农领办发〔2021〕10号</t>
        </is>
      </c>
      <c r="C353" s="119" t="inlineStr">
        <is>
          <t>省级一批衔接资金</t>
        </is>
      </c>
      <c r="D353" s="176" t="inlineStr">
        <is>
          <t>脱贫户（含监测对象）羊棚建设</t>
        </is>
      </c>
      <c r="E353" s="176" t="inlineStr">
        <is>
          <t>新建</t>
        </is>
      </c>
      <c r="F353" s="176" t="inlineStr">
        <is>
          <t>环城镇</t>
        </is>
      </c>
      <c r="G353" s="175" t="inlineStr">
        <is>
          <t>扶持13个村47户脱贫户（含监测对象）每户新建及改扩建羊畜暖棚1座。其中：陈汤塬村3户3座、红星村1户1座、马坊塬村4户4座、宁老庄村8户8座、龚淌村6户6座、高龚塬村7户7座、耿家沟村5户5座、张淌村1户1座、漫塬村1户1座、西川村1户1座、鸳鸯沟村1户1座、赵小掌村7户7座、唐塬村2户2座。</t>
        </is>
      </c>
      <c r="H353" s="176" t="n">
        <v>81.59999999999999</v>
      </c>
      <c r="I353" s="176" t="n">
        <v>81.59999999999999</v>
      </c>
      <c r="J353" s="219">
        <f>H353-I353</f>
        <v/>
      </c>
      <c r="K353" s="40">
        <f>I353/H353</f>
        <v/>
      </c>
      <c r="L353" s="230" t="n"/>
      <c r="M353" s="176" t="inlineStr">
        <is>
          <t>畜牧局</t>
        </is>
      </c>
      <c r="N353" s="176" t="inlineStr">
        <is>
          <t>环城镇</t>
        </is>
      </c>
      <c r="O353" s="119" t="n"/>
    </row>
    <row r="354" ht="60" customHeight="1" s="226">
      <c r="A354" s="110" t="n">
        <v>5</v>
      </c>
      <c r="B354" s="21" t="inlineStr">
        <is>
          <t>环农领办发〔2021〕10号</t>
        </is>
      </c>
      <c r="C354" s="119" t="inlineStr">
        <is>
          <t>省级一批衔接资金</t>
        </is>
      </c>
      <c r="D354" s="176" t="inlineStr">
        <is>
          <t>脱贫户（含监测对象）羊棚建设</t>
        </is>
      </c>
      <c r="E354" s="176" t="inlineStr">
        <is>
          <t>新建</t>
        </is>
      </c>
      <c r="F354" s="176" t="inlineStr">
        <is>
          <t>八珠乡</t>
        </is>
      </c>
      <c r="G354" s="175" t="inlineStr">
        <is>
          <t>扶持10个村102户脱贫户（含监测对象）每户新建及改扩建羊畜暖棚1座。其中：八珠塬村5户5座、曹塬村6户6座、瓦崾岘村16户16座、杏树沟村5户5座、塔尔咀村5户5座、马连掌村10户10座、冯家湾村10户10座、苟塬村13户13座、湫坝沟村13户13座、白塬村19户19座。</t>
        </is>
      </c>
      <c r="H354" s="176" t="n">
        <v>110.4</v>
      </c>
      <c r="I354" s="176" t="n">
        <v>110.4</v>
      </c>
      <c r="J354" s="219">
        <f>H354-I354</f>
        <v/>
      </c>
      <c r="K354" s="40">
        <f>I354/H354</f>
        <v/>
      </c>
      <c r="L354" s="230" t="n"/>
      <c r="M354" s="176" t="inlineStr">
        <is>
          <t>畜牧局</t>
        </is>
      </c>
      <c r="N354" s="176" t="inlineStr">
        <is>
          <t>八珠乡</t>
        </is>
      </c>
      <c r="O354" s="119" t="n"/>
    </row>
    <row r="355" ht="53" customHeight="1" s="226">
      <c r="A355" s="110" t="n">
        <v>6</v>
      </c>
      <c r="B355" s="21" t="inlineStr">
        <is>
          <t>环农领办发〔2021〕10号</t>
        </is>
      </c>
      <c r="C355" s="119" t="inlineStr">
        <is>
          <t>省级一批衔接资金</t>
        </is>
      </c>
      <c r="D355" s="176" t="inlineStr">
        <is>
          <t>脱贫户（含监测对象）羊棚建设</t>
        </is>
      </c>
      <c r="E355" s="176" t="inlineStr">
        <is>
          <t>新建</t>
        </is>
      </c>
      <c r="F355" s="176" t="inlineStr">
        <is>
          <t>樊家川镇</t>
        </is>
      </c>
      <c r="G355" s="175" t="inlineStr">
        <is>
          <t>扶持8个村110户脱贫户（含监测对象）每户新建及改扩建羊畜暖棚1座。其中：慕家河村10户10座、樊家川村10户10座、马驿沟村20户20座、郝集村11户11座、长城村10户10座、闫塬村10户10座、李崾岘村10户10座、马骏滩村29户29座。</t>
        </is>
      </c>
      <c r="H355" s="176" t="n">
        <v>189.8</v>
      </c>
      <c r="I355" s="176" t="n">
        <v>189.8</v>
      </c>
      <c r="J355" s="219">
        <f>H355-I355</f>
        <v/>
      </c>
      <c r="K355" s="40">
        <f>I355/H355</f>
        <v/>
      </c>
      <c r="L355" s="230" t="n"/>
      <c r="M355" s="176" t="inlineStr">
        <is>
          <t>畜牧局</t>
        </is>
      </c>
      <c r="N355" s="176" t="inlineStr">
        <is>
          <t>樊家川镇</t>
        </is>
      </c>
      <c r="O355" s="119" t="n"/>
    </row>
    <row r="356" ht="55" customHeight="1" s="226">
      <c r="A356" s="110" t="n">
        <v>7</v>
      </c>
      <c r="B356" s="21" t="inlineStr">
        <is>
          <t>环农领办发〔2021〕10号</t>
        </is>
      </c>
      <c r="C356" s="119" t="inlineStr">
        <is>
          <t>省级一批衔接资金</t>
        </is>
      </c>
      <c r="D356" s="176" t="inlineStr">
        <is>
          <t>脱贫户（含监测对象）羊棚建设</t>
        </is>
      </c>
      <c r="E356" s="176" t="inlineStr">
        <is>
          <t>新建</t>
        </is>
      </c>
      <c r="F356" s="176" t="inlineStr">
        <is>
          <t>虎洞镇</t>
        </is>
      </c>
      <c r="G356" s="175" t="inlineStr">
        <is>
          <t>扶持10个村98户脱贫户（含监测对象）每户新建及改扩建羊畜暖棚1座。其中：常兆台村8户8座、贾驿村4户4座、张大掌5户5座、刘解掌3户3座、砂井子14户14座、张家湾9户9座、半个城2户2座、魏家河5户5座、高庙湾10户10座、金庄塬38户38座。</t>
        </is>
      </c>
      <c r="H356" s="176" t="n">
        <v>100.2</v>
      </c>
      <c r="I356" s="176" t="n">
        <v>100.2</v>
      </c>
      <c r="J356" s="219">
        <f>H356-I356</f>
        <v/>
      </c>
      <c r="K356" s="40">
        <f>I356/H356</f>
        <v/>
      </c>
      <c r="L356" s="230" t="n"/>
      <c r="M356" s="176" t="inlineStr">
        <is>
          <t>畜牧局</t>
        </is>
      </c>
      <c r="N356" s="176" t="inlineStr">
        <is>
          <t>虎洞镇</t>
        </is>
      </c>
      <c r="O356" s="119" t="n"/>
    </row>
    <row r="357" ht="54" customHeight="1" s="226">
      <c r="A357" s="110" t="n">
        <v>8</v>
      </c>
      <c r="B357" s="21" t="inlineStr">
        <is>
          <t>环农领办发〔2021〕10号</t>
        </is>
      </c>
      <c r="C357" s="119" t="inlineStr">
        <is>
          <t>省级一批衔接资金</t>
        </is>
      </c>
      <c r="D357" s="176" t="inlineStr">
        <is>
          <t>脱贫户（含监测对象）羊棚建设</t>
        </is>
      </c>
      <c r="E357" s="176" t="inlineStr">
        <is>
          <t>新建</t>
        </is>
      </c>
      <c r="F357" s="176" t="inlineStr">
        <is>
          <t>芦家湾乡</t>
        </is>
      </c>
      <c r="G357" s="175" t="inlineStr">
        <is>
          <t>扶持10个村114户脱贫户（含监测对象）每户新建及改扩建羊畜暖棚1座。其中：杨新庄村20户20座、花儿掌村10户10座、庙儿掌村10户10座、井川村11户11座、宋家掌村4户4座、桃李湾村10户10座、王庄村10户10座、大堡条村20户20座、盘龙村12户12座、小堡条村7户7座。</t>
        </is>
      </c>
      <c r="H357" s="176" t="n">
        <v>207.8</v>
      </c>
      <c r="I357" s="176" t="n">
        <v>207.8</v>
      </c>
      <c r="J357" s="219">
        <f>H357-I357</f>
        <v/>
      </c>
      <c r="K357" s="40">
        <f>I357/H357</f>
        <v/>
      </c>
      <c r="L357" s="230" t="n"/>
      <c r="M357" s="176" t="inlineStr">
        <is>
          <t>畜牧局</t>
        </is>
      </c>
      <c r="N357" s="176" t="inlineStr">
        <is>
          <t>芦家湾乡</t>
        </is>
      </c>
      <c r="O357" s="119" t="n"/>
    </row>
    <row r="358" ht="50" customHeight="1" s="226">
      <c r="A358" s="110" t="n">
        <v>9</v>
      </c>
      <c r="B358" s="21" t="inlineStr">
        <is>
          <t>环农领办发〔2021〕10号</t>
        </is>
      </c>
      <c r="C358" s="119" t="inlineStr">
        <is>
          <t>省级一批衔接资金</t>
        </is>
      </c>
      <c r="D358" s="176" t="inlineStr">
        <is>
          <t>脱贫户（含监测对象）羊棚建设</t>
        </is>
      </c>
      <c r="E358" s="176" t="inlineStr">
        <is>
          <t>新建</t>
        </is>
      </c>
      <c r="F358" s="176" t="inlineStr">
        <is>
          <t>罗山川乡</t>
        </is>
      </c>
      <c r="G358" s="175" t="inlineStr">
        <is>
          <t>扶持8个村80户脱贫户（含监测对象）每户新建及改扩建羊畜暖棚1座。。其中：西阳洼村2户2座、苇芝城村10户10座、龙柏山村20户20座、兰家掌村10户10座、大树塬村18户18座、陈渠子村5户5座、山水湾村10户10座、光明村5户5座。</t>
        </is>
      </c>
      <c r="H358" s="176" t="n">
        <v>160.9</v>
      </c>
      <c r="I358" s="176" t="n">
        <v>160.9</v>
      </c>
      <c r="J358" s="219">
        <f>H358-I358</f>
        <v/>
      </c>
      <c r="K358" s="40">
        <f>I358/H358</f>
        <v/>
      </c>
      <c r="L358" s="230" t="n"/>
      <c r="M358" s="176" t="inlineStr">
        <is>
          <t>畜牧局</t>
        </is>
      </c>
      <c r="N358" s="176" t="inlineStr">
        <is>
          <t>罗山川乡</t>
        </is>
      </c>
      <c r="O358" s="119" t="n"/>
    </row>
    <row r="359" ht="66" customHeight="1" s="226">
      <c r="A359" s="110" t="n">
        <v>10</v>
      </c>
      <c r="B359" s="21" t="inlineStr">
        <is>
          <t>环农领办发〔2021〕10号</t>
        </is>
      </c>
      <c r="C359" s="119" t="inlineStr">
        <is>
          <t>省级一批衔接资金</t>
        </is>
      </c>
      <c r="D359" s="176" t="inlineStr">
        <is>
          <t>脱贫户（含监测对象）羊棚建设</t>
        </is>
      </c>
      <c r="E359" s="176" t="inlineStr">
        <is>
          <t>新建</t>
        </is>
      </c>
      <c r="F359" s="176" t="inlineStr">
        <is>
          <t>毛井镇</t>
        </is>
      </c>
      <c r="G359" s="175" t="inlineStr">
        <is>
          <t>扶持13个村116户脱贫户（含监测对象）每户新建及改扩建羊畜暖棚1座。其中：二条俭村10户10座、砖城子村4户4座、山西掌村8户8座、杨东掌村10户10座、红糜湾村3户3座、施家滩村10户10座、乔崾岘村13户13座、黄寨柯村12户12座、高家洼村5户5座、丁连掌村15户15座、大户掌村9户9座、红土咀村10户10座、马趟村7户7座。</t>
        </is>
      </c>
      <c r="H359" s="176" t="n">
        <v>213.7</v>
      </c>
      <c r="I359" s="176" t="n">
        <v>213.7</v>
      </c>
      <c r="J359" s="219">
        <f>H359-I359</f>
        <v/>
      </c>
      <c r="K359" s="40">
        <f>I359/H359</f>
        <v/>
      </c>
      <c r="L359" s="230" t="n"/>
      <c r="M359" s="176" t="inlineStr">
        <is>
          <t>畜牧局</t>
        </is>
      </c>
      <c r="N359" s="176" t="inlineStr">
        <is>
          <t>毛井镇</t>
        </is>
      </c>
      <c r="O359" s="119" t="n"/>
    </row>
    <row r="360" ht="60" customHeight="1" s="226">
      <c r="A360" s="110" t="n">
        <v>11</v>
      </c>
      <c r="B360" s="21" t="inlineStr">
        <is>
          <t>环农领办发〔2021〕10号</t>
        </is>
      </c>
      <c r="C360" s="119" t="inlineStr">
        <is>
          <t>省级一批衔接资金</t>
        </is>
      </c>
      <c r="D360" s="176" t="inlineStr">
        <is>
          <t>脱贫户（含监测对象）羊棚建设</t>
        </is>
      </c>
      <c r="E360" s="176" t="inlineStr">
        <is>
          <t>新建</t>
        </is>
      </c>
      <c r="F360" s="176" t="inlineStr">
        <is>
          <t>木钵镇</t>
        </is>
      </c>
      <c r="G360" s="175" t="inlineStr">
        <is>
          <t>扶持15个村60户脱贫户（含监测对象）每户新建及改扩建羊畜暖棚1座。其中：殷家桥村3户3座、木钵街村2户2座、周湾村3户3座、韩洼子村2户2座、曹旗村3户3座、高寨村4户4座、高楼塬村3户3座、刘家塬村2户2座、邓寨子村5户5座、郭西掌村8户8座、二合塬村6户6座、坪子塬村6户6座、井儿岔村3户3座、罗家沟村4户4座、水坝滩村6户6座。</t>
        </is>
      </c>
      <c r="H360" s="176" t="n">
        <v>90.8</v>
      </c>
      <c r="I360" s="176" t="n">
        <v>90.8</v>
      </c>
      <c r="J360" s="219">
        <f>H360-I360</f>
        <v/>
      </c>
      <c r="K360" s="40">
        <f>I360/H360</f>
        <v/>
      </c>
      <c r="L360" s="230" t="n"/>
      <c r="M360" s="176" t="inlineStr">
        <is>
          <t>畜牧局</t>
        </is>
      </c>
      <c r="N360" s="176" t="inlineStr">
        <is>
          <t>木钵镇</t>
        </is>
      </c>
      <c r="O360" s="119" t="n"/>
    </row>
    <row r="361" ht="60" customHeight="1" s="226">
      <c r="A361" s="110" t="n">
        <v>12</v>
      </c>
      <c r="B361" s="21" t="inlineStr">
        <is>
          <t>环农领办发〔2021〕10号</t>
        </is>
      </c>
      <c r="C361" s="119" t="inlineStr">
        <is>
          <t>省级一批衔接资金</t>
        </is>
      </c>
      <c r="D361" s="176" t="inlineStr">
        <is>
          <t>脱贫户（含监测对象）羊棚建设</t>
        </is>
      </c>
      <c r="E361" s="176" t="inlineStr">
        <is>
          <t>新建</t>
        </is>
      </c>
      <c r="F361" s="176" t="inlineStr">
        <is>
          <t>南湫乡</t>
        </is>
      </c>
      <c r="G361" s="175" t="inlineStr">
        <is>
          <t>扶持7个村99户脱贫户（含监测对象）每户新建及改扩建羊畜暖棚1座。其中：花儿山村11户11座、党家洼村13户13座、杨兴堡村8户8座、代家洼村22户22座、岳后渠村10户10座、洪涝池村20户20座、双井子村15户15座。</t>
        </is>
      </c>
      <c r="H361" s="176" t="n">
        <v>147.9</v>
      </c>
      <c r="I361" s="176" t="n">
        <v>147.9</v>
      </c>
      <c r="J361" s="219">
        <f>H361-I361</f>
        <v/>
      </c>
      <c r="K361" s="40">
        <f>I361/H361</f>
        <v/>
      </c>
      <c r="L361" s="230" t="n"/>
      <c r="M361" s="176" t="inlineStr">
        <is>
          <t>畜牧局</t>
        </is>
      </c>
      <c r="N361" s="176" t="inlineStr">
        <is>
          <t>南湫乡</t>
        </is>
      </c>
      <c r="O361" s="119" t="n"/>
    </row>
    <row r="362" ht="60" customHeight="1" s="226">
      <c r="A362" s="110" t="n">
        <v>13</v>
      </c>
      <c r="B362" s="21" t="inlineStr">
        <is>
          <t>环农领办发〔2021〕10号</t>
        </is>
      </c>
      <c r="C362" s="119" t="inlineStr">
        <is>
          <t>省级一批衔接资金</t>
        </is>
      </c>
      <c r="D362" s="176" t="inlineStr">
        <is>
          <t>脱贫户（含监测对象）羊棚建设</t>
        </is>
      </c>
      <c r="E362" s="176" t="inlineStr">
        <is>
          <t>新建</t>
        </is>
      </c>
      <c r="F362" s="176" t="inlineStr">
        <is>
          <t>秦团庄乡</t>
        </is>
      </c>
      <c r="G362" s="175" t="inlineStr">
        <is>
          <t>扶持8个村60户脱贫户（含监测对象）每户新建及改扩建羊畜暖棚1座。其中：王团庄村10户10座、新峁村8户8座、白塬畔村6户6座、秦团庄村8户8座、南掌堡子6户6座、贾塬村8户8座、大天子村7户7座、新集子村7户7座。</t>
        </is>
      </c>
      <c r="H362" s="176" t="n">
        <v>79.8</v>
      </c>
      <c r="I362" s="176" t="n">
        <v>79.8</v>
      </c>
      <c r="J362" s="219">
        <f>H362-I362</f>
        <v/>
      </c>
      <c r="K362" s="40">
        <f>I362/H362</f>
        <v/>
      </c>
      <c r="L362" s="230" t="n"/>
      <c r="M362" s="176" t="inlineStr">
        <is>
          <t>畜牧局</t>
        </is>
      </c>
      <c r="N362" s="176" t="inlineStr">
        <is>
          <t>秦团庄乡</t>
        </is>
      </c>
      <c r="O362" s="119" t="n"/>
    </row>
    <row r="363" ht="60" customHeight="1" s="226">
      <c r="A363" s="110" t="n">
        <v>14</v>
      </c>
      <c r="B363" s="21" t="inlineStr">
        <is>
          <t>环农领办发〔2021〕10号</t>
        </is>
      </c>
      <c r="C363" s="119" t="inlineStr">
        <is>
          <t>省级一批衔接资金</t>
        </is>
      </c>
      <c r="D363" s="176" t="inlineStr">
        <is>
          <t>脱贫户（含监测对象）羊棚建设</t>
        </is>
      </c>
      <c r="E363" s="176" t="inlineStr">
        <is>
          <t>新建</t>
        </is>
      </c>
      <c r="F363" s="176" t="inlineStr">
        <is>
          <t>曲子镇</t>
        </is>
      </c>
      <c r="G363" s="175" t="inlineStr">
        <is>
          <t>扶持12个村52户脱贫户（含监测对象）每户新建及改扩建羊畜暖棚1座。其中：五里桥村2户2座、双城村1户1座、高李湾村2户2座、楼房子村7户7座、西沟村5户5座、宋家塬村6户6座、许家塬村15户15座、金村寺村6户6座、油坊塬村2户2座、金盆掌村4户4座、小庄子村1户1座、孟家寨村1户1座。</t>
        </is>
      </c>
      <c r="H363" s="176" t="n">
        <v>76.8</v>
      </c>
      <c r="I363" s="176" t="n">
        <v>76.8</v>
      </c>
      <c r="J363" s="219">
        <f>H363-I363</f>
        <v/>
      </c>
      <c r="K363" s="40">
        <f>I363/H363</f>
        <v/>
      </c>
      <c r="L363" s="230" t="n"/>
      <c r="M363" s="176" t="inlineStr">
        <is>
          <t>畜牧局</t>
        </is>
      </c>
      <c r="N363" s="176" t="inlineStr">
        <is>
          <t>曲子镇</t>
        </is>
      </c>
      <c r="O363" s="119" t="n"/>
    </row>
    <row r="364" ht="60" customHeight="1" s="226">
      <c r="A364" s="110" t="n">
        <v>15</v>
      </c>
      <c r="B364" s="21" t="inlineStr">
        <is>
          <t>环农领办发〔2021〕10号</t>
        </is>
      </c>
      <c r="C364" s="119" t="inlineStr">
        <is>
          <t>省级一批衔接资金</t>
        </is>
      </c>
      <c r="D364" s="176" t="inlineStr">
        <is>
          <t>脱贫户（含监测对象）羊棚建设</t>
        </is>
      </c>
      <c r="E364" s="176" t="inlineStr">
        <is>
          <t>新建</t>
        </is>
      </c>
      <c r="F364" s="176" t="inlineStr">
        <is>
          <t>山城乡</t>
        </is>
      </c>
      <c r="G364" s="175" t="inlineStr">
        <is>
          <t>扶持8个村38户脱贫户（含监测对象）每户新建及改扩建羊畜暖棚1座。其中：山城堡村4户4座、八里铺村4户4座、薛塬村6户6座、王山口子村8户8座、寨柯村5户5座、冯家沟村4户4座、郝掌村4户4座、谢庄村3户3座。</t>
        </is>
      </c>
      <c r="H364" s="176" t="n">
        <v>67.52</v>
      </c>
      <c r="I364" s="176" t="n">
        <v>67.52</v>
      </c>
      <c r="J364" s="219">
        <f>H364-I364</f>
        <v/>
      </c>
      <c r="K364" s="40">
        <f>I364/H364</f>
        <v/>
      </c>
      <c r="L364" s="230" t="n"/>
      <c r="M364" s="176" t="inlineStr">
        <is>
          <t>畜牧局</t>
        </is>
      </c>
      <c r="N364" s="176" t="inlineStr">
        <is>
          <t>山城乡</t>
        </is>
      </c>
      <c r="O364" s="119" t="n"/>
    </row>
    <row r="365" ht="69" customHeight="1" s="226">
      <c r="A365" s="110" t="n">
        <v>16</v>
      </c>
      <c r="B365" s="21" t="inlineStr">
        <is>
          <t>环农领办发〔2021〕10号</t>
        </is>
      </c>
      <c r="C365" s="119" t="inlineStr">
        <is>
          <t>省级一批衔接资金</t>
        </is>
      </c>
      <c r="D365" s="176" t="inlineStr">
        <is>
          <t>脱贫户（含监测对象）羊棚建设</t>
        </is>
      </c>
      <c r="E365" s="176" t="inlineStr">
        <is>
          <t>新建</t>
        </is>
      </c>
      <c r="F365" s="176" t="inlineStr">
        <is>
          <t>天池乡</t>
        </is>
      </c>
      <c r="G365" s="175" t="inlineStr">
        <is>
          <t>扶持15个村90户脱贫户（含监测对象）每户新建及改扩建羊畜暖棚1座。其中：天池村5户5座、张邓塬村10户10座、梁家河村17户17座、殷屈河村15户15座、苏北岔村10户10座、潘老庄村4户4座、大庄台村3户3座、四合掌村6户6座、老庄湾村3户3座、井渠淌村4户4座、鲜岔村3户3座、碾盘岭村3户3座、大方山村2户2座、喜家坪村3户3座、吴城子村2户2座。</t>
        </is>
      </c>
      <c r="H365" s="176" t="n">
        <v>154.8</v>
      </c>
      <c r="I365" s="176" t="n">
        <v>154.8</v>
      </c>
      <c r="J365" s="219">
        <f>H365-I365</f>
        <v/>
      </c>
      <c r="K365" s="40">
        <f>I365/H365</f>
        <v/>
      </c>
      <c r="L365" s="230" t="n"/>
      <c r="M365" s="176" t="inlineStr">
        <is>
          <t>畜牧局</t>
        </is>
      </c>
      <c r="N365" s="176" t="inlineStr">
        <is>
          <t>天池乡</t>
        </is>
      </c>
      <c r="O365" s="119" t="n"/>
    </row>
    <row r="366" ht="60" customHeight="1" s="226">
      <c r="A366" s="110" t="n">
        <v>17</v>
      </c>
      <c r="B366" s="21" t="inlineStr">
        <is>
          <t>环农领办发〔2021〕10号</t>
        </is>
      </c>
      <c r="C366" s="119" t="inlineStr">
        <is>
          <t>省级一批衔接资金</t>
        </is>
      </c>
      <c r="D366" s="176" t="inlineStr">
        <is>
          <t>脱贫户（含监测对象）羊棚建设</t>
        </is>
      </c>
      <c r="E366" s="176" t="inlineStr">
        <is>
          <t>新建</t>
        </is>
      </c>
      <c r="F366" s="176" t="inlineStr">
        <is>
          <t>小南沟乡</t>
        </is>
      </c>
      <c r="G366" s="175" t="inlineStr">
        <is>
          <t>扶持8个村脱贫户（含监测对象）新建及改扩建羊畜暖棚10户。其中：丁寨柯村1户1座、许掌村1户1座、燕麦掌村1户1座、汪天子村2户2座、小南沟村1户1座、李塬村2户2座、杨胡套子村1户1座、粉子山村1户1座。</t>
        </is>
      </c>
      <c r="H366" s="176" t="n">
        <v>10.8</v>
      </c>
      <c r="I366" s="176" t="n">
        <v>10.8</v>
      </c>
      <c r="J366" s="219">
        <f>H366-I366</f>
        <v/>
      </c>
      <c r="K366" s="40">
        <f>I366/H366</f>
        <v/>
      </c>
      <c r="L366" s="230" t="n"/>
      <c r="M366" s="176" t="inlineStr">
        <is>
          <t>畜牧局</t>
        </is>
      </c>
      <c r="N366" s="176" t="inlineStr">
        <is>
          <t>小南沟乡</t>
        </is>
      </c>
      <c r="O366" s="119" t="n"/>
    </row>
    <row r="367" ht="60" customHeight="1" s="226">
      <c r="A367" s="110" t="n">
        <v>18</v>
      </c>
      <c r="B367" s="21" t="inlineStr">
        <is>
          <t>环农领办发〔2021〕10号</t>
        </is>
      </c>
      <c r="C367" s="119" t="inlineStr">
        <is>
          <t>省级一批衔接资金</t>
        </is>
      </c>
      <c r="D367" s="176" t="inlineStr">
        <is>
          <t>脱贫户（含监测对象）羊棚建设</t>
        </is>
      </c>
      <c r="E367" s="176" t="inlineStr">
        <is>
          <t>新建</t>
        </is>
      </c>
      <c r="F367" s="176" t="inlineStr">
        <is>
          <t>演武乡</t>
        </is>
      </c>
      <c r="G367" s="175" t="inlineStr">
        <is>
          <t>扶持9个村87户脱贫户（含监测对象）每户新建及改扩建羊畜暖棚1座。其中：曳郭咀村5户5座、杨家洼村5户5座、佛岔村16户16座、黑泉河村20户20座、刘坪村8户8座、黄山村18户18座、路家塬村5户5座、吴家塬村5户5座、走马硷村5户5座。</t>
        </is>
      </c>
      <c r="H367" s="176" t="n">
        <v>123.9</v>
      </c>
      <c r="I367" s="176" t="n">
        <v>123.9</v>
      </c>
      <c r="J367" s="219">
        <f>H367-I367</f>
        <v/>
      </c>
      <c r="K367" s="40">
        <f>I367/H367</f>
        <v/>
      </c>
      <c r="L367" s="230" t="n"/>
      <c r="M367" s="176" t="inlineStr">
        <is>
          <t>畜牧局</t>
        </is>
      </c>
      <c r="N367" s="176" t="inlineStr">
        <is>
          <t>演武乡</t>
        </is>
      </c>
      <c r="O367" s="119" t="n"/>
    </row>
    <row r="368" ht="60" customHeight="1" s="226">
      <c r="A368" s="81" t="inlineStr">
        <is>
          <t>三十四</t>
        </is>
      </c>
      <c r="B368" s="82" t="inlineStr">
        <is>
          <t>环农领办发〔2021〕52号</t>
        </is>
      </c>
      <c r="C368" s="54" t="inlineStr">
        <is>
          <t>省级一批衔接资金</t>
        </is>
      </c>
      <c r="D368" s="83" t="inlineStr">
        <is>
          <t>脱贫户（含监测对象）羊棚建设758座1120.2万</t>
        </is>
      </c>
      <c r="E368" s="83" t="inlineStr">
        <is>
          <t>新建</t>
        </is>
      </c>
      <c r="F368" s="83" t="inlineStr">
        <is>
          <t>各乡镇</t>
        </is>
      </c>
      <c r="G368" s="178" t="inlineStr">
        <is>
          <t>扶持758户脱贫户（含监测对象）每户新建羊棚1座。</t>
        </is>
      </c>
      <c r="H368" s="83" t="n">
        <v>1120.2</v>
      </c>
      <c r="I368" s="83" t="n">
        <v>1120.2</v>
      </c>
      <c r="J368" s="221">
        <f>H368-I368</f>
        <v/>
      </c>
      <c r="K368" s="157">
        <f>I368/H368</f>
        <v/>
      </c>
      <c r="L368" s="225" t="n"/>
      <c r="M368" s="83" t="inlineStr">
        <is>
          <t>畜牧局</t>
        </is>
      </c>
      <c r="N368" s="83" t="inlineStr">
        <is>
          <t>有关乡镇</t>
        </is>
      </c>
      <c r="O368" s="54" t="n"/>
    </row>
    <row r="369" ht="48" customHeight="1" s="226">
      <c r="A369" s="81" t="inlineStr">
        <is>
          <t>三十五</t>
        </is>
      </c>
      <c r="B369" s="82" t="inlineStr">
        <is>
          <t>环农领办发〔2021〕52号</t>
        </is>
      </c>
      <c r="C369" s="54" t="inlineStr">
        <is>
          <t>省级一批衔接资金</t>
        </is>
      </c>
      <c r="D369" s="83" t="inlineStr">
        <is>
          <t>湖羊自养户培训（致富带头人培训）</t>
        </is>
      </c>
      <c r="E369" s="83" t="n"/>
      <c r="F369" s="83" t="n"/>
      <c r="G369" s="178" t="inlineStr">
        <is>
          <t>湖羊自养户培训（致富带头人培训）189.8万元，</t>
        </is>
      </c>
      <c r="H369" s="83" t="n">
        <v>189.8</v>
      </c>
      <c r="I369" s="83" t="n">
        <v>189.8</v>
      </c>
      <c r="J369" s="221">
        <f>H369-I369</f>
        <v/>
      </c>
      <c r="K369" s="157">
        <f>I369/H369</f>
        <v/>
      </c>
      <c r="L369" s="225" t="n"/>
      <c r="M369" s="83" t="inlineStr">
        <is>
          <t>畜牧局</t>
        </is>
      </c>
      <c r="N369" s="83" t="inlineStr">
        <is>
          <t>畜牧局</t>
        </is>
      </c>
      <c r="O369" s="54" t="n"/>
    </row>
    <row r="370" ht="45" customHeight="1" s="226">
      <c r="A370" s="81" t="inlineStr">
        <is>
          <t>三十六</t>
        </is>
      </c>
      <c r="B370" s="82" t="inlineStr">
        <is>
          <t>环农领办发〔2021〕10号</t>
        </is>
      </c>
      <c r="C370" s="54" t="inlineStr">
        <is>
          <t>省级一批衔接资金</t>
        </is>
      </c>
      <c r="D370" s="83" t="inlineStr">
        <is>
          <t>脱贫户（含监测对象）草棚建设合计</t>
        </is>
      </c>
      <c r="E370" s="83" t="inlineStr">
        <is>
          <t>新建</t>
        </is>
      </c>
      <c r="F370" s="83" t="inlineStr">
        <is>
          <t>车道镇20个乡镇</t>
        </is>
      </c>
      <c r="G370" s="178" t="inlineStr">
        <is>
          <t>扶持20个乡镇226个村2931户脱贫户（含监测对象）每户新建草棚1座，每座补助7000元。</t>
        </is>
      </c>
      <c r="H370" s="83">
        <f>SUM(H371:H390)</f>
        <v/>
      </c>
      <c r="I370" s="83">
        <f>SUM(I371:I390)</f>
        <v/>
      </c>
      <c r="J370" s="221">
        <f>H370-I370</f>
        <v/>
      </c>
      <c r="K370" s="157">
        <f>I370/H370</f>
        <v/>
      </c>
      <c r="L370" s="225" t="n"/>
      <c r="M370" s="83" t="inlineStr">
        <is>
          <t>畜牧局</t>
        </is>
      </c>
      <c r="N370" s="81" t="inlineStr">
        <is>
          <t>车道镇等20个乡镇</t>
        </is>
      </c>
      <c r="O370" s="54" t="n"/>
    </row>
    <row r="371" ht="78" customHeight="1" s="226">
      <c r="A371" s="110" t="n">
        <v>1</v>
      </c>
      <c r="B371" s="21" t="inlineStr">
        <is>
          <t>环农领办发〔2021〕10号</t>
        </is>
      </c>
      <c r="C371" s="119" t="inlineStr">
        <is>
          <t>省级一批衔接资金</t>
        </is>
      </c>
      <c r="D371" s="176" t="inlineStr">
        <is>
          <t>脱贫户（含监测对象）草棚建设</t>
        </is>
      </c>
      <c r="E371" s="176" t="inlineStr">
        <is>
          <t>新建</t>
        </is>
      </c>
      <c r="F371" s="176" t="inlineStr">
        <is>
          <t>车道镇</t>
        </is>
      </c>
      <c r="G371" s="175" t="inlineStr">
        <is>
          <t>扶持16村291户脱贫户（含监测对象）每户新建草棚1座，其中：元峁村18户18座、苦水掌23户23座、双庙村16户16座、王西掌32户32座、吊渠村19户19座、三角城村7户7座、杨掌村16户16座、万安村28户28座、魏洼村52户52座、陈掌村9户9座、红台村9户9座、樱桃掌村9户9座、安掌村10户10座、代掌村17户17座、刘渠村15户15座、刘园子村11户11座。</t>
        </is>
      </c>
      <c r="H371" s="176" t="n">
        <v>203.7</v>
      </c>
      <c r="I371" s="176" t="n">
        <v>203.7</v>
      </c>
      <c r="J371" s="219">
        <f>H371-I371</f>
        <v/>
      </c>
      <c r="K371" s="40">
        <f>I371/H371</f>
        <v/>
      </c>
      <c r="L371" s="230" t="n"/>
      <c r="M371" s="176" t="inlineStr">
        <is>
          <t>畜牧局</t>
        </is>
      </c>
      <c r="N371" s="110" t="inlineStr">
        <is>
          <t>车道镇</t>
        </is>
      </c>
      <c r="O371" s="119" t="n"/>
    </row>
    <row r="372" ht="78" customHeight="1" s="226">
      <c r="A372" s="110" t="n">
        <v>2</v>
      </c>
      <c r="B372" s="21" t="inlineStr">
        <is>
          <t>环农领办发〔2021〕10号</t>
        </is>
      </c>
      <c r="C372" s="119" t="inlineStr">
        <is>
          <t>省级一批衔接资金</t>
        </is>
      </c>
      <c r="D372" s="176" t="inlineStr">
        <is>
          <t>脱贫户（含监测对象）草棚建设</t>
        </is>
      </c>
      <c r="E372" s="176" t="inlineStr">
        <is>
          <t>新建</t>
        </is>
      </c>
      <c r="F372" s="176" t="inlineStr">
        <is>
          <t>耿湾乡</t>
        </is>
      </c>
      <c r="G372" s="175" t="inlineStr">
        <is>
          <t>扶持13村177户脱贫户（含监测对象）每户新建草棚1座，其中：郜庄村7户7座、耿河村21户21座、韩老庄村14户14座、郝东掌村13户13座、黑城岔村7户7座、潘掌村10户10座、四合原村21户21座、桃树掌村7户7座、天桥村6户6座、万湾村51户51座、许掌村11户11座、早流渠村7户7座、张台村2户2座。</t>
        </is>
      </c>
      <c r="H372" s="176" t="n">
        <v>123.9</v>
      </c>
      <c r="I372" s="176" t="n">
        <v>123.9</v>
      </c>
      <c r="J372" s="219">
        <f>H372-I372</f>
        <v/>
      </c>
      <c r="K372" s="40">
        <f>I372/H372</f>
        <v/>
      </c>
      <c r="L372" s="230" t="n"/>
      <c r="M372" s="176" t="inlineStr">
        <is>
          <t>畜牧局</t>
        </is>
      </c>
      <c r="N372" s="110" t="inlineStr">
        <is>
          <t>耿湾乡</t>
        </is>
      </c>
      <c r="O372" s="119" t="n"/>
    </row>
    <row r="373" ht="78" customHeight="1" s="226">
      <c r="A373" s="110" t="n">
        <v>3</v>
      </c>
      <c r="B373" s="21" t="inlineStr">
        <is>
          <t>环农领办发〔2021〕10号</t>
        </is>
      </c>
      <c r="C373" s="119" t="inlineStr">
        <is>
          <t>省级一批衔接资金</t>
        </is>
      </c>
      <c r="D373" s="176" t="inlineStr">
        <is>
          <t>脱贫户（含监测对象）草棚建设</t>
        </is>
      </c>
      <c r="E373" s="176" t="inlineStr">
        <is>
          <t>新建</t>
        </is>
      </c>
      <c r="F373" s="176" t="inlineStr">
        <is>
          <t>合道镇</t>
        </is>
      </c>
      <c r="G373" s="175" t="inlineStr">
        <is>
          <t>扶持17村253户脱贫户（含监测对象）（监测对象）每户新建草棚1座，其中：常崾岘村14户14座、陈旗塬村8户8座、大路洼村23户23座、何坪村15户15座、红崖洼村7户7座、梁坪村22户22座、尚西坪12户12座、唐台子村8户8座、陶洼子村15户15座、瓦天沟村13户13座、辛坪村7户7座、杨坪沟村10户10座、寨子坪村5户5座、赵家塬村16户16座、朱家塬14户14座、赵台村19户19座、沈家岭村45户45座。</t>
        </is>
      </c>
      <c r="H373" s="176" t="n">
        <v>177.1</v>
      </c>
      <c r="I373" s="176" t="n">
        <v>177.1</v>
      </c>
      <c r="J373" s="219">
        <f>H373-I373</f>
        <v/>
      </c>
      <c r="K373" s="40">
        <f>I373/H373</f>
        <v/>
      </c>
      <c r="L373" s="230" t="n"/>
      <c r="M373" s="176" t="inlineStr">
        <is>
          <t>畜牧局</t>
        </is>
      </c>
      <c r="N373" s="110" t="inlineStr">
        <is>
          <t>合道镇</t>
        </is>
      </c>
      <c r="O373" s="119" t="n"/>
    </row>
    <row r="374" ht="49" customHeight="1" s="226">
      <c r="A374" s="110" t="n">
        <v>4</v>
      </c>
      <c r="B374" s="21" t="inlineStr">
        <is>
          <t>环农领办发〔2021〕10号</t>
        </is>
      </c>
      <c r="C374" s="119" t="inlineStr">
        <is>
          <t>省级一批衔接资金</t>
        </is>
      </c>
      <c r="D374" s="176" t="inlineStr">
        <is>
          <t>脱贫户（含监测对象）草棚建设</t>
        </is>
      </c>
      <c r="E374" s="176" t="inlineStr">
        <is>
          <t>新建</t>
        </is>
      </c>
      <c r="F374" s="176" t="inlineStr">
        <is>
          <t>环城镇</t>
        </is>
      </c>
      <c r="G374" s="175" t="inlineStr">
        <is>
          <t>扶持8村36户脱贫户（含监测对象）每户新建草棚1座，一般湖羊养殖专业户有33户33座、其中：高龚塬村6户6座、耿家沟村5户5座、宁老庄村8户8座、龚淌村3户3座、漫塬村3户3座、西川村2户2座、鸳鸯沟村1户1座、赵小掌村8户8座。</t>
        </is>
      </c>
      <c r="H374" s="176" t="n">
        <v>25.2</v>
      </c>
      <c r="I374" s="176" t="n">
        <v>25.2</v>
      </c>
      <c r="J374" s="219">
        <f>H374-I374</f>
        <v/>
      </c>
      <c r="K374" s="40">
        <f>I374/H374</f>
        <v/>
      </c>
      <c r="L374" s="230" t="n"/>
      <c r="M374" s="176" t="inlineStr">
        <is>
          <t>畜牧局</t>
        </is>
      </c>
      <c r="N374" s="110" t="inlineStr">
        <is>
          <t>环城镇</t>
        </is>
      </c>
      <c r="O374" s="119" t="n"/>
    </row>
    <row r="375" ht="49" customHeight="1" s="226">
      <c r="A375" s="110" t="n">
        <v>5</v>
      </c>
      <c r="B375" s="21" t="inlineStr">
        <is>
          <t>环农领办发〔2021〕10号</t>
        </is>
      </c>
      <c r="C375" s="119" t="inlineStr">
        <is>
          <t>省级一批衔接资金</t>
        </is>
      </c>
      <c r="D375" s="176" t="inlineStr">
        <is>
          <t>脱贫户（含监测对象）草棚建设</t>
        </is>
      </c>
      <c r="E375" s="176" t="inlineStr">
        <is>
          <t>新建</t>
        </is>
      </c>
      <c r="F375" s="176" t="inlineStr">
        <is>
          <t>八珠乡</t>
        </is>
      </c>
      <c r="G375" s="175" t="inlineStr">
        <is>
          <t>扶持10村126户脱贫户（含监测对象）每户新建草棚1座，其中：八珠塬村8户8座、曹塬村6户6座、瓦崾岘村16户16座、杏树沟村2户2座、塔尔咀村4户4座、马连掌村18户18座、冯家湾村28户28座、苟塬村1户1座、湫坝沟村17户17座、白塬村26户26座。</t>
        </is>
      </c>
      <c r="H375" s="176" t="n">
        <v>88.2</v>
      </c>
      <c r="I375" s="176" t="n">
        <v>88.2</v>
      </c>
      <c r="J375" s="219">
        <f>H375-I375</f>
        <v/>
      </c>
      <c r="K375" s="40">
        <f>I375/H375</f>
        <v/>
      </c>
      <c r="L375" s="230" t="n"/>
      <c r="M375" s="176" t="inlineStr">
        <is>
          <t>畜牧局</t>
        </is>
      </c>
      <c r="N375" s="110" t="inlineStr">
        <is>
          <t>八珠乡</t>
        </is>
      </c>
      <c r="O375" s="119" t="n"/>
    </row>
    <row r="376" ht="49" customHeight="1" s="226">
      <c r="A376" s="110" t="n">
        <v>6</v>
      </c>
      <c r="B376" s="21" t="inlineStr">
        <is>
          <t>环农领办发〔2021〕10号</t>
        </is>
      </c>
      <c r="C376" s="119" t="inlineStr">
        <is>
          <t>省级一批衔接资金</t>
        </is>
      </c>
      <c r="D376" s="176" t="inlineStr">
        <is>
          <t>脱贫户（含监测对象）草棚建设</t>
        </is>
      </c>
      <c r="E376" s="176" t="inlineStr">
        <is>
          <t>新建</t>
        </is>
      </c>
      <c r="F376" s="176" t="inlineStr">
        <is>
          <t>樊家川镇</t>
        </is>
      </c>
      <c r="G376" s="175" t="inlineStr">
        <is>
          <t>扶持8村163户脱贫户（含监测对象）163座，其中：慕家河村10户10座、樊家川村11户11座、马驿沟村30户30座、郝集村：7户7座、长城村20户20座、闫塬村21户21座、李崾岘村：25户25座、马骏滩村39户39座。</t>
        </is>
      </c>
      <c r="H376" s="176" t="n">
        <v>114.1</v>
      </c>
      <c r="I376" s="176" t="n">
        <v>114.1</v>
      </c>
      <c r="J376" s="219">
        <f>H376-I376</f>
        <v/>
      </c>
      <c r="K376" s="40">
        <f>I376/H376</f>
        <v/>
      </c>
      <c r="L376" s="230" t="n"/>
      <c r="M376" s="176" t="inlineStr">
        <is>
          <t>畜牧局</t>
        </is>
      </c>
      <c r="N376" s="110" t="inlineStr">
        <is>
          <t>樊家川镇</t>
        </is>
      </c>
      <c r="O376" s="119" t="n"/>
    </row>
    <row r="377" ht="49" customHeight="1" s="226">
      <c r="A377" s="110" t="n">
        <v>7</v>
      </c>
      <c r="B377" s="21" t="inlineStr">
        <is>
          <t>环农领办发〔2021〕10号</t>
        </is>
      </c>
      <c r="C377" s="119" t="inlineStr">
        <is>
          <t>省级一批衔接资金</t>
        </is>
      </c>
      <c r="D377" s="176" t="inlineStr">
        <is>
          <t>脱贫户（含监测对象）草棚建设</t>
        </is>
      </c>
      <c r="E377" s="176" t="inlineStr">
        <is>
          <t>新建</t>
        </is>
      </c>
      <c r="F377" s="176" t="inlineStr">
        <is>
          <t>虎洞镇</t>
        </is>
      </c>
      <c r="G377" s="175" t="inlineStr">
        <is>
          <t>扶持9个村131户脱贫户（含监测对象）每户新建草棚1座，其中：常兆台4座、贾驿村1座、刘解掌18座、砂井子15座、张家湾10座、半个城12座、魏家河5座、高庙湾13座、金庄塬53座。</t>
        </is>
      </c>
      <c r="H377" s="176" t="n">
        <v>91.7</v>
      </c>
      <c r="I377" s="176" t="n">
        <v>91.7</v>
      </c>
      <c r="J377" s="219">
        <f>H377-I377</f>
        <v/>
      </c>
      <c r="K377" s="40">
        <f>I377/H377</f>
        <v/>
      </c>
      <c r="L377" s="230" t="n"/>
      <c r="M377" s="176" t="inlineStr">
        <is>
          <t>畜牧局</t>
        </is>
      </c>
      <c r="N377" s="110" t="inlineStr">
        <is>
          <t>虎洞镇</t>
        </is>
      </c>
      <c r="O377" s="119" t="n"/>
    </row>
    <row r="378" ht="49" customHeight="1" s="226">
      <c r="A378" s="110" t="n">
        <v>8</v>
      </c>
      <c r="B378" s="21" t="inlineStr">
        <is>
          <t>环农领办发〔2021〕10号</t>
        </is>
      </c>
      <c r="C378" s="119" t="inlineStr">
        <is>
          <t>省级一批衔接资金</t>
        </is>
      </c>
      <c r="D378" s="176" t="inlineStr">
        <is>
          <t>脱贫户（含监测对象）草棚建设</t>
        </is>
      </c>
      <c r="E378" s="176" t="inlineStr">
        <is>
          <t>新建</t>
        </is>
      </c>
      <c r="F378" s="176" t="inlineStr">
        <is>
          <t>芦家湾乡</t>
        </is>
      </c>
      <c r="G378" s="175" t="inlineStr">
        <is>
          <t>扶持10个村179户脱贫户（含监测对象）每户新建草棚1座，其中：杨新庄村24户24座、花儿掌村11户11座、庙儿掌村13户13座、井川村3户3座、宋家掌村2户2座、桃李湾村12户12座、王庄村22户22座、大堡条村32户32座、盘龙村48户48座、小堡条村12户12座。</t>
        </is>
      </c>
      <c r="H378" s="176" t="n">
        <v>125.3</v>
      </c>
      <c r="I378" s="176" t="n">
        <v>125.3</v>
      </c>
      <c r="J378" s="219">
        <f>H378-I378</f>
        <v/>
      </c>
      <c r="K378" s="40">
        <f>I378/H378</f>
        <v/>
      </c>
      <c r="L378" s="230" t="n"/>
      <c r="M378" s="176" t="inlineStr">
        <is>
          <t>畜牧局</t>
        </is>
      </c>
      <c r="N378" s="110" t="inlineStr">
        <is>
          <t>芦家湾乡</t>
        </is>
      </c>
      <c r="O378" s="119" t="n"/>
    </row>
    <row r="379" ht="49" customHeight="1" s="226">
      <c r="A379" s="110" t="n">
        <v>9</v>
      </c>
      <c r="B379" s="21" t="inlineStr">
        <is>
          <t>环农领办发〔2021〕10号</t>
        </is>
      </c>
      <c r="C379" s="119" t="inlineStr">
        <is>
          <t>省级一批衔接资金</t>
        </is>
      </c>
      <c r="D379" s="176" t="inlineStr">
        <is>
          <t>脱贫户（含监测对象）草棚建设</t>
        </is>
      </c>
      <c r="E379" s="176" t="inlineStr">
        <is>
          <t>新建</t>
        </is>
      </c>
      <c r="F379" s="176" t="inlineStr">
        <is>
          <t>罗山川乡</t>
        </is>
      </c>
      <c r="G379" s="175" t="inlineStr">
        <is>
          <t>扶持8村139户脱贫户（含监测对象）（监测对象）每户新建草棚1座，其中：西阳洼村2座、苇芝城村18座、龙柏山村39座、兰家掌村22座、大树塬村25座、陈渠子村7座、山水湾村17座、光明村9座。</t>
        </is>
      </c>
      <c r="H379" s="176" t="n">
        <v>97.3</v>
      </c>
      <c r="I379" s="176" t="n">
        <v>97.3</v>
      </c>
      <c r="J379" s="219">
        <f>H379-I379</f>
        <v/>
      </c>
      <c r="K379" s="40">
        <f>I379/H379</f>
        <v/>
      </c>
      <c r="L379" s="230" t="n"/>
      <c r="M379" s="176" t="inlineStr">
        <is>
          <t>畜牧局</t>
        </is>
      </c>
      <c r="N379" s="110" t="inlineStr">
        <is>
          <t>罗山川乡</t>
        </is>
      </c>
      <c r="O379" s="119" t="n"/>
    </row>
    <row r="380" ht="63" customHeight="1" s="226">
      <c r="A380" s="110" t="n">
        <v>10</v>
      </c>
      <c r="B380" s="21" t="inlineStr">
        <is>
          <t>环农领办发〔2021〕10号</t>
        </is>
      </c>
      <c r="C380" s="119" t="inlineStr">
        <is>
          <t>省级一批衔接资金</t>
        </is>
      </c>
      <c r="D380" s="176" t="inlineStr">
        <is>
          <t>脱贫户（含监测对象）草棚建设</t>
        </is>
      </c>
      <c r="E380" s="176" t="inlineStr">
        <is>
          <t>新建</t>
        </is>
      </c>
      <c r="F380" s="176" t="inlineStr">
        <is>
          <t>毛井镇</t>
        </is>
      </c>
      <c r="G380" s="175" t="inlineStr">
        <is>
          <t>扶持13个村188户脱贫户（含监测对象）每户新建草棚1座，其中：二条俭村16户16座、砖城子村5户5座、山西掌村11户11座、杨东掌村19户19座、红糜湾村3户3座、施家滩村18户18座、乔崾岘村25户25座、黄寨柯村20户20座、高家洼村7户7座、丁连掌村32户32座、大户掌村8户8座、红土咀村10户10座、马趟村14户14座。</t>
        </is>
      </c>
      <c r="H380" s="176" t="n">
        <v>131.6</v>
      </c>
      <c r="I380" s="176" t="n">
        <v>131.6</v>
      </c>
      <c r="J380" s="219">
        <f>H380-I380</f>
        <v/>
      </c>
      <c r="K380" s="40">
        <f>I380/H380</f>
        <v/>
      </c>
      <c r="L380" s="230" t="n"/>
      <c r="M380" s="176" t="inlineStr">
        <is>
          <t>畜牧局</t>
        </is>
      </c>
      <c r="N380" s="110" t="inlineStr">
        <is>
          <t>毛井镇</t>
        </is>
      </c>
      <c r="O380" s="119" t="n"/>
    </row>
    <row r="381" ht="70" customHeight="1" s="226">
      <c r="A381" s="110" t="n">
        <v>11</v>
      </c>
      <c r="B381" s="21" t="inlineStr">
        <is>
          <t>环农领办发〔2021〕10号</t>
        </is>
      </c>
      <c r="C381" s="119" t="inlineStr">
        <is>
          <t>省级一批衔接资金</t>
        </is>
      </c>
      <c r="D381" s="176" t="inlineStr">
        <is>
          <t>脱贫户（含监测对象）草棚建设</t>
        </is>
      </c>
      <c r="E381" s="176" t="inlineStr">
        <is>
          <t>新建</t>
        </is>
      </c>
      <c r="F381" s="176" t="inlineStr">
        <is>
          <t>木钵镇</t>
        </is>
      </c>
      <c r="G381" s="175" t="inlineStr">
        <is>
          <t>扶持15村61户脱贫户（含监测对象）每户新建草棚1座，其中：殷家桥村2户2座、木钵街村1户1座、周湾村1户1座、韩洼子村4户4座、曹旗村7户7座、高寨村9户9座、高楼塬村2户2座、刘家塬村2户2座、白家掌村4户4座、邓寨子村6户6座、郭西掌村2户2座、二合塬村5户5座、坪子塬村7户7座、罗家沟村2户2座、水坝滩村7户7座。</t>
        </is>
      </c>
      <c r="H381" s="176" t="n">
        <v>42.7</v>
      </c>
      <c r="I381" s="176" t="n">
        <v>42.7</v>
      </c>
      <c r="J381" s="219">
        <f>H381-I381</f>
        <v/>
      </c>
      <c r="K381" s="40">
        <f>I381/H381</f>
        <v/>
      </c>
      <c r="L381" s="230" t="n"/>
      <c r="M381" s="176" t="inlineStr">
        <is>
          <t>畜牧局</t>
        </is>
      </c>
      <c r="N381" s="110" t="inlineStr">
        <is>
          <t>木钵镇</t>
        </is>
      </c>
      <c r="O381" s="119" t="n"/>
    </row>
    <row r="382" ht="53" customHeight="1" s="226">
      <c r="A382" s="110" t="n">
        <v>12</v>
      </c>
      <c r="B382" s="21" t="inlineStr">
        <is>
          <t>环农领办发〔2021〕10号</t>
        </is>
      </c>
      <c r="C382" s="119" t="inlineStr">
        <is>
          <t>省级一批衔接资金</t>
        </is>
      </c>
      <c r="D382" s="176" t="inlineStr">
        <is>
          <t>脱贫户（含监测对象）草棚建设</t>
        </is>
      </c>
      <c r="E382" s="176" t="inlineStr">
        <is>
          <t>新建</t>
        </is>
      </c>
      <c r="F382" s="176" t="inlineStr">
        <is>
          <t>南湫乡</t>
        </is>
      </c>
      <c r="G382" s="175" t="inlineStr">
        <is>
          <t>扶持7个村199户脱贫户（含监测对象）每户新建草棚1座，其中：花儿山村24户24座、党家洼村22户22座、杨兴堡村15户15座、代家洼村28户28座、岳后渠村36户36座、洪涝池村37户37座、双井子村37户37座。</t>
        </is>
      </c>
      <c r="H382" s="176" t="n">
        <v>139.3</v>
      </c>
      <c r="I382" s="176" t="n">
        <v>139.3</v>
      </c>
      <c r="J382" s="219">
        <f>H382-I382</f>
        <v/>
      </c>
      <c r="K382" s="40">
        <f>I382/H382</f>
        <v/>
      </c>
      <c r="L382" s="230" t="n"/>
      <c r="M382" s="176" t="inlineStr">
        <is>
          <t>畜牧局</t>
        </is>
      </c>
      <c r="N382" s="110" t="inlineStr">
        <is>
          <t>南湫乡</t>
        </is>
      </c>
      <c r="O382" s="119" t="n"/>
    </row>
    <row r="383" ht="53" customHeight="1" s="226">
      <c r="A383" s="110" t="n">
        <v>13</v>
      </c>
      <c r="B383" s="21" t="inlineStr">
        <is>
          <t>环农领办发〔2021〕10号</t>
        </is>
      </c>
      <c r="C383" s="119" t="inlineStr">
        <is>
          <t>省级一批衔接资金</t>
        </is>
      </c>
      <c r="D383" s="176" t="inlineStr">
        <is>
          <t>脱贫户（含监测对象）草棚建设</t>
        </is>
      </c>
      <c r="E383" s="176" t="inlineStr">
        <is>
          <t>新建</t>
        </is>
      </c>
      <c r="F383" s="176" t="inlineStr">
        <is>
          <t>秦团庄乡</t>
        </is>
      </c>
      <c r="G383" s="175" t="inlineStr">
        <is>
          <t>扶持8村62户脱贫户（含监测对象）每户新建草棚1座，其中：王团庄村8户8座、新峁村6户6座、白塬畔村9户9座、秦团庄村7户7座、南掌堡子6户6座、贾塬村9户9座、大天子村8户8座、新集子村9户9座。</t>
        </is>
      </c>
      <c r="H383" s="176" t="n">
        <v>43.4</v>
      </c>
      <c r="I383" s="176" t="n">
        <v>43.4</v>
      </c>
      <c r="J383" s="219">
        <f>H383-I383</f>
        <v/>
      </c>
      <c r="K383" s="40">
        <f>I383/H383</f>
        <v/>
      </c>
      <c r="L383" s="230" t="n"/>
      <c r="M383" s="176" t="inlineStr">
        <is>
          <t>畜牧局</t>
        </is>
      </c>
      <c r="N383" s="110" t="inlineStr">
        <is>
          <t>秦团庄乡</t>
        </is>
      </c>
      <c r="O383" s="119" t="n"/>
    </row>
    <row r="384" ht="58" customHeight="1" s="226">
      <c r="A384" s="110" t="n">
        <v>14</v>
      </c>
      <c r="B384" s="21" t="inlineStr">
        <is>
          <t>环农领办发〔2021〕10号</t>
        </is>
      </c>
      <c r="C384" s="119" t="inlineStr">
        <is>
          <t>省级一批衔接资金</t>
        </is>
      </c>
      <c r="D384" s="176" t="inlineStr">
        <is>
          <t>脱贫户（含监测对象）草棚建设</t>
        </is>
      </c>
      <c r="E384" s="176" t="inlineStr">
        <is>
          <t>新建</t>
        </is>
      </c>
      <c r="F384" s="176" t="inlineStr">
        <is>
          <t>曲子镇</t>
        </is>
      </c>
      <c r="G384" s="175" t="inlineStr">
        <is>
          <t>扶持12村61户脱贫户（含监测对象）每户新建草棚1座，其中：五里桥村2户2座、双城村2户2座、孟家寨村1户1座、高李湾村4户4座、楼房子村6户6座、西沟村5户5座、宋家塬村10户10座、许家塬村15户15座、金村寺村5户5座、金盆掌村4户4座、小庄子村1户1座、董家塬村6户6座。</t>
        </is>
      </c>
      <c r="H384" s="176" t="n">
        <v>42.7</v>
      </c>
      <c r="I384" s="176" t="n">
        <v>42.7</v>
      </c>
      <c r="J384" s="219">
        <f>H384-I384</f>
        <v/>
      </c>
      <c r="K384" s="40">
        <f>I384/H384</f>
        <v/>
      </c>
      <c r="L384" s="230" t="n"/>
      <c r="M384" s="176" t="inlineStr">
        <is>
          <t>畜牧局</t>
        </is>
      </c>
      <c r="N384" s="110" t="inlineStr">
        <is>
          <t>曲子镇</t>
        </is>
      </c>
      <c r="O384" s="119" t="n"/>
    </row>
    <row r="385" ht="56" customHeight="1" s="226">
      <c r="A385" s="110" t="n">
        <v>15</v>
      </c>
      <c r="B385" s="21" t="inlineStr">
        <is>
          <t>环农领办发〔2021〕10号</t>
        </is>
      </c>
      <c r="C385" s="119" t="inlineStr">
        <is>
          <t>省级一批衔接资金</t>
        </is>
      </c>
      <c r="D385" s="176" t="inlineStr">
        <is>
          <t>脱贫户（含监测对象）草棚建设</t>
        </is>
      </c>
      <c r="E385" s="176" t="inlineStr">
        <is>
          <t>新建</t>
        </is>
      </c>
      <c r="F385" s="176" t="inlineStr">
        <is>
          <t>山城乡</t>
        </is>
      </c>
      <c r="G385" s="175" t="inlineStr">
        <is>
          <t>扶持9村97户脱贫户（含监测对象）每户新建草棚1座，其中：山城堡村15户15座、八里铺村10户10座、薛塬村12户12座、王山口子村13户13座、寨柯村14户14座、冯家沟村10户10座、郝掌村10户10座、赵庄村8户8座、谢庄村5户5座。</t>
        </is>
      </c>
      <c r="H385" s="176" t="n">
        <v>67.90000000000001</v>
      </c>
      <c r="I385" s="176" t="n">
        <v>67.90000000000001</v>
      </c>
      <c r="J385" s="219">
        <f>H385-I385</f>
        <v/>
      </c>
      <c r="K385" s="40">
        <f>I385/H385</f>
        <v/>
      </c>
      <c r="L385" s="230" t="n"/>
      <c r="M385" s="176" t="inlineStr">
        <is>
          <t>畜牧局</t>
        </is>
      </c>
      <c r="N385" s="110" t="inlineStr">
        <is>
          <t>山城乡</t>
        </is>
      </c>
      <c r="O385" s="119" t="n"/>
    </row>
    <row r="386" ht="68" customHeight="1" s="226">
      <c r="A386" s="110" t="n">
        <v>16</v>
      </c>
      <c r="B386" s="21" t="inlineStr">
        <is>
          <t>环农领办发〔2021〕10号</t>
        </is>
      </c>
      <c r="C386" s="119" t="inlineStr">
        <is>
          <t>省级一批衔接资金</t>
        </is>
      </c>
      <c r="D386" s="176" t="inlineStr">
        <is>
          <t>脱贫户（含监测对象）草棚建设</t>
        </is>
      </c>
      <c r="E386" s="176" t="inlineStr">
        <is>
          <t>新建</t>
        </is>
      </c>
      <c r="F386" s="176" t="inlineStr">
        <is>
          <t>天池乡</t>
        </is>
      </c>
      <c r="G386" s="175" t="inlineStr">
        <is>
          <t>扶持16村236户脱贫户（含监测对象）每户新建草棚1座，其中：天池村8户8座、张邓塬村24户24座、梁家河村24户24座、殷屈河村8户8座、苏北岔村14户14座、潘老庄村24户24座、大庄台村14户14座、四合掌村27户27座、老庄湾村4户4座、井渠淌村57户57座、鲜岔村5户5座、碾盘岭村6户6座、大方山村6户6座、喜家坪村9户9座、曹李川村3户3座、吴城子村3户3座。</t>
        </is>
      </c>
      <c r="H386" s="176" t="n">
        <v>165.2</v>
      </c>
      <c r="I386" s="176" t="n">
        <v>165.2</v>
      </c>
      <c r="J386" s="219">
        <f>H386-I386</f>
        <v/>
      </c>
      <c r="K386" s="40">
        <f>I386/H386</f>
        <v/>
      </c>
      <c r="L386" s="230" t="n"/>
      <c r="M386" s="176" t="inlineStr">
        <is>
          <t>畜牧局</t>
        </is>
      </c>
      <c r="N386" s="110" t="inlineStr">
        <is>
          <t>天池乡</t>
        </is>
      </c>
      <c r="O386" s="119" t="n"/>
    </row>
    <row r="387" ht="55" customHeight="1" s="226">
      <c r="A387" s="110" t="n">
        <v>17</v>
      </c>
      <c r="B387" s="21" t="inlineStr">
        <is>
          <t>环农领办发〔2021〕10号</t>
        </is>
      </c>
      <c r="C387" s="119" t="inlineStr">
        <is>
          <t>省级一批衔接资金</t>
        </is>
      </c>
      <c r="D387" s="176" t="inlineStr">
        <is>
          <t>脱贫户（含监测对象）草棚建设</t>
        </is>
      </c>
      <c r="E387" s="176" t="inlineStr">
        <is>
          <t>新建</t>
        </is>
      </c>
      <c r="F387" s="176" t="inlineStr">
        <is>
          <t>甜水镇</t>
        </is>
      </c>
      <c r="G387" s="175" t="inlineStr">
        <is>
          <t>扶持10个村156户脱贫户（含监测对象）每户新建草棚1座，其中：甜水街村10户10座、张铁村20户20座、鲁掌村3户3座、何塬村37户37座、邱滩村14户14座、高崾岘村43户43座、狼儿滩村18户18座、大良洼村5户5座、七里墩村2户2座、赵掌4户4座。</t>
        </is>
      </c>
      <c r="H387" s="176" t="n">
        <v>109.2</v>
      </c>
      <c r="I387" s="176" t="n">
        <v>109.2</v>
      </c>
      <c r="J387" s="219">
        <f>H387-I387</f>
        <v/>
      </c>
      <c r="K387" s="40">
        <f>I387/H387</f>
        <v/>
      </c>
      <c r="L387" s="230" t="n"/>
      <c r="M387" s="176" t="inlineStr">
        <is>
          <t>畜牧局</t>
        </is>
      </c>
      <c r="N387" s="110" t="inlineStr">
        <is>
          <t>甜水镇</t>
        </is>
      </c>
      <c r="O387" s="119" t="n"/>
    </row>
    <row r="388" ht="64" customHeight="1" s="226">
      <c r="A388" s="110" t="n">
        <v>18</v>
      </c>
      <c r="B388" s="21" t="inlineStr">
        <is>
          <t>环农领办发〔2021〕10号</t>
        </is>
      </c>
      <c r="C388" s="119" t="inlineStr">
        <is>
          <t>省级一批衔接资金</t>
        </is>
      </c>
      <c r="D388" s="176" t="inlineStr">
        <is>
          <t>脱贫户（含监测对象）草棚建设</t>
        </is>
      </c>
      <c r="E388" s="176" t="inlineStr">
        <is>
          <t>新建</t>
        </is>
      </c>
      <c r="F388" s="176" t="inlineStr">
        <is>
          <t>小南沟乡</t>
        </is>
      </c>
      <c r="G388" s="175" t="inlineStr">
        <is>
          <t>扶持11村88户脱贫户（含监测对象）每户新建草棚1座，其中：天子渠村4户4座、丁寨柯村12户12座、许掌村1户1座、燕麦掌村2户2座、陈掌村1户1座、李上山村4户4座、汪天子村13户13座、李塬村26户26座、杨胡套子村13户13座、连川村1户1座、粉子山村11户11座。</t>
        </is>
      </c>
      <c r="H388" s="176" t="n">
        <v>61.6</v>
      </c>
      <c r="I388" s="176" t="n">
        <v>61.6</v>
      </c>
      <c r="J388" s="219">
        <f>H388-I388</f>
        <v/>
      </c>
      <c r="K388" s="40">
        <f>I388/H388</f>
        <v/>
      </c>
      <c r="L388" s="230" t="n"/>
      <c r="M388" s="176" t="inlineStr">
        <is>
          <t>畜牧局</t>
        </is>
      </c>
      <c r="N388" s="110" t="inlineStr">
        <is>
          <t>小南沟乡</t>
        </is>
      </c>
      <c r="O388" s="119" t="n"/>
    </row>
    <row r="389" ht="50" customHeight="1" s="226">
      <c r="A389" s="110" t="n">
        <v>19</v>
      </c>
      <c r="B389" s="21" t="inlineStr">
        <is>
          <t>环农领办发〔2021〕10号</t>
        </is>
      </c>
      <c r="C389" s="119" t="inlineStr">
        <is>
          <t>省级一批衔接资金</t>
        </is>
      </c>
      <c r="D389" s="176" t="inlineStr">
        <is>
          <t>脱贫户（含监测对象）草棚建设</t>
        </is>
      </c>
      <c r="E389" s="176" t="inlineStr">
        <is>
          <t>新建</t>
        </is>
      </c>
      <c r="F389" s="176" t="inlineStr">
        <is>
          <t>演武乡</t>
        </is>
      </c>
      <c r="G389" s="175" t="inlineStr">
        <is>
          <t>扶持8村133户脱贫户（含监测对象）每户新建草棚1座，其中：杨家洼村8户8座、佛岔村39户39座、黑泉河村22户22座、刘坪村8户8座、黄山村15户15座、路家塬村19户19座、吴家塬村14户14座、走马硷村8户8座。</t>
        </is>
      </c>
      <c r="H389" s="176" t="n">
        <v>93.09999999999999</v>
      </c>
      <c r="I389" s="176" t="n">
        <v>93.09999999999999</v>
      </c>
      <c r="J389" s="219">
        <f>H389-I389</f>
        <v/>
      </c>
      <c r="K389" s="40">
        <f>I389/H389</f>
        <v/>
      </c>
      <c r="L389" s="230" t="n"/>
      <c r="M389" s="176" t="inlineStr">
        <is>
          <t>畜牧局</t>
        </is>
      </c>
      <c r="N389" s="110" t="inlineStr">
        <is>
          <t>演武乡</t>
        </is>
      </c>
      <c r="O389" s="119" t="n"/>
    </row>
    <row r="390" ht="66" customHeight="1" s="226">
      <c r="A390" s="110" t="n">
        <v>20</v>
      </c>
      <c r="B390" s="21" t="inlineStr">
        <is>
          <t>环农领办发〔2021〕10号</t>
        </is>
      </c>
      <c r="C390" s="119" t="inlineStr">
        <is>
          <t>省级一批衔接资金</t>
        </is>
      </c>
      <c r="D390" s="176" t="inlineStr">
        <is>
          <t>脱贫户（含监测对象）草棚建设</t>
        </is>
      </c>
      <c r="E390" s="176" t="inlineStr">
        <is>
          <t>新建</t>
        </is>
      </c>
      <c r="F390" s="176" t="inlineStr">
        <is>
          <t>洪德镇</t>
        </is>
      </c>
      <c r="G390" s="175" t="inlineStr">
        <is>
          <t>扶持全镇155户脱贫户（含监测对象）每户新建草棚1座，其中：大户塬村3座、丁阳渠子村21座、耿塬畔村24座、河连湾村5座、洪德街村4座、寇河村10座、李达掌村13座、李塬村9座、梁岔村11座、马塬村15座、私盐路村2座、苏长沟村2座、肖关村3座、新集子村15座、许旗村3座、张崾岘村7座、张塬村1座、赵洼村7座。</t>
        </is>
      </c>
      <c r="H390" s="176" t="n">
        <v>108.5</v>
      </c>
      <c r="I390" s="176" t="n">
        <v>108.5</v>
      </c>
      <c r="J390" s="219">
        <f>H390-I390</f>
        <v/>
      </c>
      <c r="K390" s="40">
        <f>I390/H390</f>
        <v/>
      </c>
      <c r="L390" s="230" t="n"/>
      <c r="M390" s="176" t="inlineStr">
        <is>
          <t>畜牧局</t>
        </is>
      </c>
      <c r="N390" s="110" t="inlineStr">
        <is>
          <t>洪德镇</t>
        </is>
      </c>
      <c r="O390" s="119" t="n"/>
    </row>
    <row r="391" ht="66" customHeight="1" s="226">
      <c r="A391" s="81" t="inlineStr">
        <is>
          <t>三十七</t>
        </is>
      </c>
      <c r="B391" s="82" t="inlineStr">
        <is>
          <t>环农领办发〔2021〕52号</t>
        </is>
      </c>
      <c r="C391" s="54" t="inlineStr">
        <is>
          <t>省级一批衔接资金</t>
        </is>
      </c>
      <c r="D391" s="83" t="inlineStr">
        <is>
          <t>脱贫户（含监测对象）草棚建设</t>
        </is>
      </c>
      <c r="E391" s="83" t="inlineStr">
        <is>
          <t>新建</t>
        </is>
      </c>
      <c r="F391" s="83" t="inlineStr">
        <is>
          <t>各乡镇</t>
        </is>
      </c>
      <c r="G391" s="178" t="inlineStr">
        <is>
          <t>扶持429户脱贫户（含监测对象）每户新建草棚1座，每座补助7000元。</t>
        </is>
      </c>
      <c r="H391" s="83" t="n">
        <v>300.3</v>
      </c>
      <c r="I391" s="83" t="n">
        <v>300.3</v>
      </c>
      <c r="J391" s="221">
        <f>H391-I391</f>
        <v/>
      </c>
      <c r="K391" s="157">
        <f>I391/H391</f>
        <v/>
      </c>
      <c r="L391" s="225" t="n"/>
      <c r="M391" s="83" t="inlineStr">
        <is>
          <t>畜牧局</t>
        </is>
      </c>
      <c r="N391" s="81" t="inlineStr">
        <is>
          <t>有关乡镇</t>
        </is>
      </c>
      <c r="O391" s="54" t="n"/>
    </row>
    <row r="392" ht="120" customHeight="1" s="226">
      <c r="A392" s="81" t="inlineStr">
        <is>
          <t>三十八</t>
        </is>
      </c>
      <c r="B392" s="82" t="inlineStr">
        <is>
          <t>环农领办发〔2021〕10号</t>
        </is>
      </c>
      <c r="C392" s="54" t="inlineStr">
        <is>
          <t>省级一批衔接资金</t>
        </is>
      </c>
      <c r="D392" s="83" t="inlineStr">
        <is>
          <t>环县2021年高标准农田建设项目</t>
        </is>
      </c>
      <c r="E392" s="83" t="inlineStr">
        <is>
          <t>新建</t>
        </is>
      </c>
      <c r="F392" s="83" t="inlineStr">
        <is>
          <t>演武等16个乡镇</t>
        </is>
      </c>
      <c r="G392" s="178" t="inlineStr">
        <is>
          <t>建高标准农田7880亩，其中：演武乡210亩（刘坪村100亩、黄山村110亩）；合道镇740亩（朱家塬村70亩、陈旗塬村40亩、尚西坪村30亩、梁坪村70亩、常崾岘村70亩、赵台村70亩、辛坪村190亩、唐台子村200亩）；天池乡345亩（梁家河村145亩、井渠淌200亩）；曲子镇323亩（宋家塬村160亩、金盆掌村63亩、西沟村100亩）；八珠乡380亩（塔儿咀村260亩、湫坝沟村120亩）；洪德镇465亩（私盐路村300亩、寇河村165亩）；山城乡谢庄村570亩；甜水镇何塬村865亩；虎洞镇255亩（张大掌村200亩、金庄塬村55亩）；毛井镇乔崾岘村1100亩；车道镇547亩（万安村340亩、杨掌村185亩、刘园子村22亩）；芦家湾乡杨新庄村465亩；小南沟乡小南沟村390亩；罗山川乡280亩（龙柏山村250亩，光明村30亩）；南湫乡280亩（岳后渠村250亩、双井子村30亩）；环城镇665亩（唐塬村128亩、陈汤塬村162亩、冉旗寨村95亩、肖川村50亩、漫塬村230亩）</t>
        </is>
      </c>
      <c r="H392" s="83" t="n">
        <v>915</v>
      </c>
      <c r="I392" s="83" t="n">
        <v>915</v>
      </c>
      <c r="J392" s="221">
        <f>H392-I392</f>
        <v/>
      </c>
      <c r="K392" s="157">
        <f>I392/H392</f>
        <v/>
      </c>
      <c r="L392" s="225" t="n"/>
      <c r="M392" s="83" t="inlineStr">
        <is>
          <t>农业农村局</t>
        </is>
      </c>
      <c r="N392" s="81" t="inlineStr">
        <is>
          <t>乡镇村</t>
        </is>
      </c>
      <c r="O392" s="54" t="n"/>
    </row>
    <row r="393" ht="48" customHeight="1" s="226">
      <c r="A393" s="81" t="inlineStr">
        <is>
          <t>三十九</t>
        </is>
      </c>
      <c r="B393" s="82" t="inlineStr">
        <is>
          <t>环农领办发〔2021〕10号</t>
        </is>
      </c>
      <c r="C393" s="54" t="inlineStr">
        <is>
          <t>省级一批衔接资金</t>
        </is>
      </c>
      <c r="D393" s="83" t="inlineStr">
        <is>
          <t>全膜双垄沟播旱作农业项目合计</t>
        </is>
      </c>
      <c r="E393" s="83" t="inlineStr">
        <is>
          <t>新建</t>
        </is>
      </c>
      <c r="F393" s="83" t="inlineStr">
        <is>
          <t>车道等15个乡镇</t>
        </is>
      </c>
      <c r="G393" s="178" t="inlineStr">
        <is>
          <t>实施全膜双垄沟播旱作农业项目，采购地膜1254.72吨，共1532.85万元</t>
        </is>
      </c>
      <c r="H393" s="83">
        <f>SUM(H394:H408)</f>
        <v/>
      </c>
      <c r="I393" s="83">
        <f>SUM(I394:I408)</f>
        <v/>
      </c>
      <c r="J393" s="221">
        <f>H393-I393</f>
        <v/>
      </c>
      <c r="K393" s="157">
        <f>I393/H393</f>
        <v/>
      </c>
      <c r="L393" s="225" t="n"/>
      <c r="M393" s="83" t="inlineStr">
        <is>
          <t>农业
农村局</t>
        </is>
      </c>
      <c r="N393" s="83" t="inlineStr">
        <is>
          <t>车道镇</t>
        </is>
      </c>
      <c r="O393" s="54" t="n"/>
    </row>
    <row r="394" ht="47" customHeight="1" s="226">
      <c r="A394" s="110" t="n">
        <v>1</v>
      </c>
      <c r="B394" s="21" t="inlineStr">
        <is>
          <t>环农领办发〔2021〕10号</t>
        </is>
      </c>
      <c r="C394" s="119" t="inlineStr">
        <is>
          <t>省级一批衔接资金</t>
        </is>
      </c>
      <c r="D394" s="176" t="inlineStr">
        <is>
          <t>全膜双垄沟播旱作农业项目</t>
        </is>
      </c>
      <c r="E394" s="176" t="inlineStr">
        <is>
          <t>新建</t>
        </is>
      </c>
      <c r="F394" s="176" t="inlineStr">
        <is>
          <t>车道镇</t>
        </is>
      </c>
      <c r="G394" s="175" t="inlineStr">
        <is>
          <t>采购地膜170吨，其中:元峁村5吨、苦水掌村10吨、双庙村19.5吨、王西掌村8吨，樱桃掌村7吨、吊渠村15吨、三角城村8吨、杨掌15吨、魏洼村18吨、万安村18吨、陈掌村7吨、红台村11吨、安掌村9吨、代掌村8吨、刘渠村6.5吨、刘园子村5吨。</t>
        </is>
      </c>
      <c r="H394" s="176" t="n">
        <v>221</v>
      </c>
      <c r="I394" s="176" t="n">
        <v>221</v>
      </c>
      <c r="J394" s="219">
        <f>H394-I394</f>
        <v/>
      </c>
      <c r="K394" s="40">
        <f>I394/H394</f>
        <v/>
      </c>
      <c r="L394" s="230" t="n"/>
      <c r="M394" s="176" t="inlineStr">
        <is>
          <t>农业农村局</t>
        </is>
      </c>
      <c r="N394" s="176" t="inlineStr">
        <is>
          <t>车道镇</t>
        </is>
      </c>
      <c r="O394" s="119" t="n"/>
    </row>
    <row r="395" ht="47" customHeight="1" s="226">
      <c r="A395" s="110" t="n">
        <v>2</v>
      </c>
      <c r="B395" s="21" t="inlineStr">
        <is>
          <t>环农领办发〔2021〕10号</t>
        </is>
      </c>
      <c r="C395" s="119" t="inlineStr">
        <is>
          <t>省级一批衔接资金</t>
        </is>
      </c>
      <c r="D395" s="176" t="inlineStr">
        <is>
          <t>全膜双垄沟播旱作农业项目</t>
        </is>
      </c>
      <c r="E395" s="176" t="inlineStr">
        <is>
          <t>新建</t>
        </is>
      </c>
      <c r="F395" s="176" t="inlineStr">
        <is>
          <t>洪德镇</t>
        </is>
      </c>
      <c r="G395" s="175" t="inlineStr">
        <is>
          <t>采购地膜150吨，其中：大户塬村8吨、丁阳渠子村8吨、耿塬畔村8吨、河连湾村9吨、洪德街村9吨、寇河村7吨、李达掌村7吨、李塬村8吨、梁岔村7吨、马塬村8吨、苗河村8吨、私盐路村7吨、苏长沟村7吨、肖关村9吨、新集子村7吨、许旗村9吨、张崾岘村7吨、张塬村8吨、赵洼村9吨。</t>
        </is>
      </c>
      <c r="H395" s="176" t="n">
        <v>186.9</v>
      </c>
      <c r="I395" s="176" t="n">
        <v>186.9</v>
      </c>
      <c r="J395" s="219">
        <f>H395-I395</f>
        <v/>
      </c>
      <c r="K395" s="40">
        <f>I395/H395</f>
        <v/>
      </c>
      <c r="L395" s="230" t="n"/>
      <c r="M395" s="176" t="inlineStr">
        <is>
          <t>农业农村局</t>
        </is>
      </c>
      <c r="N395" s="176" t="inlineStr">
        <is>
          <t>洪德镇</t>
        </is>
      </c>
      <c r="O395" s="119" t="n"/>
    </row>
    <row r="396" ht="47" customHeight="1" s="226">
      <c r="A396" s="110" t="n">
        <v>3</v>
      </c>
      <c r="B396" s="21" t="inlineStr">
        <is>
          <t>环农领办发〔2021〕10号</t>
        </is>
      </c>
      <c r="C396" s="119" t="inlineStr">
        <is>
          <t>省级一批衔接资金</t>
        </is>
      </c>
      <c r="D396" s="176" t="inlineStr">
        <is>
          <t>全膜双垄沟播旱作农业项目</t>
        </is>
      </c>
      <c r="E396" s="176" t="inlineStr">
        <is>
          <t>新建</t>
        </is>
      </c>
      <c r="F396" s="176" t="inlineStr">
        <is>
          <t>毛井镇</t>
        </is>
      </c>
      <c r="G396" s="175" t="inlineStr">
        <is>
          <t>采购地膜110.22吨，其中：二条俭村21.76吨、砖城子村17.76吨、山西掌村5.62吨、杨东掌村9.93吨、红糜湾村1.42吨、施家滩村6.66吨、乔崾岘村5.5吨、黄寨柯村7.16吨、高家洼村2吨、丁连掌村5.7吨、大户掌村7.05吨、红土咀村12.83吨、马趟村6.83吨。</t>
        </is>
      </c>
      <c r="H396" s="176" t="n">
        <v>137.75</v>
      </c>
      <c r="I396" s="176" t="n">
        <v>137.75</v>
      </c>
      <c r="J396" s="219">
        <f>H396-I396</f>
        <v/>
      </c>
      <c r="K396" s="40">
        <f>I396/H396</f>
        <v/>
      </c>
      <c r="L396" s="230" t="n"/>
      <c r="M396" s="176" t="inlineStr">
        <is>
          <t>农业农村局</t>
        </is>
      </c>
      <c r="N396" s="176" t="inlineStr">
        <is>
          <t>毛井镇</t>
        </is>
      </c>
      <c r="O396" s="119" t="n"/>
    </row>
    <row r="397" ht="64" customHeight="1" s="226">
      <c r="A397" s="110" t="n">
        <v>4</v>
      </c>
      <c r="B397" s="21" t="inlineStr">
        <is>
          <t>环农领办发〔2021〕10号</t>
        </is>
      </c>
      <c r="C397" s="119" t="inlineStr">
        <is>
          <t>省级一批衔接资金</t>
        </is>
      </c>
      <c r="D397" s="176" t="inlineStr">
        <is>
          <t>全膜双垄沟播旱作农业项目</t>
        </is>
      </c>
      <c r="E397" s="176" t="inlineStr">
        <is>
          <t>新建</t>
        </is>
      </c>
      <c r="F397" s="176" t="inlineStr">
        <is>
          <t>木钵镇</t>
        </is>
      </c>
      <c r="G397" s="175" t="inlineStr">
        <is>
          <t>采购地膜105吨，其中：殷家桥村4.6吨、木钵街村6.3吨、周湾村1.98吨、韩洼子村11.48吨、曹旗村11.1吨、关营村3.98吨、高寨村5.98吨、高楼塬村5.47吨、刘家塬村7.97吨、白家掌村8吨、邓寨子村6吨、郭西掌村8.78吨、二合塬村4吨、坪子塬村4.6吨、井儿岔村4.78吨、罗家沟村6.98吨、水坝滩村3吨。</t>
        </is>
      </c>
      <c r="H397" s="176" t="n">
        <v>130.83</v>
      </c>
      <c r="I397" s="176" t="n">
        <v>130.83</v>
      </c>
      <c r="J397" s="219">
        <f>H397-I397</f>
        <v/>
      </c>
      <c r="K397" s="40">
        <f>I397/H397</f>
        <v/>
      </c>
      <c r="L397" s="230" t="n"/>
      <c r="M397" s="176" t="inlineStr">
        <is>
          <t>农业农村局</t>
        </is>
      </c>
      <c r="N397" s="176" t="inlineStr">
        <is>
          <t>木钵镇</t>
        </is>
      </c>
      <c r="O397" s="119" t="n"/>
    </row>
    <row r="398" ht="66" customHeight="1" s="226">
      <c r="A398" s="110" t="n">
        <v>5</v>
      </c>
      <c r="B398" s="21" t="inlineStr">
        <is>
          <t>环农领办发〔2021〕10号</t>
        </is>
      </c>
      <c r="C398" s="119" t="inlineStr">
        <is>
          <t>省级一批衔接资金</t>
        </is>
      </c>
      <c r="D398" s="176" t="inlineStr">
        <is>
          <t>全膜双垄沟播旱作农业项目</t>
        </is>
      </c>
      <c r="E398" s="176" t="inlineStr">
        <is>
          <t>续建</t>
        </is>
      </c>
      <c r="F398" s="176" t="inlineStr">
        <is>
          <t>环城镇</t>
        </is>
      </c>
      <c r="G398" s="175" t="inlineStr">
        <is>
          <t>采购地膜150吨，其中：肖川村10吨，周塬村5吨，张淌村5吨，马坊塬村12吨，十八里村5吨，龚淌村11吨，杨庙掌村9吨，十五里沟村6吨，西川村17吨，张滩滩村8吨，白草塬村3吨，陈汤塬村6吨，高龚塬村5吨，北郭塬村9吨，冉旗寨村4吨，城东塬村3吨，漫塬村4吨，五里屯村3吨，赵小掌村5吨，宁老庄村4吨，耿家沟村5吨，唐塬村7吨，鸳鸯沟村4吨。</t>
        </is>
      </c>
      <c r="H398" s="176" t="n">
        <v>186.75</v>
      </c>
      <c r="I398" s="176" t="n">
        <v>186.75</v>
      </c>
      <c r="J398" s="219">
        <f>H398-I398</f>
        <v/>
      </c>
      <c r="K398" s="40">
        <f>I398/H398</f>
        <v/>
      </c>
      <c r="L398" s="230" t="n"/>
      <c r="M398" s="176" t="inlineStr">
        <is>
          <t>农业农村局</t>
        </is>
      </c>
      <c r="N398" s="176" t="inlineStr">
        <is>
          <t>环城镇</t>
        </is>
      </c>
      <c r="O398" s="119" t="n"/>
    </row>
    <row r="399" ht="47" customHeight="1" s="226">
      <c r="A399" s="110" t="n">
        <v>6</v>
      </c>
      <c r="B399" s="21" t="inlineStr">
        <is>
          <t>环农领办发〔2021〕10号</t>
        </is>
      </c>
      <c r="C399" s="119" t="inlineStr">
        <is>
          <t>省级一批衔接资金</t>
        </is>
      </c>
      <c r="D399" s="176" t="inlineStr">
        <is>
          <t>全膜双垄沟播旱作农业项目</t>
        </is>
      </c>
      <c r="E399" s="176" t="inlineStr">
        <is>
          <t>新建</t>
        </is>
      </c>
      <c r="F399" s="176" t="inlineStr">
        <is>
          <t>八珠乡</t>
        </is>
      </c>
      <c r="G399" s="175" t="inlineStr">
        <is>
          <t>采购地膜90吨，其中：八珠塬村9吨、曹塬村6吨、瓦崾岘村4吨、杏树沟村6吨、塔尔咀村10.4吨、马连掌村4吨、冯家湾村7.6吨、苟塬村10.4吨、湫坝沟村5.6吨、白塬村7吨。</t>
        </is>
      </c>
      <c r="H399" s="176" t="n">
        <v>112.14</v>
      </c>
      <c r="I399" s="176" t="n">
        <v>112.14</v>
      </c>
      <c r="J399" s="219">
        <f>H399-I399</f>
        <v/>
      </c>
      <c r="K399" s="40">
        <f>I399/H399</f>
        <v/>
      </c>
      <c r="L399" s="230" t="n"/>
      <c r="M399" s="176" t="inlineStr">
        <is>
          <t>农业农村局</t>
        </is>
      </c>
      <c r="N399" s="176" t="inlineStr">
        <is>
          <t>八珠乡</t>
        </is>
      </c>
      <c r="O399" s="119" t="n"/>
    </row>
    <row r="400" ht="47" customHeight="1" s="226">
      <c r="A400" s="110" t="n">
        <v>7</v>
      </c>
      <c r="B400" s="21" t="inlineStr">
        <is>
          <t>环农领办发〔2021〕10号</t>
        </is>
      </c>
      <c r="C400" s="119" t="inlineStr">
        <is>
          <t>省级一批衔接资金</t>
        </is>
      </c>
      <c r="D400" s="176" t="inlineStr">
        <is>
          <t>全膜双垄沟播旱作农业项目</t>
        </is>
      </c>
      <c r="E400" s="176" t="inlineStr">
        <is>
          <t>新建</t>
        </is>
      </c>
      <c r="F400" s="176" t="inlineStr">
        <is>
          <t>耿湾乡</t>
        </is>
      </c>
      <c r="G400" s="175" t="inlineStr">
        <is>
          <t>采购地膜90吨，其中张台村9.4吨、黑城岔村3.4吨、郝东掌村6.7吨、潘家掌村7.5吨、万家湾村12.8吨、许家掌村0.8吨、郜庄村3吨、桃树掌村0.9吨、韩老庄村4.3吨、天桥村6吨、早流渠村8吨、耿河村12.2吨、四合塬村15吨。</t>
        </is>
      </c>
      <c r="H400" s="176" t="n">
        <v>112.14</v>
      </c>
      <c r="I400" s="176" t="n">
        <v>112.14</v>
      </c>
      <c r="J400" s="219">
        <f>H400-I400</f>
        <v/>
      </c>
      <c r="K400" s="40">
        <f>I400/H400</f>
        <v/>
      </c>
      <c r="L400" s="230" t="n"/>
      <c r="M400" s="176" t="inlineStr">
        <is>
          <t>农业农村局</t>
        </is>
      </c>
      <c r="N400" s="176" t="inlineStr">
        <is>
          <t>耿湾乡</t>
        </is>
      </c>
      <c r="O400" s="119" t="n"/>
    </row>
    <row r="401" ht="47" customHeight="1" s="226">
      <c r="A401" s="110" t="n">
        <v>8</v>
      </c>
      <c r="B401" s="21" t="inlineStr">
        <is>
          <t>环农领办发〔2021〕10号</t>
        </is>
      </c>
      <c r="C401" s="119" t="inlineStr">
        <is>
          <t>省级一批衔接资金</t>
        </is>
      </c>
      <c r="D401" s="176" t="inlineStr">
        <is>
          <t>全膜双垄沟播旱作农业项目</t>
        </is>
      </c>
      <c r="E401" s="176" t="inlineStr">
        <is>
          <t>新建</t>
        </is>
      </c>
      <c r="F401" s="176" t="inlineStr">
        <is>
          <t>樊家川镇</t>
        </is>
      </c>
      <c r="G401" s="175" t="inlineStr">
        <is>
          <t>采购地膜88.5吨，其中：慕家河村10吨，樊家川村12吨，马驿沟村13吨，郝集村18吨，长城村11吨，闫塬10.5吨，李崾岘村8吨，马骏滩村6吨。</t>
        </is>
      </c>
      <c r="H401" s="176" t="n">
        <v>110.27</v>
      </c>
      <c r="I401" s="176" t="n">
        <v>110.27</v>
      </c>
      <c r="J401" s="219">
        <f>H401-I401</f>
        <v/>
      </c>
      <c r="K401" s="40">
        <f>I401/H401</f>
        <v/>
      </c>
      <c r="L401" s="230" t="n"/>
      <c r="M401" s="176" t="inlineStr">
        <is>
          <t>农业农村局</t>
        </is>
      </c>
      <c r="N401" s="176" t="inlineStr">
        <is>
          <t>樊家川镇</t>
        </is>
      </c>
      <c r="O401" s="119" t="n"/>
    </row>
    <row r="402" ht="47" customHeight="1" s="226">
      <c r="A402" s="110" t="n">
        <v>9</v>
      </c>
      <c r="B402" s="21" t="inlineStr">
        <is>
          <t>环农领办发〔2021〕10号</t>
        </is>
      </c>
      <c r="C402" s="119" t="inlineStr">
        <is>
          <t>省级一批衔接资金</t>
        </is>
      </c>
      <c r="D402" s="176" t="inlineStr">
        <is>
          <t>全膜双垄沟播旱作农业项目</t>
        </is>
      </c>
      <c r="E402" s="176" t="inlineStr">
        <is>
          <t>新建</t>
        </is>
      </c>
      <c r="F402" s="176" t="inlineStr">
        <is>
          <t>秦团庄乡</t>
        </is>
      </c>
      <c r="G402" s="175" t="inlineStr">
        <is>
          <t>采购地膜76吨，其中：贾塬村10吨、秦团庄村10吨、新集子村10吨、白塬畔村10吨、新峁村9吨、大天子村9吨、王团庄村9吨、南掌堡子村9吨。</t>
        </is>
      </c>
      <c r="H402" s="176" t="n">
        <v>98.8</v>
      </c>
      <c r="I402" s="176" t="n">
        <v>98.8</v>
      </c>
      <c r="J402" s="219">
        <f>H402-I402</f>
        <v/>
      </c>
      <c r="K402" s="40">
        <f>I402/H402</f>
        <v/>
      </c>
      <c r="L402" s="230" t="n"/>
      <c r="M402" s="176" t="inlineStr">
        <is>
          <t>农业
农村局</t>
        </is>
      </c>
      <c r="N402" s="176" t="inlineStr">
        <is>
          <t>秦团庄乡</t>
        </is>
      </c>
      <c r="O402" s="119" t="n"/>
    </row>
    <row r="403" ht="56" customHeight="1" s="226">
      <c r="A403" s="110" t="n">
        <v>10</v>
      </c>
      <c r="B403" s="21" t="inlineStr">
        <is>
          <t>环农领办发〔2021〕10号</t>
        </is>
      </c>
      <c r="C403" s="119" t="inlineStr">
        <is>
          <t>省级一批衔接资金</t>
        </is>
      </c>
      <c r="D403" s="176" t="inlineStr">
        <is>
          <t>全膜双垄沟播旱作农业项目</t>
        </is>
      </c>
      <c r="E403" s="176" t="inlineStr">
        <is>
          <t>新建</t>
        </is>
      </c>
      <c r="F403" s="176" t="inlineStr">
        <is>
          <t>曲子镇</t>
        </is>
      </c>
      <c r="G403" s="175" t="inlineStr">
        <is>
          <t>采购地膜60吨，其中：五里桥村1.8吨、双城村2.1吨、刘旗村5吨、孟家寨村10.3吨、高李湾村4.4吨、楼房子2.8吨、西沟村5吨、宋家塬村2.2吨、许家塬村2吨、金村寺村1.9吨、油坊塬村7吨、金盆掌村0.8吨、小庄子村1.2吨、马家河村7.7吨、董家塬村5.8吨。</t>
        </is>
      </c>
      <c r="H403" s="176" t="n">
        <v>74.76000000000001</v>
      </c>
      <c r="I403" s="176" t="n">
        <v>74.76000000000001</v>
      </c>
      <c r="J403" s="219">
        <f>H403-I403</f>
        <v/>
      </c>
      <c r="K403" s="40">
        <f>I403/H403</f>
        <v/>
      </c>
      <c r="L403" s="230" t="n"/>
      <c r="M403" s="176" t="inlineStr">
        <is>
          <t>农业
农村局</t>
        </is>
      </c>
      <c r="N403" s="176" t="inlineStr">
        <is>
          <t>曲子镇</t>
        </is>
      </c>
      <c r="O403" s="119" t="n"/>
    </row>
    <row r="404" ht="47" customHeight="1" s="226">
      <c r="A404" s="110" t="n">
        <v>11</v>
      </c>
      <c r="B404" s="21" t="inlineStr">
        <is>
          <t>环农领办发〔2021〕10号</t>
        </is>
      </c>
      <c r="C404" s="119" t="inlineStr">
        <is>
          <t>省级一批衔接资金</t>
        </is>
      </c>
      <c r="D404" s="176" t="inlineStr">
        <is>
          <t>全膜双垄沟播旱作农业项目</t>
        </is>
      </c>
      <c r="E404" s="176" t="inlineStr">
        <is>
          <t>新建</t>
        </is>
      </c>
      <c r="F404" s="176" t="inlineStr">
        <is>
          <t>演武乡</t>
        </is>
      </c>
      <c r="G404" s="175" t="inlineStr">
        <is>
          <t>已采购地膜40吨，其中：黑泉河村13.67吨、吴家塬村2.2吨、刘坪村5.36吨、路家塬村3吨、曵郭咀村2吨、黄山村2.5吨、走马硷村3.77吨、、佛岔村4吨、杨家洼村3.5吨</t>
        </is>
      </c>
      <c r="H404" s="176" t="n">
        <v>49.84</v>
      </c>
      <c r="I404" s="176" t="n">
        <v>49.84</v>
      </c>
      <c r="J404" s="219">
        <f>H404-I404</f>
        <v/>
      </c>
      <c r="K404" s="40">
        <f>I404/H404</f>
        <v/>
      </c>
      <c r="L404" s="230" t="n"/>
      <c r="M404" s="176" t="inlineStr">
        <is>
          <t>农业农村局</t>
        </is>
      </c>
      <c r="N404" s="176" t="inlineStr">
        <is>
          <t>演武乡</t>
        </is>
      </c>
      <c r="O404" s="119" t="n"/>
    </row>
    <row r="405" ht="47" customHeight="1" s="226">
      <c r="A405" s="110" t="n">
        <v>12</v>
      </c>
      <c r="B405" s="21" t="inlineStr">
        <is>
          <t>环农领办发〔2021〕10号</t>
        </is>
      </c>
      <c r="C405" s="119" t="inlineStr">
        <is>
          <t>省级一批衔接资金</t>
        </is>
      </c>
      <c r="D405" s="176" t="inlineStr">
        <is>
          <t>全膜双垄沟播旱作农业项目</t>
        </is>
      </c>
      <c r="E405" s="176" t="inlineStr">
        <is>
          <t>新建</t>
        </is>
      </c>
      <c r="F405" s="176" t="inlineStr">
        <is>
          <t>罗山乡</t>
        </is>
      </c>
      <c r="G405" s="175" t="inlineStr">
        <is>
          <t>采购地膜30吨，其中：西阳洼村2吨、苇芝城村3吨、龙柏山村7吨、兰家掌村4吨、大树塬村9吨、陈渠子村4吨、山水湾村2吨、光明村5吨。</t>
        </is>
      </c>
      <c r="H405" s="176" t="n">
        <v>37.38</v>
      </c>
      <c r="I405" s="176" t="n">
        <v>37.38</v>
      </c>
      <c r="J405" s="219">
        <f>H405-I405</f>
        <v/>
      </c>
      <c r="K405" s="40">
        <f>I405/H405</f>
        <v/>
      </c>
      <c r="L405" s="230" t="n"/>
      <c r="M405" s="176" t="inlineStr">
        <is>
          <t>农业农村局</t>
        </is>
      </c>
      <c r="N405" s="176" t="inlineStr">
        <is>
          <t>罗山乡</t>
        </is>
      </c>
      <c r="O405" s="119" t="n"/>
    </row>
    <row r="406" ht="47" customHeight="1" s="226">
      <c r="A406" s="110" t="n">
        <v>13</v>
      </c>
      <c r="B406" s="21" t="inlineStr">
        <is>
          <t>环农领办发〔2021〕10号</t>
        </is>
      </c>
      <c r="C406" s="119" t="inlineStr">
        <is>
          <t>省级一批衔接资金</t>
        </is>
      </c>
      <c r="D406" s="176" t="inlineStr">
        <is>
          <t>全膜双垄沟播旱作农业项目</t>
        </is>
      </c>
      <c r="E406" s="176" t="inlineStr">
        <is>
          <t>新建</t>
        </is>
      </c>
      <c r="F406" s="176" t="inlineStr">
        <is>
          <t>南湫乡</t>
        </is>
      </c>
      <c r="G406" s="175" t="inlineStr">
        <is>
          <t>采购地膜25吨，其中：代家洼村3吨、党家洼村8吨、双井子村2吨、岳后渠村4吨、杨兴堡村2吨、洪涝池村4吨、花儿山村3吨。</t>
        </is>
      </c>
      <c r="H406" s="176" t="n">
        <v>31.25</v>
      </c>
      <c r="I406" s="176" t="n">
        <v>31.25</v>
      </c>
      <c r="J406" s="219">
        <f>H406-I406</f>
        <v/>
      </c>
      <c r="K406" s="40">
        <f>I406/H406</f>
        <v/>
      </c>
      <c r="L406" s="230" t="n"/>
      <c r="M406" s="176" t="inlineStr">
        <is>
          <t>农业农村局</t>
        </is>
      </c>
      <c r="N406" s="176" t="inlineStr">
        <is>
          <t>南湫乡</t>
        </is>
      </c>
      <c r="O406" s="119" t="n"/>
    </row>
    <row r="407" ht="47" customHeight="1" s="226">
      <c r="A407" s="110" t="n">
        <v>14</v>
      </c>
      <c r="B407" s="21" t="inlineStr">
        <is>
          <t>环农领办发〔2021〕10号</t>
        </is>
      </c>
      <c r="C407" s="119" t="inlineStr">
        <is>
          <t>省级一批衔接资金</t>
        </is>
      </c>
      <c r="D407" s="176" t="inlineStr">
        <is>
          <t>全膜双垄沟播旱作农业项目</t>
        </is>
      </c>
      <c r="E407" s="176" t="inlineStr">
        <is>
          <t>新建</t>
        </is>
      </c>
      <c r="F407" s="176" t="inlineStr">
        <is>
          <t>山城乡</t>
        </is>
      </c>
      <c r="G407" s="175" t="inlineStr">
        <is>
          <t>已采购地膜20吨，其中山城堡村3吨、八里铺村3吨、薛塬村3吨、王山口子村3吨、寨柯村2吨、赵庄村2吨、谢庄村2吨、郝掌村1吨、冯家沟村1吨。</t>
        </is>
      </c>
      <c r="H407" s="176" t="n">
        <v>26</v>
      </c>
      <c r="I407" s="176" t="n">
        <v>26</v>
      </c>
      <c r="J407" s="219">
        <f>H407-I407</f>
        <v/>
      </c>
      <c r="K407" s="40">
        <f>I407/H407</f>
        <v/>
      </c>
      <c r="L407" s="230" t="n"/>
      <c r="M407" s="176" t="inlineStr">
        <is>
          <t>农业农村局</t>
        </is>
      </c>
      <c r="N407" s="176" t="inlineStr">
        <is>
          <t>山城乡</t>
        </is>
      </c>
      <c r="O407" s="119" t="n"/>
    </row>
    <row r="408" ht="47" customHeight="1" s="226">
      <c r="A408" s="110" t="n">
        <v>15</v>
      </c>
      <c r="B408" s="21" t="inlineStr">
        <is>
          <t>环农领办发〔2021〕10号</t>
        </is>
      </c>
      <c r="C408" s="119" t="inlineStr">
        <is>
          <t>省级一批衔接资金</t>
        </is>
      </c>
      <c r="D408" s="176" t="inlineStr">
        <is>
          <t>全膜双垄沟播旱作农业项目</t>
        </is>
      </c>
      <c r="E408" s="176" t="inlineStr">
        <is>
          <t>新建</t>
        </is>
      </c>
      <c r="F408" s="176" t="inlineStr">
        <is>
          <t>虎洞镇</t>
        </is>
      </c>
      <c r="G408" s="175" t="inlineStr">
        <is>
          <t>采购地膜50吨62.25万元(本次安排17.04万元）。其中：半个城村1.54吨、张大掌村0.88吨、砂井子村8.16吨、贾驿村2.73吨、张家湾村10.4吨、常兆台村2.5吨、高庙湾村5.69吨、魏家河村3.2吨、刘解掌村3.6吨、金庄塬村11.3吨。</t>
        </is>
      </c>
      <c r="H408" s="176" t="n">
        <v>17.04</v>
      </c>
      <c r="I408" s="176" t="n">
        <v>17.04</v>
      </c>
      <c r="J408" s="219">
        <f>H408-I408</f>
        <v/>
      </c>
      <c r="K408" s="40">
        <f>I408/H408</f>
        <v/>
      </c>
      <c r="L408" s="230" t="n"/>
      <c r="M408" s="21" t="inlineStr">
        <is>
          <t>农业农村局</t>
        </is>
      </c>
      <c r="N408" s="21" t="inlineStr">
        <is>
          <t>虎洞镇</t>
        </is>
      </c>
      <c r="O408" s="119" t="n"/>
    </row>
    <row r="409" ht="40" customHeight="1" s="226">
      <c r="A409" s="82" t="inlineStr">
        <is>
          <t>四十一</t>
        </is>
      </c>
      <c r="B409" s="82" t="inlineStr">
        <is>
          <t>环农领办发〔2021〕10号</t>
        </is>
      </c>
      <c r="C409" s="54" t="inlineStr">
        <is>
          <t>省级一批衔接资金</t>
        </is>
      </c>
      <c r="D409" s="82" t="inlineStr">
        <is>
          <t>新建产业道路合计</t>
        </is>
      </c>
      <c r="E409" s="82" t="inlineStr">
        <is>
          <t xml:space="preserve">新建 </t>
        </is>
      </c>
      <c r="F409" s="231" t="inlineStr">
        <is>
          <t>环城等4乡镇</t>
        </is>
      </c>
      <c r="G409" s="108" t="inlineStr">
        <is>
          <t>新建产业道路4条35.647里（项目实施结束后，根据实际决算资金，可在以下道路之间相互调剂使用)。</t>
        </is>
      </c>
      <c r="H409" s="81" t="n">
        <v>272</v>
      </c>
      <c r="I409" s="81" t="n">
        <v>272</v>
      </c>
      <c r="J409" s="221">
        <f>H409-I409</f>
        <v/>
      </c>
      <c r="K409" s="157">
        <f>I409/H409</f>
        <v/>
      </c>
      <c r="L409" s="225" t="n"/>
      <c r="M409" s="231" t="inlineStr">
        <is>
          <t>交运局</t>
        </is>
      </c>
      <c r="N409" s="232" t="inlineStr">
        <is>
          <t>公路局</t>
        </is>
      </c>
      <c r="O409" s="54" t="n"/>
    </row>
    <row r="410" ht="35" customHeight="1" s="226">
      <c r="A410" s="21" t="n">
        <v>1</v>
      </c>
      <c r="B410" s="21" t="inlineStr">
        <is>
          <t>环农领办发〔2021〕10号</t>
        </is>
      </c>
      <c r="C410" s="119" t="inlineStr">
        <is>
          <t>省级一批衔接资金</t>
        </is>
      </c>
      <c r="D410" s="21" t="inlineStr">
        <is>
          <t>环县环城镇漫塬村张阳庄组漫庄至宁老庄村油坊崾岘组砂砾路工程</t>
        </is>
      </c>
      <c r="E410" s="21" t="inlineStr">
        <is>
          <t>新建</t>
        </is>
      </c>
      <c r="F410" s="228" t="inlineStr">
        <is>
          <t>环城</t>
        </is>
      </c>
      <c r="G410" s="107" t="inlineStr">
        <is>
          <t>建设砂砾路工程11.226公里。</t>
        </is>
      </c>
      <c r="H410" s="110" t="n">
        <v>100</v>
      </c>
      <c r="I410" s="110" t="n">
        <v>100</v>
      </c>
      <c r="J410" s="219">
        <f>H410-I410</f>
        <v/>
      </c>
      <c r="K410" s="40">
        <f>I410/H410</f>
        <v/>
      </c>
      <c r="L410" s="230" t="n"/>
      <c r="M410" s="228" t="inlineStr">
        <is>
          <t>交运局</t>
        </is>
      </c>
      <c r="N410" s="229" t="inlineStr">
        <is>
          <t>公路局</t>
        </is>
      </c>
      <c r="O410" s="119" t="n"/>
    </row>
    <row r="411" ht="35" customHeight="1" s="226">
      <c r="A411" s="21" t="n">
        <v>2</v>
      </c>
      <c r="B411" s="21" t="inlineStr">
        <is>
          <t>环农领办发〔2021〕10号</t>
        </is>
      </c>
      <c r="C411" s="119" t="inlineStr">
        <is>
          <t>省级一批衔接资金</t>
        </is>
      </c>
      <c r="D411" s="21" t="inlineStr">
        <is>
          <t>环县环城镇高龚塬村彭塬组砂砾路工程</t>
        </is>
      </c>
      <c r="E411" s="21" t="inlineStr">
        <is>
          <t>新建</t>
        </is>
      </c>
      <c r="F411" s="21" t="inlineStr">
        <is>
          <t>环城</t>
        </is>
      </c>
      <c r="G411" s="107" t="inlineStr">
        <is>
          <t>建设砂砾路工程8.101公里。</t>
        </is>
      </c>
      <c r="H411" s="110" t="n">
        <v>52</v>
      </c>
      <c r="I411" s="110" t="n">
        <v>52</v>
      </c>
      <c r="J411" s="219">
        <f>H411-I411</f>
        <v/>
      </c>
      <c r="K411" s="40">
        <f>I411/H411</f>
        <v/>
      </c>
      <c r="L411" s="230" t="n"/>
      <c r="M411" s="228" t="inlineStr">
        <is>
          <t>交运局</t>
        </is>
      </c>
      <c r="N411" s="228" t="inlineStr">
        <is>
          <t>公路局</t>
        </is>
      </c>
      <c r="O411" s="119" t="n"/>
    </row>
    <row r="412" ht="35" customHeight="1" s="226">
      <c r="A412" s="21" t="n">
        <v>3</v>
      </c>
      <c r="B412" s="21" t="inlineStr">
        <is>
          <t>环农领办发〔2021〕10号</t>
        </is>
      </c>
      <c r="C412" s="119" t="inlineStr">
        <is>
          <t>省级一批衔接资金</t>
        </is>
      </c>
      <c r="D412" s="21" t="inlineStr">
        <is>
          <t>环县演武乡黑泉河村至冯新庄组砂砾路工程</t>
        </is>
      </c>
      <c r="E412" s="21" t="inlineStr">
        <is>
          <t>新建</t>
        </is>
      </c>
      <c r="F412" s="21" t="inlineStr">
        <is>
          <t>演武</t>
        </is>
      </c>
      <c r="G412" s="107" t="inlineStr">
        <is>
          <t>建设砂砾路工程9.2公里。</t>
        </is>
      </c>
      <c r="H412" s="110" t="n">
        <v>45</v>
      </c>
      <c r="I412" s="110" t="n">
        <v>45</v>
      </c>
      <c r="J412" s="219">
        <f>H412-I412</f>
        <v/>
      </c>
      <c r="K412" s="40">
        <f>I412/H412</f>
        <v/>
      </c>
      <c r="L412" s="230" t="n"/>
      <c r="M412" s="228" t="inlineStr">
        <is>
          <t>交运局</t>
        </is>
      </c>
      <c r="N412" s="228" t="inlineStr">
        <is>
          <t>公路局</t>
        </is>
      </c>
      <c r="O412" s="119" t="n"/>
    </row>
    <row r="413" ht="35" customHeight="1" s="226">
      <c r="A413" s="21" t="n">
        <v>4</v>
      </c>
      <c r="B413" s="21" t="inlineStr">
        <is>
          <t>环农领办发〔2021〕10号</t>
        </is>
      </c>
      <c r="C413" s="119" t="inlineStr">
        <is>
          <t>省级一批衔接资金</t>
        </is>
      </c>
      <c r="D413" s="21" t="inlineStr">
        <is>
          <t>环县曲子镇西沟村道桥至颜新庄砂砾路工程</t>
        </is>
      </c>
      <c r="E413" s="21" t="inlineStr">
        <is>
          <t>新建</t>
        </is>
      </c>
      <c r="F413" s="21" t="inlineStr">
        <is>
          <t>曲子</t>
        </is>
      </c>
      <c r="G413" s="107" t="inlineStr">
        <is>
          <t>建设砂砾路工程7.12公里。</t>
        </is>
      </c>
      <c r="H413" s="110" t="n">
        <v>75</v>
      </c>
      <c r="I413" s="110" t="n">
        <v>75</v>
      </c>
      <c r="J413" s="219">
        <f>H413-I413</f>
        <v/>
      </c>
      <c r="K413" s="40">
        <f>I413/H413</f>
        <v/>
      </c>
      <c r="L413" s="230" t="n"/>
      <c r="M413" s="228" t="inlineStr">
        <is>
          <t>交运局</t>
        </is>
      </c>
      <c r="N413" s="229" t="inlineStr">
        <is>
          <t>公路局</t>
        </is>
      </c>
      <c r="O413" s="119" t="n"/>
      <c r="P413" s="182" t="n"/>
    </row>
    <row r="414" ht="35" customHeight="1" s="226">
      <c r="A414" s="82" t="inlineStr">
        <is>
          <t>四十二</t>
        </is>
      </c>
      <c r="B414" s="82" t="inlineStr">
        <is>
          <t>环农领办发〔2021〕10号</t>
        </is>
      </c>
      <c r="C414" s="54" t="inlineStr">
        <is>
          <t>省级一批衔接资金</t>
        </is>
      </c>
      <c r="D414" s="82" t="inlineStr">
        <is>
          <t>新建村组道路
合计</t>
        </is>
      </c>
      <c r="E414" s="82" t="inlineStr">
        <is>
          <t>新建</t>
        </is>
      </c>
      <c r="F414" s="82" t="n"/>
      <c r="G414" s="108" t="inlineStr">
        <is>
          <t>新建村组道路39条290.397公里。项目实施结束后，根据实际决算资金，可在以下道路之间相互调剂使用。</t>
        </is>
      </c>
      <c r="H414" s="82">
        <f>SUM(H415:H444)</f>
        <v/>
      </c>
      <c r="I414" s="82">
        <f>SUM(I415:I444)</f>
        <v/>
      </c>
      <c r="J414" s="221">
        <f>H414-I414</f>
        <v/>
      </c>
      <c r="K414" s="157">
        <f>I414/H414</f>
        <v/>
      </c>
      <c r="L414" s="225" t="n"/>
      <c r="M414" s="231" t="inlineStr">
        <is>
          <t>交运局</t>
        </is>
      </c>
      <c r="N414" s="232" t="inlineStr">
        <is>
          <t>公路局</t>
        </is>
      </c>
      <c r="O414" s="54" t="n"/>
    </row>
    <row r="415" ht="35" customHeight="1" s="226">
      <c r="A415" s="21" t="n">
        <v>1</v>
      </c>
      <c r="B415" s="21" t="inlineStr">
        <is>
          <t>环农领办发〔2021〕10号</t>
        </is>
      </c>
      <c r="C415" s="119" t="inlineStr">
        <is>
          <t>省级一批衔接资金</t>
        </is>
      </c>
      <c r="D415" s="21" t="inlineStr">
        <is>
          <t>环县罗山川乡苇芝城熊咀子组至王洼子组高洼子砂砾路工程</t>
        </is>
      </c>
      <c r="E415" s="21" t="inlineStr">
        <is>
          <t>新建</t>
        </is>
      </c>
      <c r="F415" s="21" t="inlineStr">
        <is>
          <t>罗山川</t>
        </is>
      </c>
      <c r="G415" s="107" t="inlineStr">
        <is>
          <t>建设砂砾路工程14.696公里。</t>
        </is>
      </c>
      <c r="H415" s="110" t="n">
        <v>70</v>
      </c>
      <c r="I415" s="110" t="n">
        <v>70</v>
      </c>
      <c r="J415" s="219">
        <f>H415-I415</f>
        <v/>
      </c>
      <c r="K415" s="40">
        <f>I415/H415</f>
        <v/>
      </c>
      <c r="L415" s="230" t="n"/>
      <c r="M415" s="228" t="inlineStr">
        <is>
          <t>交运局</t>
        </is>
      </c>
      <c r="N415" s="229" t="inlineStr">
        <is>
          <t>公路局</t>
        </is>
      </c>
      <c r="O415" s="119" t="n"/>
    </row>
    <row r="416" ht="35" customHeight="1" s="226">
      <c r="A416" s="21" t="n">
        <v>2</v>
      </c>
      <c r="B416" s="21" t="inlineStr">
        <is>
          <t>环农领办发〔2021〕10号</t>
        </is>
      </c>
      <c r="C416" s="119" t="inlineStr">
        <is>
          <t>省级一批衔接资金</t>
        </is>
      </c>
      <c r="D416" s="21" t="inlineStr">
        <is>
          <t>环县环城镇唐塬村沈阳山至西川沈家塬砂砾路工程</t>
        </is>
      </c>
      <c r="E416" s="21" t="inlineStr">
        <is>
          <t>新建</t>
        </is>
      </c>
      <c r="F416" s="21" t="inlineStr">
        <is>
          <t>环城</t>
        </is>
      </c>
      <c r="G416" s="107" t="inlineStr">
        <is>
          <t>建设砂砾路工程8.819公里。</t>
        </is>
      </c>
      <c r="H416" s="110" t="n">
        <v>70.63</v>
      </c>
      <c r="I416" s="110" t="n">
        <v>70.63</v>
      </c>
      <c r="J416" s="219">
        <f>H416-I416</f>
        <v/>
      </c>
      <c r="K416" s="40">
        <f>I416/H416</f>
        <v/>
      </c>
      <c r="L416" s="230" t="n"/>
      <c r="M416" s="228" t="inlineStr">
        <is>
          <t>交运局</t>
        </is>
      </c>
      <c r="N416" s="229" t="inlineStr">
        <is>
          <t>公路局</t>
        </is>
      </c>
      <c r="O416" s="119" t="n"/>
    </row>
    <row r="417" ht="35" customHeight="1" s="226">
      <c r="A417" s="21" t="n">
        <v>3</v>
      </c>
      <c r="B417" s="21" t="inlineStr">
        <is>
          <t>环农领办发〔2021〕10号</t>
        </is>
      </c>
      <c r="C417" s="119" t="inlineStr">
        <is>
          <t>省级一批衔接资金</t>
        </is>
      </c>
      <c r="D417" s="21" t="inlineStr">
        <is>
          <t>环县罗山川乡龙柏山村陈台组至南湫华儿山砂砾路工程</t>
        </is>
      </c>
      <c r="E417" s="21" t="inlineStr">
        <is>
          <t>新建</t>
        </is>
      </c>
      <c r="F417" s="21" t="inlineStr">
        <is>
          <t>罗山川</t>
        </is>
      </c>
      <c r="G417" s="107" t="inlineStr">
        <is>
          <t>建设砂砾路工程12.56公里。</t>
        </is>
      </c>
      <c r="H417" s="110" t="n">
        <v>130</v>
      </c>
      <c r="I417" s="110" t="n">
        <v>130</v>
      </c>
      <c r="J417" s="219">
        <f>H417-I417</f>
        <v/>
      </c>
      <c r="K417" s="40">
        <f>I417/H417</f>
        <v/>
      </c>
      <c r="L417" s="230" t="n"/>
      <c r="M417" s="228" t="inlineStr">
        <is>
          <t>交运局</t>
        </is>
      </c>
      <c r="N417" s="229" t="inlineStr">
        <is>
          <t>公路局</t>
        </is>
      </c>
      <c r="O417" s="119" t="n"/>
    </row>
    <row r="418" ht="35" customHeight="1" s="226">
      <c r="A418" s="21" t="n">
        <v>4</v>
      </c>
      <c r="B418" s="21" t="inlineStr">
        <is>
          <t>环农领办发〔2021〕10号</t>
        </is>
      </c>
      <c r="C418" s="119" t="inlineStr">
        <is>
          <t>省级一批衔接资金</t>
        </is>
      </c>
      <c r="D418" s="21" t="inlineStr">
        <is>
          <t>环县虎洞镇半个城村西塬畔通组砂砾路工程</t>
        </is>
      </c>
      <c r="E418" s="21" t="inlineStr">
        <is>
          <t>新建</t>
        </is>
      </c>
      <c r="F418" s="21" t="inlineStr">
        <is>
          <t>虎洞</t>
        </is>
      </c>
      <c r="G418" s="107" t="inlineStr">
        <is>
          <t>建设砂砾路工程9.278公里。</t>
        </is>
      </c>
      <c r="H418" s="110" t="n">
        <v>150</v>
      </c>
      <c r="I418" s="110" t="n">
        <v>150</v>
      </c>
      <c r="J418" s="219">
        <f>H418-I418</f>
        <v/>
      </c>
      <c r="K418" s="40">
        <f>I418/H418</f>
        <v/>
      </c>
      <c r="L418" s="230" t="n"/>
      <c r="M418" s="228" t="inlineStr">
        <is>
          <t>交运局</t>
        </is>
      </c>
      <c r="N418" s="229" t="inlineStr">
        <is>
          <t>公路局</t>
        </is>
      </c>
      <c r="O418" s="119" t="n"/>
    </row>
    <row r="419" ht="35" customHeight="1" s="226">
      <c r="A419" s="21" t="n">
        <v>5</v>
      </c>
      <c r="B419" s="21" t="inlineStr">
        <is>
          <t>环农领办发〔2021〕10号</t>
        </is>
      </c>
      <c r="C419" s="119" t="inlineStr">
        <is>
          <t>省级一批衔接资金</t>
        </is>
      </c>
      <c r="D419" s="21" t="inlineStr">
        <is>
          <t>环县八珠乡冯家湾村安家掌至李大台至石旗塬砂砾路工程</t>
        </is>
      </c>
      <c r="E419" s="21" t="inlineStr">
        <is>
          <t>新建</t>
        </is>
      </c>
      <c r="F419" s="21" t="inlineStr">
        <is>
          <t>八珠</t>
        </is>
      </c>
      <c r="G419" s="107" t="inlineStr">
        <is>
          <t>建设砂砾路工程7.248公里。</t>
        </is>
      </c>
      <c r="H419" s="110" t="n">
        <v>110</v>
      </c>
      <c r="I419" s="110" t="n">
        <v>110</v>
      </c>
      <c r="J419" s="219">
        <f>H419-I419</f>
        <v/>
      </c>
      <c r="K419" s="40">
        <f>I419/H419</f>
        <v/>
      </c>
      <c r="L419" s="230" t="n"/>
      <c r="M419" s="228" t="inlineStr">
        <is>
          <t>交运局</t>
        </is>
      </c>
      <c r="N419" s="229" t="inlineStr">
        <is>
          <t>公路局</t>
        </is>
      </c>
      <c r="O419" s="119" t="n"/>
    </row>
    <row r="420" ht="35" customHeight="1" s="226">
      <c r="A420" s="21" t="n">
        <v>6</v>
      </c>
      <c r="B420" s="21" t="inlineStr">
        <is>
          <t>环农领办发〔2021〕10号</t>
        </is>
      </c>
      <c r="C420" s="119" t="inlineStr">
        <is>
          <t>省级一批衔接资金</t>
        </is>
      </c>
      <c r="D420" s="21" t="inlineStr">
        <is>
          <t>环县合道镇尚西坪村唐家洼组至席梁组砂砾路工程</t>
        </is>
      </c>
      <c r="E420" s="21" t="inlineStr">
        <is>
          <t>新建</t>
        </is>
      </c>
      <c r="F420" s="21" t="inlineStr">
        <is>
          <t>合道</t>
        </is>
      </c>
      <c r="G420" s="107" t="inlineStr">
        <is>
          <t>建设砂砾路工程7.803公里。</t>
        </is>
      </c>
      <c r="H420" s="110" t="n">
        <v>120</v>
      </c>
      <c r="I420" s="110" t="n">
        <v>120</v>
      </c>
      <c r="J420" s="219">
        <f>H420-I420</f>
        <v/>
      </c>
      <c r="K420" s="40">
        <f>I420/H420</f>
        <v/>
      </c>
      <c r="L420" s="230" t="n"/>
      <c r="M420" s="228" t="inlineStr">
        <is>
          <t>交运局</t>
        </is>
      </c>
      <c r="N420" s="229" t="inlineStr">
        <is>
          <t>公路局</t>
        </is>
      </c>
      <c r="O420" s="119" t="n"/>
    </row>
    <row r="421" ht="35" customHeight="1" s="226">
      <c r="A421" s="21" t="n">
        <v>7</v>
      </c>
      <c r="B421" s="21" t="inlineStr">
        <is>
          <t>环农领办发〔2021〕10号</t>
        </is>
      </c>
      <c r="C421" s="119" t="inlineStr">
        <is>
          <t>省级一批衔接资金</t>
        </is>
      </c>
      <c r="D421" s="21" t="inlineStr">
        <is>
          <t>环县木钵镇韩洼子至八珠乡苟塬砂砾路工程</t>
        </is>
      </c>
      <c r="E421" s="21" t="inlineStr">
        <is>
          <t>新建</t>
        </is>
      </c>
      <c r="F421" s="21" t="inlineStr">
        <is>
          <t>木钵</t>
        </is>
      </c>
      <c r="G421" s="107" t="inlineStr">
        <is>
          <t>建设砂砾路工程10.077公里。</t>
        </is>
      </c>
      <c r="H421" s="110" t="n">
        <v>140</v>
      </c>
      <c r="I421" s="110" t="n">
        <v>140</v>
      </c>
      <c r="J421" s="219">
        <f>H421-I421</f>
        <v/>
      </c>
      <c r="K421" s="40">
        <f>I421/H421</f>
        <v/>
      </c>
      <c r="L421" s="230" t="n"/>
      <c r="M421" s="228" t="inlineStr">
        <is>
          <t>交运局</t>
        </is>
      </c>
      <c r="N421" s="229" t="inlineStr">
        <is>
          <t>公路局</t>
        </is>
      </c>
      <c r="O421" s="119" t="n"/>
    </row>
    <row r="422" ht="35" customHeight="1" s="226">
      <c r="A422" s="21" t="n">
        <v>8</v>
      </c>
      <c r="B422" s="21" t="inlineStr">
        <is>
          <t>环农领办发〔2021〕10号</t>
        </is>
      </c>
      <c r="C422" s="119" t="inlineStr">
        <is>
          <t>省级一批衔接资金</t>
        </is>
      </c>
      <c r="D422" s="21" t="inlineStr">
        <is>
          <t>环县天池乡殷屈河村贾塬组康湾至贾塬组中咀梁砂砾路工程</t>
        </is>
      </c>
      <c r="E422" s="21" t="inlineStr">
        <is>
          <t>新建</t>
        </is>
      </c>
      <c r="F422" s="21" t="inlineStr">
        <is>
          <t>天池</t>
        </is>
      </c>
      <c r="G422" s="107" t="inlineStr">
        <is>
          <t>建设砂砾路工程6.363公里。</t>
        </is>
      </c>
      <c r="H422" s="110" t="n">
        <v>70</v>
      </c>
      <c r="I422" s="110" t="n">
        <v>70</v>
      </c>
      <c r="J422" s="219">
        <f>H422-I422</f>
        <v/>
      </c>
      <c r="K422" s="40">
        <f>I422/H422</f>
        <v/>
      </c>
      <c r="L422" s="230" t="n"/>
      <c r="M422" s="228" t="inlineStr">
        <is>
          <t>交运局</t>
        </is>
      </c>
      <c r="N422" s="229" t="inlineStr">
        <is>
          <t>公路局</t>
        </is>
      </c>
      <c r="O422" s="119" t="n"/>
    </row>
    <row r="423" ht="35" customHeight="1" s="226">
      <c r="A423" s="21" t="n">
        <v>9</v>
      </c>
      <c r="B423" s="21" t="inlineStr">
        <is>
          <t>环农领办发〔2021〕10号</t>
        </is>
      </c>
      <c r="C423" s="119" t="inlineStr">
        <is>
          <t>省级一批衔接资金</t>
        </is>
      </c>
      <c r="D423" s="21" t="inlineStr">
        <is>
          <t>环县合道镇陶洼子至红崖洼道路硬化工程</t>
        </is>
      </c>
      <c r="E423" s="21" t="inlineStr">
        <is>
          <t>新建</t>
        </is>
      </c>
      <c r="F423" s="21" t="inlineStr">
        <is>
          <t>合道</t>
        </is>
      </c>
      <c r="G423" s="107" t="inlineStr">
        <is>
          <t>建设硬化路工程8.188公里。</t>
        </is>
      </c>
      <c r="H423" s="110" t="n">
        <v>180</v>
      </c>
      <c r="I423" s="110" t="n">
        <v>180</v>
      </c>
      <c r="J423" s="219">
        <f>H423-I423</f>
        <v/>
      </c>
      <c r="K423" s="40">
        <f>I423/H423</f>
        <v/>
      </c>
      <c r="L423" s="230" t="n"/>
      <c r="M423" s="228" t="inlineStr">
        <is>
          <t>交运局</t>
        </is>
      </c>
      <c r="N423" s="229" t="inlineStr">
        <is>
          <t>公路局</t>
        </is>
      </c>
      <c r="O423" s="119" t="n"/>
    </row>
    <row r="424" ht="35" customHeight="1" s="226">
      <c r="A424" s="21" t="n">
        <v>10</v>
      </c>
      <c r="B424" s="21" t="inlineStr">
        <is>
          <t>环农领办发〔2021〕10号</t>
        </is>
      </c>
      <c r="C424" s="119" t="inlineStr">
        <is>
          <t>省级一批衔接资金</t>
        </is>
      </c>
      <c r="D424" s="21" t="inlineStr">
        <is>
          <t>环县合道镇寨子坪柳洼组至路坪瓦厂砂砾路工程</t>
        </is>
      </c>
      <c r="E424" s="21" t="inlineStr">
        <is>
          <t>新建</t>
        </is>
      </c>
      <c r="F424" s="21" t="inlineStr">
        <is>
          <t>合道</t>
        </is>
      </c>
      <c r="G424" s="107" t="inlineStr">
        <is>
          <t>建设砂砾路工程3.763公里。</t>
        </is>
      </c>
      <c r="H424" s="110" t="n">
        <v>80</v>
      </c>
      <c r="I424" s="110" t="n">
        <v>80</v>
      </c>
      <c r="J424" s="219">
        <f>H424-I424</f>
        <v/>
      </c>
      <c r="K424" s="40">
        <f>I424/H424</f>
        <v/>
      </c>
      <c r="L424" s="230" t="n"/>
      <c r="M424" s="228" t="inlineStr">
        <is>
          <t>交运局</t>
        </is>
      </c>
      <c r="N424" s="21" t="inlineStr">
        <is>
          <t>公路局</t>
        </is>
      </c>
      <c r="O424" s="119" t="n"/>
    </row>
    <row r="425" ht="35" customHeight="1" s="226">
      <c r="A425" s="21" t="n">
        <v>11</v>
      </c>
      <c r="B425" s="21" t="inlineStr">
        <is>
          <t>环农领办发〔2021〕10号</t>
        </is>
      </c>
      <c r="C425" s="119" t="inlineStr">
        <is>
          <t>省级一批衔接资金</t>
        </is>
      </c>
      <c r="D425" s="21" t="inlineStr">
        <is>
          <t>环县合道镇朱家塬村牛条湾至堡子沟砂砾路工程</t>
        </is>
      </c>
      <c r="E425" s="21" t="inlineStr">
        <is>
          <t>新建</t>
        </is>
      </c>
      <c r="F425" s="21" t="inlineStr">
        <is>
          <t>合道</t>
        </is>
      </c>
      <c r="G425" s="107" t="inlineStr">
        <is>
          <t>建设砂砾路工程11.57公里。</t>
        </is>
      </c>
      <c r="H425" s="110" t="n">
        <v>110</v>
      </c>
      <c r="I425" s="110" t="n">
        <v>110</v>
      </c>
      <c r="J425" s="219">
        <f>H425-I425</f>
        <v/>
      </c>
      <c r="K425" s="40">
        <f>I425/H425</f>
        <v/>
      </c>
      <c r="L425" s="230" t="n"/>
      <c r="M425" s="228" t="inlineStr">
        <is>
          <t>交运局</t>
        </is>
      </c>
      <c r="N425" s="229" t="inlineStr">
        <is>
          <t>公路局</t>
        </is>
      </c>
      <c r="O425" s="119" t="n"/>
    </row>
    <row r="426" ht="35" customHeight="1" s="226">
      <c r="A426" s="21" t="n">
        <v>12</v>
      </c>
      <c r="B426" s="21" t="inlineStr">
        <is>
          <t>环农领办发〔2021〕10号</t>
        </is>
      </c>
      <c r="C426" s="119" t="inlineStr">
        <is>
          <t>省级一批衔接资金</t>
        </is>
      </c>
      <c r="D426" s="21" t="inlineStr">
        <is>
          <t>环县罗山川乡龙柏山村至西阳洼村砂砾路工程</t>
        </is>
      </c>
      <c r="E426" s="21" t="inlineStr">
        <is>
          <t>新建</t>
        </is>
      </c>
      <c r="F426" s="21" t="inlineStr">
        <is>
          <t>罗山川</t>
        </is>
      </c>
      <c r="G426" s="107" t="inlineStr">
        <is>
          <t>建设砂砾路工程7.54公里。</t>
        </is>
      </c>
      <c r="H426" s="110" t="n">
        <v>140</v>
      </c>
      <c r="I426" s="110" t="n">
        <v>140</v>
      </c>
      <c r="J426" s="219">
        <f>H426-I426</f>
        <v/>
      </c>
      <c r="K426" s="40">
        <f>I426/H426</f>
        <v/>
      </c>
      <c r="L426" s="230" t="n"/>
      <c r="M426" s="228" t="inlineStr">
        <is>
          <t>交运局</t>
        </is>
      </c>
      <c r="N426" s="229" t="inlineStr">
        <is>
          <t>公路局</t>
        </is>
      </c>
      <c r="O426" s="119" t="n"/>
    </row>
    <row r="427" ht="35" customHeight="1" s="226">
      <c r="A427" s="21" t="n">
        <v>13</v>
      </c>
      <c r="B427" s="21" t="inlineStr">
        <is>
          <t>环农领办发〔2021〕10号</t>
        </is>
      </c>
      <c r="C427" s="119" t="inlineStr">
        <is>
          <t>省级一批衔接资金</t>
        </is>
      </c>
      <c r="D427" s="21" t="inlineStr">
        <is>
          <t>环县洪德镇梁岔村龚河至丁阳渠村梁塬组砂砾路工程</t>
        </is>
      </c>
      <c r="E427" s="21" t="inlineStr">
        <is>
          <t>新建</t>
        </is>
      </c>
      <c r="F427" s="21" t="inlineStr">
        <is>
          <t>洪德</t>
        </is>
      </c>
      <c r="G427" s="107" t="inlineStr">
        <is>
          <t>建设砂砾路工程5.9公里。</t>
        </is>
      </c>
      <c r="H427" s="110" t="n">
        <v>130</v>
      </c>
      <c r="I427" s="110" t="n">
        <v>130</v>
      </c>
      <c r="J427" s="219">
        <f>H427-I427</f>
        <v/>
      </c>
      <c r="K427" s="40">
        <f>I427/H427</f>
        <v/>
      </c>
      <c r="L427" s="230" t="n"/>
      <c r="M427" s="228" t="inlineStr">
        <is>
          <t>交运局</t>
        </is>
      </c>
      <c r="N427" s="229" t="inlineStr">
        <is>
          <t>公路局</t>
        </is>
      </c>
      <c r="O427" s="119" t="n"/>
    </row>
    <row r="428" ht="35" customHeight="1" s="226">
      <c r="A428" s="21" t="n">
        <v>14</v>
      </c>
      <c r="B428" s="21" t="inlineStr">
        <is>
          <t>环农领办发〔2021〕10号</t>
        </is>
      </c>
      <c r="C428" s="119" t="inlineStr">
        <is>
          <t>省级一批衔接资金</t>
        </is>
      </c>
      <c r="D428" s="21" t="inlineStr">
        <is>
          <t>环县天池乡梁家河村至曲子楼房子油路工程</t>
        </is>
      </c>
      <c r="E428" s="21" t="inlineStr">
        <is>
          <t>新建</t>
        </is>
      </c>
      <c r="F428" s="21" t="inlineStr">
        <is>
          <t>天池、曲子</t>
        </is>
      </c>
      <c r="G428" s="107" t="inlineStr">
        <is>
          <t>建设油路工程9.18公里。</t>
        </is>
      </c>
      <c r="H428" s="110" t="n">
        <v>160</v>
      </c>
      <c r="I428" s="110" t="n">
        <v>160</v>
      </c>
      <c r="J428" s="219">
        <f>H428-I428</f>
        <v/>
      </c>
      <c r="K428" s="40">
        <f>I428/H428</f>
        <v/>
      </c>
      <c r="L428" s="230" t="n"/>
      <c r="M428" s="228" t="inlineStr">
        <is>
          <t>交运局</t>
        </is>
      </c>
      <c r="N428" s="229" t="inlineStr">
        <is>
          <t>公路局</t>
        </is>
      </c>
      <c r="O428" s="119" t="n"/>
      <c r="P428" s="182" t="n"/>
    </row>
    <row r="429" ht="35" customHeight="1" s="226">
      <c r="A429" s="21" t="n">
        <v>15</v>
      </c>
      <c r="B429" s="21" t="inlineStr">
        <is>
          <t>环农领办发〔2021〕10号</t>
        </is>
      </c>
      <c r="C429" s="119" t="inlineStr">
        <is>
          <t>省级一批衔接资金</t>
        </is>
      </c>
      <c r="D429" s="21" t="inlineStr">
        <is>
          <t>环县洪德镇苗河至大户塬油路工程</t>
        </is>
      </c>
      <c r="E429" s="21" t="inlineStr">
        <is>
          <t>新建</t>
        </is>
      </c>
      <c r="F429" s="228" t="inlineStr">
        <is>
          <t>洪德</t>
        </is>
      </c>
      <c r="G429" s="107" t="inlineStr">
        <is>
          <t>建设油路工程9.462公里。</t>
        </is>
      </c>
      <c r="H429" s="110" t="n">
        <v>200</v>
      </c>
      <c r="I429" s="110" t="n">
        <v>200</v>
      </c>
      <c r="J429" s="219">
        <f>H429-I429</f>
        <v/>
      </c>
      <c r="K429" s="40">
        <f>I429/H429</f>
        <v/>
      </c>
      <c r="L429" s="230" t="n"/>
      <c r="M429" s="228" t="inlineStr">
        <is>
          <t>交运局</t>
        </is>
      </c>
      <c r="N429" s="228" t="inlineStr">
        <is>
          <t>公路局</t>
        </is>
      </c>
      <c r="O429" s="119" t="n"/>
    </row>
    <row r="430" ht="35" customHeight="1" s="226">
      <c r="A430" s="21" t="n">
        <v>16</v>
      </c>
      <c r="B430" s="21" t="inlineStr">
        <is>
          <t>环农领办发〔2021〕10号</t>
        </is>
      </c>
      <c r="C430" s="119" t="inlineStr">
        <is>
          <t>省级一批衔接资金</t>
        </is>
      </c>
      <c r="D430" s="21" t="inlineStr">
        <is>
          <t>环县樊家川镇马驿沟城子组至冉旗寨陈塬砂砾路工程</t>
        </is>
      </c>
      <c r="E430" s="21" t="inlineStr">
        <is>
          <t>新建</t>
        </is>
      </c>
      <c r="F430" s="228" t="inlineStr">
        <is>
          <t>樊家川、环城</t>
        </is>
      </c>
      <c r="G430" s="107" t="inlineStr">
        <is>
          <t>建设砂砾路工程4.88公里。</t>
        </is>
      </c>
      <c r="H430" s="110" t="n">
        <v>80</v>
      </c>
      <c r="I430" s="110" t="n">
        <v>80</v>
      </c>
      <c r="J430" s="219">
        <f>H430-I430</f>
        <v/>
      </c>
      <c r="K430" s="40">
        <f>I430/H430</f>
        <v/>
      </c>
      <c r="L430" s="230" t="n"/>
      <c r="M430" s="228" t="inlineStr">
        <is>
          <t>交运局</t>
        </is>
      </c>
      <c r="N430" s="228" t="inlineStr">
        <is>
          <t>公路局</t>
        </is>
      </c>
      <c r="O430" s="119" t="n"/>
    </row>
    <row r="431" ht="35" customHeight="1" s="226">
      <c r="A431" s="21" t="n">
        <v>17</v>
      </c>
      <c r="B431" s="21" t="inlineStr">
        <is>
          <t>环农领办发〔2021〕10号</t>
        </is>
      </c>
      <c r="C431" s="119" t="inlineStr">
        <is>
          <t>省级一批衔接资金</t>
        </is>
      </c>
      <c r="D431" s="21" t="inlineStr">
        <is>
          <t>环县洪德镇寇河至211国道道路工程</t>
        </is>
      </c>
      <c r="E431" s="21" t="inlineStr">
        <is>
          <t>新建</t>
        </is>
      </c>
      <c r="F431" s="228" t="inlineStr">
        <is>
          <t>洪德</t>
        </is>
      </c>
      <c r="G431" s="107" t="inlineStr">
        <is>
          <t>建设固化剂道路工程6.834公里。</t>
        </is>
      </c>
      <c r="H431" s="110" t="n">
        <v>30</v>
      </c>
      <c r="I431" s="110" t="n">
        <v>30</v>
      </c>
      <c r="J431" s="219">
        <f>H431-I431</f>
        <v/>
      </c>
      <c r="K431" s="40">
        <f>I431/H431</f>
        <v/>
      </c>
      <c r="L431" s="230" t="n"/>
      <c r="M431" s="228" t="inlineStr">
        <is>
          <t>交运局</t>
        </is>
      </c>
      <c r="N431" s="228" t="inlineStr">
        <is>
          <t>公路局</t>
        </is>
      </c>
      <c r="O431" s="119" t="n"/>
    </row>
    <row r="432" ht="35" customHeight="1" s="226">
      <c r="A432" s="21" t="n">
        <v>18</v>
      </c>
      <c r="B432" s="21" t="inlineStr">
        <is>
          <t>环农领办发〔2021〕10号</t>
        </is>
      </c>
      <c r="C432" s="119" t="inlineStr">
        <is>
          <t>省级一批衔接资金</t>
        </is>
      </c>
      <c r="D432" s="21" t="inlineStr">
        <is>
          <t>环县毛井镇高家洼村至温汉渠组柏油(沥青)路建设项目</t>
        </is>
      </c>
      <c r="E432" s="21" t="inlineStr">
        <is>
          <t>新建</t>
        </is>
      </c>
      <c r="F432" s="228" t="inlineStr">
        <is>
          <t>毛井</t>
        </is>
      </c>
      <c r="G432" s="107" t="inlineStr">
        <is>
          <t>建设沥青路工程7.9公里。</t>
        </is>
      </c>
      <c r="H432" s="110" t="n">
        <v>20</v>
      </c>
      <c r="I432" s="110" t="n">
        <v>20</v>
      </c>
      <c r="J432" s="219">
        <f>H432-I432</f>
        <v/>
      </c>
      <c r="K432" s="40">
        <f>I432/H432</f>
        <v/>
      </c>
      <c r="L432" s="230" t="n"/>
      <c r="M432" s="228" t="inlineStr">
        <is>
          <t>交运局</t>
        </is>
      </c>
      <c r="N432" s="228" t="inlineStr">
        <is>
          <t>公路局</t>
        </is>
      </c>
      <c r="O432" s="119" t="n"/>
    </row>
    <row r="433" ht="35" customHeight="1" s="226">
      <c r="A433" s="21" t="n">
        <v>19</v>
      </c>
      <c r="B433" s="21" t="inlineStr">
        <is>
          <t>环农领办发〔2021〕10号</t>
        </is>
      </c>
      <c r="C433" s="119" t="inlineStr">
        <is>
          <t>省级一批衔接资金</t>
        </is>
      </c>
      <c r="D433" s="21" t="inlineStr">
        <is>
          <t>八珠乡塔儿咀村部至马莲掌村温家湾崾岘、骆驼圈至华池刘沟岔砂砾路工程</t>
        </is>
      </c>
      <c r="E433" s="21" t="inlineStr">
        <is>
          <t>新建</t>
        </is>
      </c>
      <c r="F433" s="228" t="inlineStr">
        <is>
          <t>八珠</t>
        </is>
      </c>
      <c r="G433" s="107" t="inlineStr">
        <is>
          <t>新建砂砾路工程4.49公里。</t>
        </is>
      </c>
      <c r="H433" s="110" t="n">
        <v>50</v>
      </c>
      <c r="I433" s="110" t="n">
        <v>50</v>
      </c>
      <c r="J433" s="219">
        <f>H433-I433</f>
        <v/>
      </c>
      <c r="K433" s="40">
        <f>I433/H433</f>
        <v/>
      </c>
      <c r="L433" s="230" t="n"/>
      <c r="M433" s="228" t="inlineStr">
        <is>
          <t>交运局</t>
        </is>
      </c>
      <c r="N433" s="21" t="inlineStr">
        <is>
          <t>公路局</t>
        </is>
      </c>
      <c r="O433" s="119" t="n"/>
    </row>
    <row r="434" ht="35" customHeight="1" s="226">
      <c r="A434" s="21" t="n">
        <v>20</v>
      </c>
      <c r="B434" s="21" t="inlineStr">
        <is>
          <t>环农领办发〔2021〕10号</t>
        </is>
      </c>
      <c r="C434" s="119" t="inlineStr">
        <is>
          <t>省级一批衔接资金</t>
        </is>
      </c>
      <c r="D434" s="21" t="inlineStr">
        <is>
          <t>环城镇十八里刘台至鸳鸯沟天子塬村组油路工程</t>
        </is>
      </c>
      <c r="E434" s="21" t="inlineStr">
        <is>
          <t>新建</t>
        </is>
      </c>
      <c r="F434" s="228" t="inlineStr">
        <is>
          <t>环城</t>
        </is>
      </c>
      <c r="G434" s="107" t="inlineStr">
        <is>
          <t>新建油路工程5.94公里。</t>
        </is>
      </c>
      <c r="H434" s="110" t="n">
        <v>60</v>
      </c>
      <c r="I434" s="110" t="n">
        <v>60</v>
      </c>
      <c r="J434" s="219">
        <f>H434-I434</f>
        <v/>
      </c>
      <c r="K434" s="40">
        <f>I434/H434</f>
        <v/>
      </c>
      <c r="L434" s="230" t="n"/>
      <c r="M434" s="228" t="inlineStr">
        <is>
          <t>交运局</t>
        </is>
      </c>
      <c r="N434" s="21" t="inlineStr">
        <is>
          <t>公路局</t>
        </is>
      </c>
      <c r="O434" s="119" t="n"/>
    </row>
    <row r="435" ht="35" customHeight="1" s="226">
      <c r="A435" s="21" t="n">
        <v>21</v>
      </c>
      <c r="B435" s="21" t="inlineStr">
        <is>
          <t>环农领办发〔2021〕10号</t>
        </is>
      </c>
      <c r="C435" s="119" t="inlineStr">
        <is>
          <t>省级一批衔接资金</t>
        </is>
      </c>
      <c r="D435" s="21" t="inlineStr">
        <is>
          <t>环县合道陶洼子钻洞子组吊庄渠至陈旗塬村陈旗塬组袁家庄砂砾路工程</t>
        </is>
      </c>
      <c r="E435" s="21" t="inlineStr">
        <is>
          <t>新建</t>
        </is>
      </c>
      <c r="F435" s="228" t="inlineStr">
        <is>
          <t>合道</t>
        </is>
      </c>
      <c r="G435" s="107" t="inlineStr">
        <is>
          <t>新建砂砾路工程5.84公里。</t>
        </is>
      </c>
      <c r="H435" s="110" t="n">
        <v>90</v>
      </c>
      <c r="I435" s="110" t="n">
        <v>90</v>
      </c>
      <c r="J435" s="219">
        <f>H435-I435</f>
        <v/>
      </c>
      <c r="K435" s="40">
        <f>I435/H435</f>
        <v/>
      </c>
      <c r="L435" s="230" t="n"/>
      <c r="M435" s="228" t="inlineStr">
        <is>
          <t>交运局</t>
        </is>
      </c>
      <c r="N435" s="228" t="inlineStr">
        <is>
          <t>公路局</t>
        </is>
      </c>
      <c r="O435" s="119" t="n"/>
    </row>
    <row r="436" ht="35" customHeight="1" s="226">
      <c r="A436" s="21" t="n">
        <v>22</v>
      </c>
      <c r="B436" s="21" t="inlineStr">
        <is>
          <t>环农领办发〔2021〕10号</t>
        </is>
      </c>
      <c r="C436" s="119" t="inlineStr">
        <is>
          <t>省级一批衔接资金</t>
        </is>
      </c>
      <c r="D436" s="21" t="inlineStr">
        <is>
          <t>环县合道镇赵塬至小王沟砂砾路工程</t>
        </is>
      </c>
      <c r="E436" s="21" t="inlineStr">
        <is>
          <t>新建</t>
        </is>
      </c>
      <c r="F436" s="228" t="inlineStr">
        <is>
          <t>合道</t>
        </is>
      </c>
      <c r="G436" s="107" t="inlineStr">
        <is>
          <t>新建砂砾路工程5.558公里。</t>
        </is>
      </c>
      <c r="H436" s="110" t="n">
        <v>80</v>
      </c>
      <c r="I436" s="110" t="n">
        <v>80</v>
      </c>
      <c r="J436" s="219">
        <f>H436-I436</f>
        <v/>
      </c>
      <c r="K436" s="40">
        <f>I436/H436</f>
        <v/>
      </c>
      <c r="L436" s="230" t="n"/>
      <c r="M436" s="228" t="inlineStr">
        <is>
          <t>交运局</t>
        </is>
      </c>
      <c r="N436" s="228" t="inlineStr">
        <is>
          <t>公路局</t>
        </is>
      </c>
      <c r="O436" s="119" t="n"/>
    </row>
    <row r="437" ht="35" customHeight="1" s="226">
      <c r="A437" s="21" t="n">
        <v>23</v>
      </c>
      <c r="B437" s="21" t="inlineStr">
        <is>
          <t>环农领办发〔2021〕10号</t>
        </is>
      </c>
      <c r="C437" s="119" t="inlineStr">
        <is>
          <t>省级一批衔接资金</t>
        </is>
      </c>
      <c r="D437" s="21" t="inlineStr">
        <is>
          <t>环县曲子镇宋家塬村部至李旗沟、李家塬组砂砾路工程</t>
        </is>
      </c>
      <c r="E437" s="21" t="inlineStr">
        <is>
          <t>新建</t>
        </is>
      </c>
      <c r="F437" s="228" t="inlineStr">
        <is>
          <t>曲子</t>
        </is>
      </c>
      <c r="G437" s="107" t="inlineStr">
        <is>
          <t>新建砂砾路工程17.892公里。</t>
        </is>
      </c>
      <c r="H437" s="110" t="n">
        <v>170</v>
      </c>
      <c r="I437" s="110" t="n">
        <v>170</v>
      </c>
      <c r="J437" s="219">
        <f>H437-I437</f>
        <v/>
      </c>
      <c r="K437" s="40">
        <f>I437/H437</f>
        <v/>
      </c>
      <c r="L437" s="230" t="n"/>
      <c r="M437" s="228" t="inlineStr">
        <is>
          <t>交运局</t>
        </is>
      </c>
      <c r="N437" s="229" t="inlineStr">
        <is>
          <t>公路局</t>
        </is>
      </c>
      <c r="O437" s="119" t="n"/>
      <c r="P437" s="182" t="n"/>
    </row>
    <row r="438" ht="35" customHeight="1" s="226">
      <c r="A438" s="21" t="n">
        <v>25</v>
      </c>
      <c r="B438" s="21" t="inlineStr">
        <is>
          <t>环农领办发〔2021〕10号</t>
        </is>
      </c>
      <c r="C438" s="119" t="inlineStr">
        <is>
          <t>省级一批衔接资金</t>
        </is>
      </c>
      <c r="D438" s="21" t="inlineStr">
        <is>
          <t>环县洪德镇耿塬畔村至耿塬畔组平安村组示范路工程</t>
        </is>
      </c>
      <c r="E438" s="21" t="inlineStr">
        <is>
          <t>新建</t>
        </is>
      </c>
      <c r="F438" s="228" t="inlineStr">
        <is>
          <t>洪德</t>
        </is>
      </c>
      <c r="G438" s="107" t="inlineStr">
        <is>
          <t>新建油路工程3.815公里。</t>
        </is>
      </c>
      <c r="H438" s="21" t="n">
        <v>240</v>
      </c>
      <c r="I438" s="21" t="n">
        <v>240</v>
      </c>
      <c r="J438" s="219">
        <f>H438-I438</f>
        <v/>
      </c>
      <c r="K438" s="40">
        <f>I438/H438</f>
        <v/>
      </c>
      <c r="L438" s="230" t="n"/>
      <c r="M438" s="228" t="inlineStr">
        <is>
          <t>交运局</t>
        </is>
      </c>
      <c r="N438" s="228" t="inlineStr">
        <is>
          <t>公路局</t>
        </is>
      </c>
      <c r="O438" s="119" t="n"/>
    </row>
    <row r="439" ht="39" customFormat="1" customHeight="1" s="46">
      <c r="A439" s="21" t="n">
        <v>26</v>
      </c>
      <c r="B439" s="21" t="inlineStr">
        <is>
          <t>环农领办发〔2021〕9号</t>
        </is>
      </c>
      <c r="C439" s="21" t="inlineStr">
        <is>
          <t>中央二批衔接资金</t>
        </is>
      </c>
      <c r="D439" s="110" t="inlineStr">
        <is>
          <t>环县合道镇赵台村村部至阴台组砂砾路工程</t>
        </is>
      </c>
      <c r="E439" s="176" t="inlineStr">
        <is>
          <t>新建</t>
        </is>
      </c>
      <c r="F439" s="110" t="inlineStr">
        <is>
          <t>合道</t>
        </is>
      </c>
      <c r="G439" s="174" t="inlineStr">
        <is>
          <t>建设砂砾路工程4.549公里。</t>
        </is>
      </c>
      <c r="H439" s="110" t="n">
        <v>60</v>
      </c>
      <c r="I439" s="110" t="n">
        <v>60</v>
      </c>
      <c r="J439" s="219">
        <f>H439-I439</f>
        <v/>
      </c>
      <c r="K439" s="40">
        <f>I439/H439</f>
        <v/>
      </c>
      <c r="L439" s="227" t="n"/>
      <c r="M439" s="176" t="inlineStr">
        <is>
          <t>交运局</t>
        </is>
      </c>
      <c r="N439" s="176" t="inlineStr">
        <is>
          <t>公路局</t>
        </is>
      </c>
      <c r="O439" s="21" t="n"/>
    </row>
    <row r="440" ht="39" customFormat="1" customHeight="1" s="46">
      <c r="A440" s="21" t="n">
        <v>13</v>
      </c>
      <c r="B440" s="21" t="inlineStr">
        <is>
          <t>环农领办发〔2021〕9号</t>
        </is>
      </c>
      <c r="C440" s="21" t="inlineStr">
        <is>
          <t>中央二批衔接资金</t>
        </is>
      </c>
      <c r="D440" s="110" t="inlineStr">
        <is>
          <t>环县虎洞镇张湾村车掌组砂砾路工程</t>
        </is>
      </c>
      <c r="E440" s="176" t="inlineStr">
        <is>
          <t>新建</t>
        </is>
      </c>
      <c r="F440" s="110" t="inlineStr">
        <is>
          <t>虎洞</t>
        </is>
      </c>
      <c r="G440" s="174" t="inlineStr">
        <is>
          <t>新建道路工程6.095公里。</t>
        </is>
      </c>
      <c r="H440" s="110" t="n">
        <v>20</v>
      </c>
      <c r="I440" s="110" t="n">
        <v>20</v>
      </c>
      <c r="J440" s="219">
        <f>H440-I440</f>
        <v/>
      </c>
      <c r="K440" s="40">
        <f>I440/H440</f>
        <v/>
      </c>
      <c r="L440" s="227" t="n"/>
      <c r="M440" s="176" t="inlineStr">
        <is>
          <t>交运局</t>
        </is>
      </c>
      <c r="N440" s="176" t="inlineStr">
        <is>
          <t>公路局</t>
        </is>
      </c>
      <c r="O440" s="21" t="n"/>
    </row>
    <row r="441" ht="35" customHeight="1" s="226">
      <c r="A441" s="21" t="n">
        <v>30</v>
      </c>
      <c r="B441" s="21" t="inlineStr">
        <is>
          <t>环农领办发〔2021〕10号</t>
        </is>
      </c>
      <c r="C441" s="119" t="inlineStr">
        <is>
          <t>省级一批衔接资金</t>
        </is>
      </c>
      <c r="D441" s="21" t="inlineStr">
        <is>
          <t>洪德镇肖关村凉水湾组道路</t>
        </is>
      </c>
      <c r="E441" s="21" t="inlineStr">
        <is>
          <t>新建</t>
        </is>
      </c>
      <c r="F441" s="21" t="inlineStr">
        <is>
          <t>洪德</t>
        </is>
      </c>
      <c r="G441" s="107" t="inlineStr">
        <is>
          <t>新建水泥路工程2.947公里。</t>
        </is>
      </c>
      <c r="H441" s="21" t="n">
        <v>40</v>
      </c>
      <c r="I441" s="21" t="n">
        <v>40</v>
      </c>
      <c r="J441" s="219">
        <f>H441-I441</f>
        <v/>
      </c>
      <c r="K441" s="40">
        <f>I441/H441</f>
        <v/>
      </c>
      <c r="L441" s="230" t="n"/>
      <c r="M441" s="228" t="inlineStr">
        <is>
          <t>交运局</t>
        </is>
      </c>
      <c r="N441" s="21" t="inlineStr">
        <is>
          <t>公路局</t>
        </is>
      </c>
      <c r="O441" s="119" t="n"/>
    </row>
    <row r="442" ht="35" customHeight="1" s="226">
      <c r="A442" s="21" t="n">
        <v>35</v>
      </c>
      <c r="B442" s="21" t="inlineStr">
        <is>
          <t>环农领办发〔2021〕10号</t>
        </is>
      </c>
      <c r="C442" s="119" t="inlineStr">
        <is>
          <t>省级一批衔接资金</t>
        </is>
      </c>
      <c r="D442" s="21" t="inlineStr">
        <is>
          <t>天池乡殷屈河村贾塬组张塬至老虎梁砂砾路</t>
        </is>
      </c>
      <c r="E442" s="21" t="inlineStr">
        <is>
          <t>新建</t>
        </is>
      </c>
      <c r="F442" s="21" t="inlineStr">
        <is>
          <t>天池</t>
        </is>
      </c>
      <c r="G442" s="107" t="inlineStr">
        <is>
          <t>新建砂砾路4.6公里。</t>
        </is>
      </c>
      <c r="H442" s="21" t="n">
        <v>40</v>
      </c>
      <c r="I442" s="21" t="n">
        <v>40</v>
      </c>
      <c r="J442" s="219">
        <f>H442-I442</f>
        <v/>
      </c>
      <c r="K442" s="40">
        <f>I442/H442</f>
        <v/>
      </c>
      <c r="L442" s="230" t="n"/>
      <c r="M442" s="228" t="inlineStr">
        <is>
          <t>交运局</t>
        </is>
      </c>
      <c r="N442" s="21" t="inlineStr">
        <is>
          <t>公路局</t>
        </is>
      </c>
      <c r="O442" s="119" t="n"/>
    </row>
    <row r="443" ht="35" customHeight="1" s="226">
      <c r="A443" s="21" t="n">
        <v>36</v>
      </c>
      <c r="B443" s="21" t="inlineStr">
        <is>
          <t>环农领办发〔2021〕10号</t>
        </is>
      </c>
      <c r="C443" s="119" t="inlineStr">
        <is>
          <t>省级一批衔接资金</t>
        </is>
      </c>
      <c r="D443" s="21" t="inlineStr">
        <is>
          <t>车道元峁村连井组老家壕口至古儿岔村组砂砾路</t>
        </is>
      </c>
      <c r="E443" s="21" t="inlineStr">
        <is>
          <t>新建</t>
        </is>
      </c>
      <c r="F443" s="21" t="inlineStr">
        <is>
          <t>车道</t>
        </is>
      </c>
      <c r="G443" s="107" t="inlineStr">
        <is>
          <t>新建砂砾路5.2公里。</t>
        </is>
      </c>
      <c r="H443" s="21" t="n">
        <v>110</v>
      </c>
      <c r="I443" s="21" t="n">
        <v>110</v>
      </c>
      <c r="J443" s="219">
        <f>H443-I443</f>
        <v/>
      </c>
      <c r="K443" s="40">
        <f>I443/H443</f>
        <v/>
      </c>
      <c r="L443" s="230" t="n"/>
      <c r="M443" s="228" t="inlineStr">
        <is>
          <t>交运局</t>
        </is>
      </c>
      <c r="N443" s="21" t="inlineStr">
        <is>
          <t>公路局</t>
        </is>
      </c>
      <c r="O443" s="119" t="n"/>
    </row>
    <row r="444" ht="35" customHeight="1" s="226">
      <c r="A444" s="21" t="n">
        <v>37</v>
      </c>
      <c r="B444" s="21" t="inlineStr">
        <is>
          <t>环农领办发〔2021〕10号</t>
        </is>
      </c>
      <c r="C444" s="119" t="inlineStr">
        <is>
          <t>省级一批衔接资金</t>
        </is>
      </c>
      <c r="D444" s="21" t="inlineStr">
        <is>
          <t>张塬路口至吕河中台砂砾路</t>
        </is>
      </c>
      <c r="E444" s="21" t="inlineStr">
        <is>
          <t>新建</t>
        </is>
      </c>
      <c r="F444" s="21" t="inlineStr">
        <is>
          <t>耿湾</t>
        </is>
      </c>
      <c r="G444" s="107" t="inlineStr">
        <is>
          <t>新建砂砾路7.4公里。</t>
        </is>
      </c>
      <c r="H444" s="21" t="n">
        <v>65</v>
      </c>
      <c r="I444" s="21" t="n">
        <v>65</v>
      </c>
      <c r="J444" s="219">
        <f>H444-I444</f>
        <v/>
      </c>
      <c r="K444" s="40">
        <f>I444/H444</f>
        <v/>
      </c>
      <c r="L444" s="230" t="n"/>
      <c r="M444" s="228" t="inlineStr">
        <is>
          <t>交运局</t>
        </is>
      </c>
      <c r="N444" s="21" t="inlineStr">
        <is>
          <t>公路局</t>
        </is>
      </c>
      <c r="O444" s="119" t="n"/>
    </row>
    <row r="445" ht="35" customHeight="1" s="226">
      <c r="A445" s="83" t="inlineStr">
        <is>
          <t>四十三</t>
        </is>
      </c>
      <c r="B445" s="82" t="inlineStr">
        <is>
          <t>环农领办发〔2021〕10号</t>
        </is>
      </c>
      <c r="C445" s="54" t="inlineStr">
        <is>
          <t>省级一批衔接资金</t>
        </is>
      </c>
      <c r="D445" s="83" t="inlineStr">
        <is>
          <t>韩掌沟淤地坝除险加固工程</t>
        </is>
      </c>
      <c r="E445" s="83" t="inlineStr">
        <is>
          <t xml:space="preserve">新建 </t>
        </is>
      </c>
      <c r="F445" s="83" t="inlineStr">
        <is>
          <t>车道镇</t>
        </is>
      </c>
      <c r="G445" s="178" t="inlineStr">
        <is>
          <t>增加上坝道路一公里。</t>
        </is>
      </c>
      <c r="H445" s="83" t="n">
        <v>12</v>
      </c>
      <c r="I445" s="83" t="n">
        <v>12</v>
      </c>
      <c r="J445" s="221">
        <f>H445-I445</f>
        <v/>
      </c>
      <c r="K445" s="157">
        <f>I445/H445</f>
        <v/>
      </c>
      <c r="L445" s="225" t="n"/>
      <c r="M445" s="83" t="inlineStr">
        <is>
          <t>水保局</t>
        </is>
      </c>
      <c r="N445" s="83" t="inlineStr">
        <is>
          <t>水保局</t>
        </is>
      </c>
      <c r="O445" s="54" t="n"/>
    </row>
    <row r="446" ht="35" customHeight="1" s="226">
      <c r="A446" s="81" t="inlineStr">
        <is>
          <t>四十四</t>
        </is>
      </c>
      <c r="B446" s="82" t="inlineStr">
        <is>
          <t>环农领办发〔2021〕10号</t>
        </is>
      </c>
      <c r="C446" s="54" t="inlineStr">
        <is>
          <t>省级一批衔接资金</t>
        </is>
      </c>
      <c r="D446" s="83" t="inlineStr">
        <is>
          <t>淤地坝抢险维修工程合计</t>
        </is>
      </c>
      <c r="E446" s="83" t="inlineStr">
        <is>
          <t>续建</t>
        </is>
      </c>
      <c r="F446" s="83" t="inlineStr">
        <is>
          <t>6个乡（镇）</t>
        </is>
      </c>
      <c r="G446" s="178" t="inlineStr">
        <is>
          <t>对老虎沟、北掌沟、堡子沟等18座存在安全隐患的淤地坝进行抢险维修，通过维修加固坝体、增设溢洪道、维修上坝道路等措施，确保淤地坝安全度汛。</t>
        </is>
      </c>
      <c r="H446" s="81" t="n">
        <v>285</v>
      </c>
      <c r="I446" s="81" t="n">
        <v>285</v>
      </c>
      <c r="J446" s="221">
        <f>H446-I446</f>
        <v/>
      </c>
      <c r="K446" s="157">
        <f>I446/H446</f>
        <v/>
      </c>
      <c r="L446" s="225" t="n"/>
      <c r="M446" s="83" t="inlineStr">
        <is>
          <t>水保局</t>
        </is>
      </c>
      <c r="N446" s="83" t="inlineStr">
        <is>
          <t>水保局</t>
        </is>
      </c>
      <c r="O446" s="54" t="n"/>
    </row>
    <row r="447" ht="35" customHeight="1" s="226">
      <c r="A447" s="110" t="n">
        <v>1</v>
      </c>
      <c r="B447" s="21" t="inlineStr">
        <is>
          <t>环农领办发〔2021〕10号</t>
        </is>
      </c>
      <c r="C447" s="119" t="inlineStr">
        <is>
          <t>省级一批衔接资金</t>
        </is>
      </c>
      <c r="D447" s="176" t="inlineStr">
        <is>
          <t>常崾岘1#中型淤地坝除险加固工程</t>
        </is>
      </c>
      <c r="E447" s="176" t="inlineStr">
        <is>
          <t>续建</t>
        </is>
      </c>
      <c r="F447" s="176" t="inlineStr">
        <is>
          <t>芦家湾乡</t>
        </is>
      </c>
      <c r="G447" s="175" t="inlineStr">
        <is>
          <t>水毁坝体修复。</t>
        </is>
      </c>
      <c r="H447" s="110" t="n">
        <v>0.5</v>
      </c>
      <c r="I447" s="110" t="n">
        <v>0.5</v>
      </c>
      <c r="J447" s="219">
        <f>H447-I447</f>
        <v/>
      </c>
      <c r="K447" s="40">
        <f>I447/H447</f>
        <v/>
      </c>
      <c r="L447" s="230" t="n"/>
      <c r="M447" s="176" t="inlineStr">
        <is>
          <t>水保局</t>
        </is>
      </c>
      <c r="N447" s="176" t="inlineStr">
        <is>
          <t>水保局</t>
        </is>
      </c>
      <c r="O447" s="119" t="n"/>
    </row>
    <row r="448" ht="35" customHeight="1" s="226">
      <c r="A448" s="110" t="n">
        <v>2</v>
      </c>
      <c r="B448" s="21" t="inlineStr">
        <is>
          <t>环农领办发〔2021〕10号</t>
        </is>
      </c>
      <c r="C448" s="119" t="inlineStr">
        <is>
          <t>省级一批衔接资金</t>
        </is>
      </c>
      <c r="D448" s="176" t="inlineStr">
        <is>
          <t>常崾岘2#中型淤地坝除险加固工程</t>
        </is>
      </c>
      <c r="E448" s="176" t="inlineStr">
        <is>
          <t>续建</t>
        </is>
      </c>
      <c r="F448" s="176" t="inlineStr">
        <is>
          <t>芦家湾乡</t>
        </is>
      </c>
      <c r="G448" s="175" t="inlineStr">
        <is>
          <t>上坝道路维修，坝体恢复。</t>
        </is>
      </c>
      <c r="H448" s="110" t="n">
        <v>10</v>
      </c>
      <c r="I448" s="110" t="n">
        <v>10</v>
      </c>
      <c r="J448" s="219">
        <f>H448-I448</f>
        <v/>
      </c>
      <c r="K448" s="40">
        <f>I448/H448</f>
        <v/>
      </c>
      <c r="L448" s="230" t="n"/>
      <c r="M448" s="176" t="inlineStr">
        <is>
          <t>水保局</t>
        </is>
      </c>
      <c r="N448" s="176" t="inlineStr">
        <is>
          <t>水保局</t>
        </is>
      </c>
      <c r="O448" s="119" t="n"/>
    </row>
    <row r="449" ht="35" customHeight="1" s="226">
      <c r="A449" s="110" t="n">
        <v>3</v>
      </c>
      <c r="B449" s="21" t="inlineStr">
        <is>
          <t>环农领办发〔2021〕10号</t>
        </is>
      </c>
      <c r="C449" s="119" t="inlineStr">
        <is>
          <t>省级一批衔接资金</t>
        </is>
      </c>
      <c r="D449" s="176" t="inlineStr">
        <is>
          <t>油坊沟1#中型淤地坝除险加固工程</t>
        </is>
      </c>
      <c r="E449" s="176" t="inlineStr">
        <is>
          <t>续建</t>
        </is>
      </c>
      <c r="F449" s="176" t="inlineStr">
        <is>
          <t>芦家湾乡</t>
        </is>
      </c>
      <c r="G449" s="175" t="inlineStr">
        <is>
          <t>水毁坝体修复。</t>
        </is>
      </c>
      <c r="H449" s="110" t="n">
        <v>0.5</v>
      </c>
      <c r="I449" s="110" t="n">
        <v>0.5</v>
      </c>
      <c r="J449" s="219">
        <f>H449-I449</f>
        <v/>
      </c>
      <c r="K449" s="40">
        <f>I449/H449</f>
        <v/>
      </c>
      <c r="L449" s="230" t="n"/>
      <c r="M449" s="176" t="inlineStr">
        <is>
          <t>水保局</t>
        </is>
      </c>
      <c r="N449" s="176" t="inlineStr">
        <is>
          <t>水保局</t>
        </is>
      </c>
      <c r="O449" s="119" t="n"/>
    </row>
    <row r="450" ht="35" customHeight="1" s="226">
      <c r="A450" s="21" t="n">
        <v>4</v>
      </c>
      <c r="B450" s="21" t="inlineStr">
        <is>
          <t>环农领办发〔2021〕10号</t>
        </is>
      </c>
      <c r="C450" s="119" t="inlineStr">
        <is>
          <t>省级一批衔接资金</t>
        </is>
      </c>
      <c r="D450" s="21" t="inlineStr">
        <is>
          <t>油坊沟2#中型淤地坝除险加固工程</t>
        </is>
      </c>
      <c r="E450" s="21" t="inlineStr">
        <is>
          <t>续建</t>
        </is>
      </c>
      <c r="F450" s="21" t="inlineStr">
        <is>
          <t>芦家湾乡</t>
        </is>
      </c>
      <c r="G450" s="107" t="inlineStr">
        <is>
          <t>水毁坝体恢复，维修泄洪洞</t>
        </is>
      </c>
      <c r="H450" s="110" t="n">
        <v>2</v>
      </c>
      <c r="I450" s="110" t="n">
        <v>2</v>
      </c>
      <c r="J450" s="219">
        <f>H450-I450</f>
        <v/>
      </c>
      <c r="K450" s="40">
        <f>I450/H450</f>
        <v/>
      </c>
      <c r="L450" s="230" t="n"/>
      <c r="M450" s="228" t="inlineStr">
        <is>
          <t>水保局</t>
        </is>
      </c>
      <c r="N450" s="229" t="inlineStr">
        <is>
          <t>水保局</t>
        </is>
      </c>
      <c r="O450" s="119" t="n"/>
    </row>
    <row r="451" ht="35" customHeight="1" s="226">
      <c r="A451" s="21" t="n">
        <v>5</v>
      </c>
      <c r="B451" s="21" t="inlineStr">
        <is>
          <t>环农领办发〔2021〕10号</t>
        </is>
      </c>
      <c r="C451" s="119" t="inlineStr">
        <is>
          <t>省级一批衔接资金</t>
        </is>
      </c>
      <c r="D451" s="21" t="inlineStr">
        <is>
          <t>王庄中型淤地坝除险加固工程</t>
        </is>
      </c>
      <c r="E451" s="21" t="inlineStr">
        <is>
          <t>续建</t>
        </is>
      </c>
      <c r="F451" s="21" t="inlineStr">
        <is>
          <t>芦家湾乡</t>
        </is>
      </c>
      <c r="G451" s="107" t="inlineStr">
        <is>
          <t>坝体恢复，维修溢洪道。</t>
        </is>
      </c>
      <c r="H451" s="110" t="n">
        <v>2</v>
      </c>
      <c r="I451" s="110" t="n">
        <v>2</v>
      </c>
      <c r="J451" s="219">
        <f>H451-I451</f>
        <v/>
      </c>
      <c r="K451" s="40">
        <f>I451/H451</f>
        <v/>
      </c>
      <c r="L451" s="230" t="n"/>
      <c r="M451" s="228" t="inlineStr">
        <is>
          <t>水保局</t>
        </is>
      </c>
      <c r="N451" s="229" t="inlineStr">
        <is>
          <t>水保局</t>
        </is>
      </c>
      <c r="O451" s="119" t="n"/>
    </row>
    <row r="452" ht="35" customHeight="1" s="226">
      <c r="A452" s="21" t="n">
        <v>6</v>
      </c>
      <c r="B452" s="21" t="inlineStr">
        <is>
          <t>环农领办发〔2021〕10号</t>
        </is>
      </c>
      <c r="C452" s="119" t="inlineStr">
        <is>
          <t>省级一批衔接资金</t>
        </is>
      </c>
      <c r="D452" s="21" t="inlineStr">
        <is>
          <t>王庄1#中型淤地坝除险加固工程</t>
        </is>
      </c>
      <c r="E452" s="21" t="inlineStr">
        <is>
          <t>续建</t>
        </is>
      </c>
      <c r="F452" s="21" t="inlineStr">
        <is>
          <t>芦家湾乡</t>
        </is>
      </c>
      <c r="G452" s="107" t="inlineStr">
        <is>
          <t>坝体恢复，维修溢洪道。</t>
        </is>
      </c>
      <c r="H452" s="110" t="n">
        <v>10</v>
      </c>
      <c r="I452" s="110" t="n">
        <v>10</v>
      </c>
      <c r="J452" s="219">
        <f>H452-I452</f>
        <v/>
      </c>
      <c r="K452" s="40">
        <f>I452/H452</f>
        <v/>
      </c>
      <c r="L452" s="230" t="n"/>
      <c r="M452" s="228" t="inlineStr">
        <is>
          <t>水保局</t>
        </is>
      </c>
      <c r="N452" s="229" t="inlineStr">
        <is>
          <t>水保局</t>
        </is>
      </c>
      <c r="O452" s="119" t="n"/>
    </row>
    <row r="453" ht="35" customHeight="1" s="226">
      <c r="A453" s="21" t="n">
        <v>7</v>
      </c>
      <c r="B453" s="21" t="inlineStr">
        <is>
          <t>环农领办发〔2021〕10号</t>
        </is>
      </c>
      <c r="C453" s="119" t="inlineStr">
        <is>
          <t>省级一批衔接资金</t>
        </is>
      </c>
      <c r="D453" s="21" t="inlineStr">
        <is>
          <t>小户掌淤地坝除险加固工程</t>
        </is>
      </c>
      <c r="E453" s="21" t="inlineStr">
        <is>
          <t>续建</t>
        </is>
      </c>
      <c r="F453" s="21" t="inlineStr">
        <is>
          <t>芦家湾乡</t>
        </is>
      </c>
      <c r="G453" s="107" t="inlineStr">
        <is>
          <t>加固坝体右岸增设溢洪道。</t>
        </is>
      </c>
      <c r="H453" s="110" t="n">
        <v>15</v>
      </c>
      <c r="I453" s="110" t="n">
        <v>15</v>
      </c>
      <c r="J453" s="219">
        <f>H453-I453</f>
        <v/>
      </c>
      <c r="K453" s="40">
        <f>I453/H453</f>
        <v/>
      </c>
      <c r="L453" s="230" t="n"/>
      <c r="M453" s="228" t="inlineStr">
        <is>
          <t>水保局</t>
        </is>
      </c>
      <c r="N453" s="229" t="inlineStr">
        <is>
          <t>水保局</t>
        </is>
      </c>
      <c r="O453" s="119" t="n"/>
    </row>
    <row r="454" ht="35" customHeight="1" s="226">
      <c r="A454" s="21" t="n">
        <v>8</v>
      </c>
      <c r="B454" s="21" t="inlineStr">
        <is>
          <t>环农领办发〔2021〕10号</t>
        </is>
      </c>
      <c r="C454" s="119" t="inlineStr">
        <is>
          <t>省级一批衔接资金</t>
        </is>
      </c>
      <c r="D454" s="21" t="inlineStr">
        <is>
          <t>西湾淤地坝除险加固工程</t>
        </is>
      </c>
      <c r="E454" s="21" t="inlineStr">
        <is>
          <t>续建</t>
        </is>
      </c>
      <c r="F454" s="228" t="inlineStr">
        <is>
          <t>芦家湾乡</t>
        </is>
      </c>
      <c r="G454" s="107" t="inlineStr">
        <is>
          <t>左岸增设溢洪道。</t>
        </is>
      </c>
      <c r="H454" s="110" t="n">
        <v>15</v>
      </c>
      <c r="I454" s="110" t="n">
        <v>15</v>
      </c>
      <c r="J454" s="219">
        <f>H454-I454</f>
        <v/>
      </c>
      <c r="K454" s="40">
        <f>I454/H454</f>
        <v/>
      </c>
      <c r="L454" s="230" t="n"/>
      <c r="M454" s="228" t="inlineStr">
        <is>
          <t>水保局</t>
        </is>
      </c>
      <c r="N454" s="228" t="inlineStr">
        <is>
          <t>水保局</t>
        </is>
      </c>
      <c r="O454" s="119" t="n"/>
    </row>
    <row r="455" ht="35" customHeight="1" s="226">
      <c r="A455" s="21" t="n">
        <v>9</v>
      </c>
      <c r="B455" s="21" t="inlineStr">
        <is>
          <t>环农领办发〔2021〕10号</t>
        </is>
      </c>
      <c r="C455" s="119" t="inlineStr">
        <is>
          <t>省级一批衔接资金</t>
        </is>
      </c>
      <c r="D455" s="21" t="inlineStr">
        <is>
          <t>小掌脑淤地坝除险加固工程</t>
        </is>
      </c>
      <c r="E455" s="21" t="inlineStr">
        <is>
          <t>续建</t>
        </is>
      </c>
      <c r="F455" s="228" t="inlineStr">
        <is>
          <t>芦家湾乡</t>
        </is>
      </c>
      <c r="G455" s="107" t="inlineStr">
        <is>
          <t>右岸增设溢洪道。</t>
        </is>
      </c>
      <c r="H455" s="110" t="n">
        <v>10</v>
      </c>
      <c r="I455" s="110" t="n">
        <v>10</v>
      </c>
      <c r="J455" s="219">
        <f>H455-I455</f>
        <v/>
      </c>
      <c r="K455" s="40">
        <f>I455/H455</f>
        <v/>
      </c>
      <c r="L455" s="230" t="n"/>
      <c r="M455" s="228" t="inlineStr">
        <is>
          <t>水保局</t>
        </is>
      </c>
      <c r="N455" s="228" t="inlineStr">
        <is>
          <t>水保局</t>
        </is>
      </c>
      <c r="O455" s="119" t="n"/>
    </row>
    <row r="456" ht="35" customHeight="1" s="226">
      <c r="A456" s="21" t="n">
        <v>10</v>
      </c>
      <c r="B456" s="21" t="inlineStr">
        <is>
          <t>环农领办发〔2021〕10号</t>
        </is>
      </c>
      <c r="C456" s="119" t="inlineStr">
        <is>
          <t>省级一批衔接资金</t>
        </is>
      </c>
      <c r="D456" s="21" t="inlineStr">
        <is>
          <t>马湾淤地坝除险加固工程</t>
        </is>
      </c>
      <c r="E456" s="21" t="inlineStr">
        <is>
          <t>续建</t>
        </is>
      </c>
      <c r="F456" s="228" t="inlineStr">
        <is>
          <t>芦家湾乡</t>
        </is>
      </c>
      <c r="G456" s="107" t="inlineStr">
        <is>
          <t>加固坝体右岸增设溢洪道。</t>
        </is>
      </c>
      <c r="H456" s="110" t="n">
        <v>5</v>
      </c>
      <c r="I456" s="110" t="n">
        <v>5</v>
      </c>
      <c r="J456" s="219">
        <f>H456-I456</f>
        <v/>
      </c>
      <c r="K456" s="40">
        <f>I456/H456</f>
        <v/>
      </c>
      <c r="L456" s="230" t="n"/>
      <c r="M456" s="228" t="inlineStr">
        <is>
          <t>水保局</t>
        </is>
      </c>
      <c r="N456" s="228" t="inlineStr">
        <is>
          <t>水保局</t>
        </is>
      </c>
      <c r="O456" s="119" t="n"/>
    </row>
    <row r="457" ht="35" customHeight="1" s="226">
      <c r="A457" s="21" t="n">
        <v>11</v>
      </c>
      <c r="B457" s="21" t="inlineStr">
        <is>
          <t>环农领办发〔2021〕10号</t>
        </is>
      </c>
      <c r="C457" s="119" t="inlineStr">
        <is>
          <t>省级一批衔接资金</t>
        </is>
      </c>
      <c r="D457" s="21" t="inlineStr">
        <is>
          <t>李掌沟淤地坝</t>
        </is>
      </c>
      <c r="E457" s="21" t="inlineStr">
        <is>
          <t>续建</t>
        </is>
      </c>
      <c r="F457" s="228" t="inlineStr">
        <is>
          <t>芦家湾乡</t>
        </is>
      </c>
      <c r="G457" s="107" t="inlineStr">
        <is>
          <t>加固坝体右岸增设溢洪道。</t>
        </is>
      </c>
      <c r="H457" s="110" t="n">
        <v>3</v>
      </c>
      <c r="I457" s="110" t="n">
        <v>3</v>
      </c>
      <c r="J457" s="219">
        <f>H457-I457</f>
        <v/>
      </c>
      <c r="K457" s="40">
        <f>I457/H457</f>
        <v/>
      </c>
      <c r="L457" s="230" t="n"/>
      <c r="M457" s="228" t="inlineStr">
        <is>
          <t>水保局</t>
        </is>
      </c>
      <c r="N457" s="228" t="inlineStr">
        <is>
          <t>水保局</t>
        </is>
      </c>
      <c r="O457" s="119" t="n"/>
    </row>
    <row r="458" ht="35" customHeight="1" s="226">
      <c r="A458" s="21" t="n">
        <v>12</v>
      </c>
      <c r="B458" s="21" t="inlineStr">
        <is>
          <t>环农领办发〔2021〕10号</t>
        </is>
      </c>
      <c r="C458" s="119" t="inlineStr">
        <is>
          <t>省级一批衔接资金</t>
        </is>
      </c>
      <c r="D458" s="21" t="inlineStr">
        <is>
          <t>老虎沟淤地坝除险加固工程</t>
        </is>
      </c>
      <c r="E458" s="21" t="inlineStr">
        <is>
          <t>续建</t>
        </is>
      </c>
      <c r="F458" s="228" t="inlineStr">
        <is>
          <t>木钵镇</t>
        </is>
      </c>
      <c r="G458" s="107" t="inlineStr">
        <is>
          <t>修复坝体、增设溢洪道，新修防汛道路。</t>
        </is>
      </c>
      <c r="H458" s="110" t="n">
        <v>20</v>
      </c>
      <c r="I458" s="110" t="n">
        <v>20</v>
      </c>
      <c r="J458" s="219">
        <f>H458-I458</f>
        <v/>
      </c>
      <c r="K458" s="40">
        <f>I458/H458</f>
        <v/>
      </c>
      <c r="L458" s="230" t="n"/>
      <c r="M458" s="228" t="inlineStr">
        <is>
          <t>水保局</t>
        </is>
      </c>
      <c r="N458" s="21" t="inlineStr">
        <is>
          <t>水保局</t>
        </is>
      </c>
      <c r="O458" s="119" t="n"/>
    </row>
    <row r="459" ht="35" customHeight="1" s="226">
      <c r="A459" s="21" t="n">
        <v>13</v>
      </c>
      <c r="B459" s="21" t="inlineStr">
        <is>
          <t>环农领办发〔2021〕10号</t>
        </is>
      </c>
      <c r="C459" s="119" t="inlineStr">
        <is>
          <t>省级一批衔接资金</t>
        </is>
      </c>
      <c r="D459" s="21" t="inlineStr">
        <is>
          <t>洞子沟淤地坝除险加固工程</t>
        </is>
      </c>
      <c r="E459" s="21" t="inlineStr">
        <is>
          <t>续建</t>
        </is>
      </c>
      <c r="F459" s="228" t="inlineStr">
        <is>
          <t>洪德镇</t>
        </is>
      </c>
      <c r="G459" s="107" t="inlineStr">
        <is>
          <t>对水毁坝体溢洪道进行维修。</t>
        </is>
      </c>
      <c r="H459" s="110" t="n">
        <v>107</v>
      </c>
      <c r="I459" s="110" t="n">
        <v>107</v>
      </c>
      <c r="J459" s="219">
        <f>H459-I459</f>
        <v/>
      </c>
      <c r="K459" s="40">
        <f>I459/H459</f>
        <v/>
      </c>
      <c r="L459" s="230" t="n"/>
      <c r="M459" s="228" t="inlineStr">
        <is>
          <t>水保局</t>
        </is>
      </c>
      <c r="N459" s="21" t="inlineStr">
        <is>
          <t>水保局</t>
        </is>
      </c>
      <c r="O459" s="119" t="n"/>
    </row>
    <row r="460" ht="35" customHeight="1" s="226">
      <c r="A460" s="21" t="n">
        <v>15</v>
      </c>
      <c r="B460" s="21" t="inlineStr">
        <is>
          <t>环农领办发〔2021〕10号</t>
        </is>
      </c>
      <c r="C460" s="119" t="inlineStr">
        <is>
          <t>省级一批衔接资金</t>
        </is>
      </c>
      <c r="D460" s="21" t="inlineStr">
        <is>
          <t>大湾沟中型淤地坝</t>
        </is>
      </c>
      <c r="E460" s="21" t="inlineStr">
        <is>
          <t>续建</t>
        </is>
      </c>
      <c r="F460" s="228" t="inlineStr">
        <is>
          <t>虎洞镇</t>
        </is>
      </c>
      <c r="G460" s="107" t="inlineStr">
        <is>
          <t>加高坝体，增设溢洪道。</t>
        </is>
      </c>
      <c r="H460" s="110" t="n">
        <v>5</v>
      </c>
      <c r="I460" s="110" t="n">
        <v>5</v>
      </c>
      <c r="J460" s="219">
        <f>H460-I460</f>
        <v/>
      </c>
      <c r="K460" s="40">
        <f>I460/H460</f>
        <v/>
      </c>
      <c r="L460" s="230" t="n"/>
      <c r="M460" s="228" t="inlineStr">
        <is>
          <t>水保局</t>
        </is>
      </c>
      <c r="N460" s="228" t="inlineStr">
        <is>
          <t>水保局</t>
        </is>
      </c>
      <c r="O460" s="119" t="n"/>
    </row>
    <row r="461" ht="35" customHeight="1" s="226">
      <c r="A461" s="21" t="n">
        <v>16</v>
      </c>
      <c r="B461" s="21" t="inlineStr">
        <is>
          <t>环农领办发〔2021〕10号</t>
        </is>
      </c>
      <c r="C461" s="119" t="inlineStr">
        <is>
          <t>省级一批衔接资金</t>
        </is>
      </c>
      <c r="D461" s="21" t="inlineStr">
        <is>
          <t>北掌沟淤地坝除险加固工程</t>
        </is>
      </c>
      <c r="E461" s="21" t="inlineStr">
        <is>
          <t>续建</t>
        </is>
      </c>
      <c r="F461" s="228" t="inlineStr">
        <is>
          <t>虎洞镇</t>
        </is>
      </c>
      <c r="G461" s="107" t="inlineStr">
        <is>
          <t>维修溢洪道。</t>
        </is>
      </c>
      <c r="H461" s="110" t="n">
        <v>10</v>
      </c>
      <c r="I461" s="110" t="n">
        <v>10</v>
      </c>
      <c r="J461" s="219">
        <f>H461-I461</f>
        <v/>
      </c>
      <c r="K461" s="40">
        <f>I461/H461</f>
        <v/>
      </c>
      <c r="L461" s="230" t="n"/>
      <c r="M461" s="228" t="inlineStr">
        <is>
          <t>水保局</t>
        </is>
      </c>
      <c r="N461" s="229" t="inlineStr">
        <is>
          <t>水保局</t>
        </is>
      </c>
      <c r="O461" s="119" t="n"/>
    </row>
    <row r="462" ht="35" customHeight="1" s="226">
      <c r="A462" s="21" t="n">
        <v>17</v>
      </c>
      <c r="B462" s="21" t="inlineStr">
        <is>
          <t>环农领办发〔2021〕10号</t>
        </is>
      </c>
      <c r="C462" s="119" t="inlineStr">
        <is>
          <t>省级一批衔接资金</t>
        </is>
      </c>
      <c r="D462" s="21" t="inlineStr">
        <is>
          <t>刘掌沟骨干坝</t>
        </is>
      </c>
      <c r="E462" s="21" t="inlineStr">
        <is>
          <t>续建</t>
        </is>
      </c>
      <c r="F462" s="228" t="inlineStr">
        <is>
          <t>车道镇</t>
        </is>
      </c>
      <c r="G462" s="107" t="inlineStr">
        <is>
          <t>维修溢洪道。</t>
        </is>
      </c>
      <c r="H462" s="110" t="n">
        <v>10</v>
      </c>
      <c r="I462" s="110" t="n">
        <v>10</v>
      </c>
      <c r="J462" s="219">
        <f>H462-I462</f>
        <v/>
      </c>
      <c r="K462" s="40">
        <f>I462/H462</f>
        <v/>
      </c>
      <c r="L462" s="230" t="n"/>
      <c r="M462" s="228" t="inlineStr">
        <is>
          <t>水保局</t>
        </is>
      </c>
      <c r="N462" s="229" t="inlineStr">
        <is>
          <t>水保局</t>
        </is>
      </c>
      <c r="O462" s="119" t="n"/>
    </row>
    <row r="463" ht="35" customHeight="1" s="226">
      <c r="A463" s="21" t="n">
        <v>18</v>
      </c>
      <c r="B463" s="21" t="inlineStr">
        <is>
          <t>环农领办发〔2021〕10号</t>
        </is>
      </c>
      <c r="C463" s="119" t="inlineStr">
        <is>
          <t>省级一批衔接资金</t>
        </is>
      </c>
      <c r="D463" s="21" t="inlineStr">
        <is>
          <t>堡子沟淤地坝除险加固工程</t>
        </is>
      </c>
      <c r="E463" s="21" t="inlineStr">
        <is>
          <t>续建</t>
        </is>
      </c>
      <c r="F463" s="228" t="inlineStr">
        <is>
          <t>演武乡</t>
        </is>
      </c>
      <c r="G463" s="107" t="inlineStr">
        <is>
          <t>新建淤地坝一座。</t>
        </is>
      </c>
      <c r="H463" s="110" t="n">
        <v>60</v>
      </c>
      <c r="I463" s="110" t="n">
        <v>60</v>
      </c>
      <c r="J463" s="219">
        <f>H463-I463</f>
        <v/>
      </c>
      <c r="K463" s="40">
        <f>I463/H463</f>
        <v/>
      </c>
      <c r="L463" s="230" t="n"/>
      <c r="M463" s="228" t="inlineStr">
        <is>
          <t>水保局</t>
        </is>
      </c>
      <c r="N463" s="228" t="inlineStr">
        <is>
          <t>水保局</t>
        </is>
      </c>
      <c r="O463" s="119" t="n"/>
    </row>
    <row r="464" ht="89" customHeight="1" s="226">
      <c r="A464" s="82" t="inlineStr">
        <is>
          <t>四十五</t>
        </is>
      </c>
      <c r="B464" s="82" t="inlineStr">
        <is>
          <t>环农领办发〔2021〕10号</t>
        </is>
      </c>
      <c r="C464" s="54" t="inlineStr">
        <is>
          <t>省级一批衔接资金</t>
        </is>
      </c>
      <c r="D464" s="82" t="inlineStr">
        <is>
          <t>黄土高原塬面保护项目合计</t>
        </is>
      </c>
      <c r="E464" s="82" t="inlineStr">
        <is>
          <t>新建</t>
        </is>
      </c>
      <c r="F464" s="231" t="inlineStr">
        <is>
          <t>5个乡镇</t>
        </is>
      </c>
      <c r="G464" s="108" t="inlineStr">
        <is>
          <t>通过沟头防护等措施，对白草塬村赵崾岘、等8条支毛沟进行治理，保护塬面面积31.91km²，新增综合治理面积0.51km²。具体建设内容：沟头回填加固3处，沟头防护9道，新修500立方米蓄水池3座、涝池3座、排水渠692米、排水管79米、下沟排水工程5处565米、回填区坡面排水渠347米、土地复垦40.1亩、沟底护坦6处、沟道柳谷坊13道38米、护坡工程7处、封育围栏7.9千米，配套沉砂池3座、涝池防护围栏372米、消力池35座、连接池1座，在沟头、沟底、坡面等地栽植水保林、种草，修临时施工道路2.82公里。（总投资1016.5万元，已安排500万元，本次安排413万元）</t>
        </is>
      </c>
      <c r="H464" s="81">
        <f>SUM(H465:H472)</f>
        <v/>
      </c>
      <c r="I464" s="81">
        <f>SUM(I465:I472)</f>
        <v/>
      </c>
      <c r="J464" s="221">
        <f>H464-I464</f>
        <v/>
      </c>
      <c r="K464" s="157">
        <f>I464/H464</f>
        <v/>
      </c>
      <c r="L464" s="225" t="n"/>
      <c r="M464" s="231" t="inlineStr">
        <is>
          <t>水保局</t>
        </is>
      </c>
      <c r="N464" s="231" t="inlineStr">
        <is>
          <t>水保局</t>
        </is>
      </c>
      <c r="O464" s="54" t="n"/>
    </row>
    <row r="465" ht="48" customHeight="1" s="226">
      <c r="A465" s="21" t="n">
        <v>1</v>
      </c>
      <c r="B465" s="21" t="inlineStr">
        <is>
          <t>环农领办发〔2021〕10号</t>
        </is>
      </c>
      <c r="C465" s="119" t="inlineStr">
        <is>
          <t>省级一批衔接资金</t>
        </is>
      </c>
      <c r="D465" s="21" t="inlineStr">
        <is>
          <t>白草塬村赵崾岘</t>
        </is>
      </c>
      <c r="E465" s="21" t="inlineStr">
        <is>
          <t xml:space="preserve">新建 </t>
        </is>
      </c>
      <c r="F465" s="228" t="inlineStr">
        <is>
          <t>环城镇</t>
        </is>
      </c>
      <c r="G465" s="32" t="inlineStr">
        <is>
          <t>蓄水池1座，涝池1座，排水渠230米，造林15.74公顷，土地复垦2.67公顷，临时施工道路0.2千米。</t>
        </is>
      </c>
      <c r="H465" s="110" t="n">
        <v>30</v>
      </c>
      <c r="I465" s="110" t="n">
        <v>30</v>
      </c>
      <c r="J465" s="219">
        <f>H465-I465</f>
        <v/>
      </c>
      <c r="K465" s="40">
        <f>I465/H465</f>
        <v/>
      </c>
      <c r="L465" s="230" t="n"/>
      <c r="M465" s="228" t="inlineStr">
        <is>
          <t>水保局</t>
        </is>
      </c>
      <c r="N465" s="229" t="inlineStr">
        <is>
          <t>水保局</t>
        </is>
      </c>
      <c r="O465" s="119" t="n"/>
    </row>
    <row r="466" ht="30" customHeight="1" s="226">
      <c r="A466" s="21" t="n">
        <v>2</v>
      </c>
      <c r="B466" s="21" t="inlineStr">
        <is>
          <t>环农领办发〔2021〕10号</t>
        </is>
      </c>
      <c r="C466" s="119" t="inlineStr">
        <is>
          <t>省级一批衔接资金</t>
        </is>
      </c>
      <c r="D466" s="21" t="inlineStr">
        <is>
          <t>大户掌村猪头湾1#沟头</t>
        </is>
      </c>
      <c r="E466" s="21" t="inlineStr">
        <is>
          <t xml:space="preserve">新建 </t>
        </is>
      </c>
      <c r="F466" s="228" t="inlineStr">
        <is>
          <t>毛井镇</t>
        </is>
      </c>
      <c r="G466" s="32" t="inlineStr">
        <is>
          <t>沟头回填加固工程1处，沟头防护2道，排水下沟工程2处，排水渠83米，造林22.4596公顷，种草0.088公顷，临时施工道路0.65千米。</t>
        </is>
      </c>
      <c r="H466" s="110" t="n">
        <v>40</v>
      </c>
      <c r="I466" s="110" t="n">
        <v>40</v>
      </c>
      <c r="J466" s="219">
        <f>H466-I466</f>
        <v/>
      </c>
      <c r="K466" s="40">
        <f>I466/H466</f>
        <v/>
      </c>
      <c r="L466" s="230" t="n"/>
      <c r="M466" s="228" t="inlineStr">
        <is>
          <t>水保局</t>
        </is>
      </c>
      <c r="N466" s="229" t="inlineStr">
        <is>
          <t>水保局</t>
        </is>
      </c>
      <c r="O466" s="119" t="n"/>
    </row>
    <row r="467" ht="30" customHeight="1" s="226">
      <c r="A467" s="21" t="n">
        <v>3</v>
      </c>
      <c r="B467" s="21" t="inlineStr">
        <is>
          <t>环农领办发〔2021〕10号</t>
        </is>
      </c>
      <c r="C467" s="119" t="inlineStr">
        <is>
          <t>省级一批衔接资金</t>
        </is>
      </c>
      <c r="D467" s="21" t="inlineStr">
        <is>
          <t>大户掌村猪头湾2#沟头</t>
        </is>
      </c>
      <c r="E467" s="21" t="inlineStr">
        <is>
          <t xml:space="preserve">新建 </t>
        </is>
      </c>
      <c r="F467" s="228" t="inlineStr">
        <is>
          <t>毛井镇</t>
        </is>
      </c>
      <c r="G467" s="233" t="n"/>
      <c r="H467" s="110" t="n">
        <v>30</v>
      </c>
      <c r="I467" s="110" t="n">
        <v>30</v>
      </c>
      <c r="J467" s="219">
        <f>H467-I467</f>
        <v/>
      </c>
      <c r="K467" s="40">
        <f>I467/H467</f>
        <v/>
      </c>
      <c r="L467" s="230" t="n"/>
      <c r="M467" s="228" t="inlineStr">
        <is>
          <t>水保局</t>
        </is>
      </c>
      <c r="N467" s="228" t="inlineStr">
        <is>
          <t>水保局</t>
        </is>
      </c>
      <c r="O467" s="119" t="n"/>
    </row>
    <row r="468" ht="34" customHeight="1" s="226">
      <c r="A468" s="21" t="n">
        <v>4</v>
      </c>
      <c r="B468" s="21" t="inlineStr">
        <is>
          <t>环农领办发〔2021〕10号</t>
        </is>
      </c>
      <c r="C468" s="119" t="inlineStr">
        <is>
          <t>省级一批衔接资金</t>
        </is>
      </c>
      <c r="D468" s="21" t="inlineStr">
        <is>
          <t>大户掌村猪头湾3#沟头</t>
        </is>
      </c>
      <c r="E468" s="21" t="inlineStr">
        <is>
          <t xml:space="preserve">新建 </t>
        </is>
      </c>
      <c r="F468" s="228" t="inlineStr">
        <is>
          <t>毛井镇</t>
        </is>
      </c>
      <c r="G468" s="216" t="n"/>
      <c r="H468" s="110" t="n">
        <v>30</v>
      </c>
      <c r="I468" s="110" t="n">
        <v>30</v>
      </c>
      <c r="J468" s="219">
        <f>H468-I468</f>
        <v/>
      </c>
      <c r="K468" s="40">
        <f>I468/H468</f>
        <v/>
      </c>
      <c r="L468" s="230" t="n"/>
      <c r="M468" s="228" t="inlineStr">
        <is>
          <t>水保局</t>
        </is>
      </c>
      <c r="N468" s="228" t="inlineStr">
        <is>
          <t>水保局</t>
        </is>
      </c>
      <c r="O468" s="119" t="n"/>
    </row>
    <row r="469" ht="47" customHeight="1" s="226">
      <c r="A469" s="21" t="n">
        <v>5</v>
      </c>
      <c r="B469" s="21" t="inlineStr">
        <is>
          <t>环农领办发〔2021〕10号</t>
        </is>
      </c>
      <c r="C469" s="119" t="inlineStr">
        <is>
          <t>省级一批衔接资金</t>
        </is>
      </c>
      <c r="D469" s="21" t="inlineStr">
        <is>
          <t>施家滩村庙沟</t>
        </is>
      </c>
      <c r="E469" s="21" t="inlineStr">
        <is>
          <t xml:space="preserve">新建 </t>
        </is>
      </c>
      <c r="F469" s="228" t="inlineStr">
        <is>
          <t>毛井镇</t>
        </is>
      </c>
      <c r="G469" s="32" t="inlineStr">
        <is>
          <t>沟头回填加固1处，沟头土围梗3道，蓄水池1座，涝池2座，排水渠120米，马道栽植柠条0.0147公顷，种草0.0987公顷，封育围栏7.9千米，临时施工道路0.3千米。</t>
        </is>
      </c>
      <c r="H469" s="110" t="n">
        <v>50</v>
      </c>
      <c r="I469" s="110" t="n">
        <v>50</v>
      </c>
      <c r="J469" s="219">
        <f>H469-I469</f>
        <v/>
      </c>
      <c r="K469" s="40">
        <f>I469/H469</f>
        <v/>
      </c>
      <c r="L469" s="230" t="n"/>
      <c r="M469" s="228" t="inlineStr">
        <is>
          <t>水保局</t>
        </is>
      </c>
      <c r="N469" s="229" t="inlineStr">
        <is>
          <t>水保局</t>
        </is>
      </c>
      <c r="O469" s="119" t="n"/>
    </row>
    <row r="470" ht="40" customHeight="1" s="226">
      <c r="A470" s="21" t="n">
        <v>6</v>
      </c>
      <c r="B470" s="21" t="inlineStr">
        <is>
          <t>环农领办发〔2021〕10号</t>
        </is>
      </c>
      <c r="C470" s="119" t="inlineStr">
        <is>
          <t>省级一批衔接资金</t>
        </is>
      </c>
      <c r="D470" s="21" t="inlineStr">
        <is>
          <t>盘龙村盘龙沟头</t>
        </is>
      </c>
      <c r="E470" s="21" t="inlineStr">
        <is>
          <t xml:space="preserve">新建 </t>
        </is>
      </c>
      <c r="F470" s="228" t="inlineStr">
        <is>
          <t>芦家湾乡</t>
        </is>
      </c>
      <c r="G470" s="32" t="inlineStr">
        <is>
          <t>沟边挡水梗1道，排水下沟工程1处，沟道柳谷坊7道，削坡马道栽植柠条0.227公顷，临时施工道路0.55千米。</t>
        </is>
      </c>
      <c r="H470" s="110" t="n">
        <v>100</v>
      </c>
      <c r="I470" s="110" t="n">
        <v>100</v>
      </c>
      <c r="J470" s="219">
        <f>H470-I470</f>
        <v/>
      </c>
      <c r="K470" s="40">
        <f>I470/H470</f>
        <v/>
      </c>
      <c r="L470" s="230" t="n"/>
      <c r="M470" s="228" t="inlineStr">
        <is>
          <t>水保局</t>
        </is>
      </c>
      <c r="N470" s="229" t="inlineStr">
        <is>
          <t>水保局</t>
        </is>
      </c>
      <c r="O470" s="119" t="n"/>
    </row>
    <row r="471" ht="42" customHeight="1" s="226">
      <c r="A471" s="21" t="n">
        <v>7</v>
      </c>
      <c r="B471" s="21" t="inlineStr">
        <is>
          <t>环农领办发〔2021〕10号</t>
        </is>
      </c>
      <c r="C471" s="119" t="inlineStr">
        <is>
          <t>省级一批衔接资金</t>
        </is>
      </c>
      <c r="D471" s="21" t="inlineStr">
        <is>
          <t>王西掌村涝坝滩</t>
        </is>
      </c>
      <c r="E471" s="21" t="inlineStr">
        <is>
          <t xml:space="preserve">新建 </t>
        </is>
      </c>
      <c r="F471" s="228" t="inlineStr">
        <is>
          <t>车道镇</t>
        </is>
      </c>
      <c r="G471" s="32" t="inlineStr">
        <is>
          <t>沟边挡水梗1道，排水下沟工程1处，沟道柳谷坊6道，造林5.2668公顷，临时施工道路0.72千米。</t>
        </is>
      </c>
      <c r="H471" s="110" t="n">
        <v>45</v>
      </c>
      <c r="I471" s="110" t="n">
        <v>45</v>
      </c>
      <c r="J471" s="219">
        <f>H471-I471</f>
        <v/>
      </c>
      <c r="K471" s="40">
        <f>I471/H471</f>
        <v/>
      </c>
      <c r="L471" s="230" t="n"/>
      <c r="M471" s="228" t="inlineStr">
        <is>
          <t>水保局</t>
        </is>
      </c>
      <c r="N471" s="228" t="inlineStr">
        <is>
          <t>水保局</t>
        </is>
      </c>
      <c r="O471" s="119" t="n"/>
    </row>
    <row r="472" ht="44" customHeight="1" s="226">
      <c r="A472" s="21" t="n">
        <v>8</v>
      </c>
      <c r="B472" s="21" t="inlineStr">
        <is>
          <t>环农领办发〔2021〕10号</t>
        </is>
      </c>
      <c r="C472" s="119" t="inlineStr">
        <is>
          <t>省级一批衔接资金</t>
        </is>
      </c>
      <c r="D472" s="21" t="inlineStr">
        <is>
          <t>寨子坪村白家沟垴</t>
        </is>
      </c>
      <c r="E472" s="21" t="inlineStr">
        <is>
          <t xml:space="preserve">新建 </t>
        </is>
      </c>
      <c r="F472" s="228" t="inlineStr">
        <is>
          <t>合道镇</t>
        </is>
      </c>
      <c r="G472" s="32" t="inlineStr">
        <is>
          <t>沟头回填加固1处，沟头防护2道，蓄水池1座，排水下沟工程1处，土地复垦2.67公顷，造林6.776公顷，种草0.159公顷，临时施工道路0.4千米。</t>
        </is>
      </c>
      <c r="H472" s="110" t="n">
        <v>88</v>
      </c>
      <c r="I472" s="110" t="n">
        <v>88</v>
      </c>
      <c r="J472" s="219">
        <f>H472-I472</f>
        <v/>
      </c>
      <c r="K472" s="40">
        <f>I472/H472</f>
        <v/>
      </c>
      <c r="L472" s="230" t="n"/>
      <c r="M472" s="228" t="inlineStr">
        <is>
          <t>水保局</t>
        </is>
      </c>
      <c r="N472" s="228" t="inlineStr">
        <is>
          <t>水保局</t>
        </is>
      </c>
      <c r="O472" s="119" t="n"/>
    </row>
    <row r="473" ht="77" customHeight="1" s="226">
      <c r="A473" s="150" t="inlineStr">
        <is>
          <t>四十六</t>
        </is>
      </c>
      <c r="B473" s="82" t="inlineStr">
        <is>
          <t>环农领办发〔2021〕36号</t>
        </is>
      </c>
      <c r="C473" s="54" t="inlineStr">
        <is>
          <t>省级一批衔接资金</t>
        </is>
      </c>
      <c r="D473" s="186" t="inlineStr">
        <is>
          <t>环县虎洞镇砂井子村等管道延伸供水工程</t>
        </is>
      </c>
      <c r="E473" s="186" t="inlineStr">
        <is>
          <t>新建</t>
        </is>
      </c>
      <c r="F473" s="186" t="inlineStr">
        <is>
          <t>虎洞镇等6个乡镇</t>
        </is>
      </c>
      <c r="G473" s="187" t="inlineStr">
        <is>
          <t>毛井镇高家洼村：工程埋设DN90PE管线4.0km，新建闸阀井6座；新建供水点。                                                                                                                                                                木钵镇关营村关营组：供水主管线原DN50PE更换为DN110PE管，长0.6Km；埋设DN50PE供水管线1.2km；新建闸阀井5座。                                                                                                                                             环城镇唐塬村：新建1000m³高位蓄水池1座及配套设施。                                                                                                                                                                                                     虎洞镇沙井乡拓塬组：新建200m³高位蓄水池1座及配套设施，加压泵站1座及配套设施，上水管线3.33Km，供水管线12.7Km。</t>
        </is>
      </c>
      <c r="H473" s="82" t="n">
        <v>5</v>
      </c>
      <c r="I473" s="82" t="n">
        <v>5</v>
      </c>
      <c r="J473" s="221">
        <f>H473-I473</f>
        <v/>
      </c>
      <c r="K473" s="157">
        <f>I473/H473</f>
        <v/>
      </c>
      <c r="L473" s="82" t="n"/>
      <c r="M473" s="82" t="inlineStr">
        <is>
          <t>水务局</t>
        </is>
      </c>
      <c r="N473" s="82" t="inlineStr">
        <is>
          <t>水务局</t>
        </is>
      </c>
      <c r="O473" s="82" t="n"/>
    </row>
    <row r="474" ht="60" customHeight="1" s="226">
      <c r="A474" s="150" t="inlineStr">
        <is>
          <t>四十七</t>
        </is>
      </c>
      <c r="B474" s="82" t="inlineStr">
        <is>
          <t>环农领办发〔2021〕36号</t>
        </is>
      </c>
      <c r="C474" s="54" t="inlineStr">
        <is>
          <t>省级一批衔接资金</t>
        </is>
      </c>
      <c r="D474" s="82" t="inlineStr">
        <is>
          <t>环县虎洞镇贾驿村贾塬管道延伸工程</t>
        </is>
      </c>
      <c r="E474" s="82" t="inlineStr">
        <is>
          <t>新建</t>
        </is>
      </c>
      <c r="F474" s="82" t="inlineStr">
        <is>
          <t>虎洞镇</t>
        </is>
      </c>
      <c r="G474" s="108" t="inlineStr">
        <is>
          <t>新建2000m³、200m³地下蓄水池各1座；埋设管道69820m，其中管沟埋设管道69420m,定向钻埋设管道400m(1.6MpaDn90PE管道200m,1.6MpaDn63PE管道200m);检查井81座；管道穿路21处；埋设管道标志桩414个；工程配套入户设施共565户。(总投资1122.17万元，本次安排410万元）</t>
        </is>
      </c>
      <c r="H474" s="82" t="n">
        <v>10</v>
      </c>
      <c r="I474" s="82" t="n">
        <v>10</v>
      </c>
      <c r="J474" s="221">
        <f>H474-I474</f>
        <v/>
      </c>
      <c r="K474" s="157">
        <f>I474/H474</f>
        <v/>
      </c>
      <c r="L474" s="82" t="n"/>
      <c r="M474" s="82" t="inlineStr">
        <is>
          <t>水务局</t>
        </is>
      </c>
      <c r="N474" s="82" t="inlineStr">
        <is>
          <t>水务局</t>
        </is>
      </c>
      <c r="O474" s="82" t="n"/>
    </row>
    <row r="475" ht="44" customHeight="1" s="226">
      <c r="A475" s="82" t="inlineStr">
        <is>
          <t>四十八</t>
        </is>
      </c>
      <c r="B475" s="82" t="inlineStr">
        <is>
          <t>环农领办发〔2021〕19号</t>
        </is>
      </c>
      <c r="C475" s="54" t="inlineStr">
        <is>
          <t>省级衔接资金</t>
        </is>
      </c>
      <c r="D475" s="82" t="inlineStr">
        <is>
          <t>脱贫户场窖、
小电井工程</t>
        </is>
      </c>
      <c r="E475" s="82" t="inlineStr">
        <is>
          <t>新建</t>
        </is>
      </c>
      <c r="F475" s="82" t="inlineStr">
        <is>
          <t>八珠等9个乡镇</t>
        </is>
      </c>
      <c r="G475" s="108" t="inlineStr">
        <is>
          <t>扶持72户脱贫户新建一场一窖20处、砖砌窖48眼、集流场4处，产权归农户所有。</t>
        </is>
      </c>
      <c r="H475" s="81">
        <f>SUM(H476:H484)</f>
        <v/>
      </c>
      <c r="I475" s="81">
        <f>SUM(I476:I484)</f>
        <v/>
      </c>
      <c r="J475" s="221">
        <f>H475-I475</f>
        <v/>
      </c>
      <c r="K475" s="157">
        <f>I475/H475</f>
        <v/>
      </c>
      <c r="L475" s="225" t="n"/>
      <c r="M475" s="82" t="inlineStr">
        <is>
          <t>县水务局</t>
        </is>
      </c>
      <c r="N475" s="82" t="inlineStr">
        <is>
          <t>各乡镇</t>
        </is>
      </c>
      <c r="O475" s="54" t="n"/>
    </row>
    <row r="476" ht="32" customHeight="1" s="226">
      <c r="A476" s="21" t="n">
        <v>1</v>
      </c>
      <c r="B476" s="21" t="inlineStr">
        <is>
          <t>环农领办发〔2021〕19号</t>
        </is>
      </c>
      <c r="C476" s="119" t="inlineStr">
        <is>
          <t>省级衔接资金</t>
        </is>
      </c>
      <c r="D476" s="21" t="inlineStr">
        <is>
          <t>脱贫户场窖、
小电井工程</t>
        </is>
      </c>
      <c r="E476" s="21" t="inlineStr">
        <is>
          <t>新建</t>
        </is>
      </c>
      <c r="F476" s="21" t="inlineStr">
        <is>
          <t>八珠乡</t>
        </is>
      </c>
      <c r="G476" s="32" t="inlineStr">
        <is>
          <t>新建一场一窖1处、砖砌窖6眼，其中：白塬村砖砌窖1眼，曹塬村一场一窖1处，马连掌村砖砌窖2眼，塔儿咀村砖砌窖3眼。</t>
        </is>
      </c>
      <c r="H476" s="110" t="n">
        <v>2.3</v>
      </c>
      <c r="I476" s="110" t="n">
        <v>2.3</v>
      </c>
      <c r="J476" s="219">
        <f>H476-I476</f>
        <v/>
      </c>
      <c r="K476" s="40">
        <f>I476/H476</f>
        <v/>
      </c>
      <c r="L476" s="230" t="n"/>
      <c r="M476" s="228" t="inlineStr">
        <is>
          <t>县水务局</t>
        </is>
      </c>
      <c r="N476" s="21" t="inlineStr">
        <is>
          <t>八珠乡</t>
        </is>
      </c>
      <c r="O476" s="119" t="n"/>
    </row>
    <row r="477" ht="32" customHeight="1" s="226">
      <c r="A477" s="21" t="n">
        <v>2</v>
      </c>
      <c r="B477" s="21" t="inlineStr">
        <is>
          <t>环农领办发〔2021〕19号</t>
        </is>
      </c>
      <c r="C477" s="119" t="inlineStr">
        <is>
          <t>省级衔接资金</t>
        </is>
      </c>
      <c r="D477" s="21" t="inlineStr">
        <is>
          <t>脱贫户场窖、
小电井工程</t>
        </is>
      </c>
      <c r="E477" s="21" t="inlineStr">
        <is>
          <t>新建</t>
        </is>
      </c>
      <c r="F477" s="21" t="inlineStr">
        <is>
          <t>合道镇</t>
        </is>
      </c>
      <c r="G477" s="32" t="inlineStr">
        <is>
          <t>新建一场一窖1处（常崾岘村）</t>
        </is>
      </c>
      <c r="H477" s="110" t="n">
        <v>0.5</v>
      </c>
      <c r="I477" s="110" t="n">
        <v>0.5</v>
      </c>
      <c r="J477" s="219">
        <f>H477-I477</f>
        <v/>
      </c>
      <c r="K477" s="40">
        <f>I477/H477</f>
        <v/>
      </c>
      <c r="L477" s="230" t="n"/>
      <c r="M477" s="228" t="inlineStr">
        <is>
          <t>县水务局</t>
        </is>
      </c>
      <c r="N477" s="21" t="inlineStr">
        <is>
          <t>合道镇</t>
        </is>
      </c>
      <c r="O477" s="119" t="n"/>
    </row>
    <row r="478" ht="32" customHeight="1" s="226">
      <c r="A478" s="21" t="n">
        <v>3</v>
      </c>
      <c r="B478" s="21" t="inlineStr">
        <is>
          <t>环农领办发〔2021〕19号</t>
        </is>
      </c>
      <c r="C478" s="119" t="inlineStr">
        <is>
          <t>省级衔接资金</t>
        </is>
      </c>
      <c r="D478" s="21" t="inlineStr">
        <is>
          <t>脱贫户场窖、
小电井工程</t>
        </is>
      </c>
      <c r="E478" s="21" t="inlineStr">
        <is>
          <t>新建</t>
        </is>
      </c>
      <c r="F478" s="21" t="inlineStr">
        <is>
          <t>环城镇</t>
        </is>
      </c>
      <c r="G478" s="32" t="inlineStr">
        <is>
          <t>新建砖砌窖2眼，其中：宁老庄村1眼，赵小掌村1眼。</t>
        </is>
      </c>
      <c r="H478" s="110" t="n">
        <v>0.6</v>
      </c>
      <c r="I478" s="110" t="n">
        <v>0.6</v>
      </c>
      <c r="J478" s="219">
        <f>H478-I478</f>
        <v/>
      </c>
      <c r="K478" s="40">
        <f>I478/H478</f>
        <v/>
      </c>
      <c r="L478" s="230" t="n"/>
      <c r="M478" s="228" t="inlineStr">
        <is>
          <t>县水务局</t>
        </is>
      </c>
      <c r="N478" s="21" t="inlineStr">
        <is>
          <t>环城镇</t>
        </is>
      </c>
      <c r="O478" s="119" t="n"/>
    </row>
    <row r="479" ht="32" customHeight="1" s="226">
      <c r="A479" s="21" t="n">
        <v>4</v>
      </c>
      <c r="B479" s="21" t="inlineStr">
        <is>
          <t>环农领办发〔2021〕19号</t>
        </is>
      </c>
      <c r="C479" s="119" t="inlineStr">
        <is>
          <t>省级衔接资金</t>
        </is>
      </c>
      <c r="D479" s="21" t="inlineStr">
        <is>
          <t>脱贫户场窖、
小电井工程</t>
        </is>
      </c>
      <c r="E479" s="21" t="inlineStr">
        <is>
          <t>新建</t>
        </is>
      </c>
      <c r="F479" s="21" t="inlineStr">
        <is>
          <t>罗山川乡</t>
        </is>
      </c>
      <c r="G479" s="32" t="inlineStr">
        <is>
          <t>新建砖砌窖1眼（陈渠子村）</t>
        </is>
      </c>
      <c r="H479" s="110" t="n">
        <v>0.3</v>
      </c>
      <c r="I479" s="110" t="n">
        <v>0.3</v>
      </c>
      <c r="J479" s="219">
        <f>H479-I479</f>
        <v/>
      </c>
      <c r="K479" s="40">
        <f>I479/H479</f>
        <v/>
      </c>
      <c r="L479" s="230" t="n"/>
      <c r="M479" s="228" t="inlineStr">
        <is>
          <t>县水务局</t>
        </is>
      </c>
      <c r="N479" s="21" t="inlineStr">
        <is>
          <t>罗山川乡</t>
        </is>
      </c>
      <c r="O479" s="119" t="n"/>
    </row>
    <row r="480" ht="32" customHeight="1" s="226">
      <c r="A480" s="21" t="n">
        <v>5</v>
      </c>
      <c r="B480" s="21" t="inlineStr">
        <is>
          <t>环农领办发〔2021〕19号</t>
        </is>
      </c>
      <c r="C480" s="119" t="inlineStr">
        <is>
          <t>省级衔接资金</t>
        </is>
      </c>
      <c r="D480" s="21" t="inlineStr">
        <is>
          <t>脱贫户场窖、
小电井工程</t>
        </is>
      </c>
      <c r="E480" s="21" t="inlineStr">
        <is>
          <t>新建</t>
        </is>
      </c>
      <c r="F480" s="21" t="inlineStr">
        <is>
          <t>毛井镇</t>
        </is>
      </c>
      <c r="G480" s="32" t="inlineStr">
        <is>
          <t>新建砖砌窖2眼、集流场1处，其中：红土咀村砖砌窖2眼，大户掌村集流场1处。</t>
        </is>
      </c>
      <c r="H480" s="110" t="n">
        <v>0.8</v>
      </c>
      <c r="I480" s="110" t="n">
        <v>0.8</v>
      </c>
      <c r="J480" s="219">
        <f>H480-I480</f>
        <v/>
      </c>
      <c r="K480" s="40">
        <f>I480/H480</f>
        <v/>
      </c>
      <c r="L480" s="230" t="n"/>
      <c r="M480" s="228" t="inlineStr">
        <is>
          <t>县水务局</t>
        </is>
      </c>
      <c r="N480" s="21" t="inlineStr">
        <is>
          <t>毛井镇</t>
        </is>
      </c>
      <c r="O480" s="119" t="n"/>
    </row>
    <row r="481" ht="45" customHeight="1" s="226">
      <c r="A481" s="21" t="n">
        <v>6</v>
      </c>
      <c r="B481" s="21" t="inlineStr">
        <is>
          <t>环农领办发〔2021〕19号</t>
        </is>
      </c>
      <c r="C481" s="119" t="inlineStr">
        <is>
          <t>省级衔接资金</t>
        </is>
      </c>
      <c r="D481" s="21" t="inlineStr">
        <is>
          <t>脱贫户场窖、
小电井工程</t>
        </is>
      </c>
      <c r="E481" s="21" t="inlineStr">
        <is>
          <t>新建</t>
        </is>
      </c>
      <c r="F481" s="21" t="inlineStr">
        <is>
          <t>秦团庄乡</t>
        </is>
      </c>
      <c r="G481" s="32" t="inlineStr">
        <is>
          <t>新建一场一窖15处、砖砌窖4眼、集流场3处，其中：大天子村一场一窖4处；南掌堡子村一场一窖11处、砖砌窖1眼、集流场2处；秦团庄村砖砌窖1眼；王团庄村砖砌窖2眼；新峁村集流场1处。</t>
        </is>
      </c>
      <c r="H481" s="110" t="n">
        <v>9.300000000000001</v>
      </c>
      <c r="I481" s="110" t="n">
        <v>9.300000000000001</v>
      </c>
      <c r="J481" s="219">
        <f>H481-I481</f>
        <v/>
      </c>
      <c r="K481" s="40">
        <f>I481/H481</f>
        <v/>
      </c>
      <c r="L481" s="230" t="n"/>
      <c r="M481" s="228" t="inlineStr">
        <is>
          <t>县水务局</t>
        </is>
      </c>
      <c r="N481" s="21" t="inlineStr">
        <is>
          <t>秦团庄乡</t>
        </is>
      </c>
      <c r="O481" s="119" t="n"/>
    </row>
    <row r="482" ht="32" customHeight="1" s="226">
      <c r="A482" s="21" t="n">
        <v>7</v>
      </c>
      <c r="B482" s="21" t="inlineStr">
        <is>
          <t>环农领办发〔2021〕19号</t>
        </is>
      </c>
      <c r="C482" s="119" t="inlineStr">
        <is>
          <t>省级衔接资金</t>
        </is>
      </c>
      <c r="D482" s="21" t="inlineStr">
        <is>
          <t>脱贫户场窖、
小电井工程</t>
        </is>
      </c>
      <c r="E482" s="21" t="inlineStr">
        <is>
          <t>新建</t>
        </is>
      </c>
      <c r="F482" s="21" t="inlineStr">
        <is>
          <t>山城乡</t>
        </is>
      </c>
      <c r="G482" s="32" t="inlineStr">
        <is>
          <t>新建一场一窖2处（冯家沟村）</t>
        </is>
      </c>
      <c r="H482" s="110" t="n">
        <v>1</v>
      </c>
      <c r="I482" s="110" t="n">
        <v>1</v>
      </c>
      <c r="J482" s="219">
        <f>H482-I482</f>
        <v/>
      </c>
      <c r="K482" s="40">
        <f>I482/H482</f>
        <v/>
      </c>
      <c r="L482" s="230" t="n"/>
      <c r="M482" s="228" t="inlineStr">
        <is>
          <t>县水务局</t>
        </is>
      </c>
      <c r="N482" s="21" t="inlineStr">
        <is>
          <t>山城乡</t>
        </is>
      </c>
      <c r="O482" s="119" t="n"/>
    </row>
    <row r="483" ht="32" customHeight="1" s="226">
      <c r="A483" s="21" t="n">
        <v>8</v>
      </c>
      <c r="B483" s="21" t="inlineStr">
        <is>
          <t>环农领办发〔2021〕19号</t>
        </is>
      </c>
      <c r="C483" s="119" t="inlineStr">
        <is>
          <t>省级衔接资金</t>
        </is>
      </c>
      <c r="D483" s="21" t="inlineStr">
        <is>
          <t>脱贫户场窖、
小电井工程</t>
        </is>
      </c>
      <c r="E483" s="21" t="inlineStr">
        <is>
          <t>新建</t>
        </is>
      </c>
      <c r="F483" s="21" t="inlineStr">
        <is>
          <t>甜水镇</t>
        </is>
      </c>
      <c r="G483" s="32" t="inlineStr">
        <is>
          <t>新建一场一窖1处（何塬村）</t>
        </is>
      </c>
      <c r="H483" s="110" t="n">
        <v>0.5</v>
      </c>
      <c r="I483" s="110" t="n">
        <v>0.5</v>
      </c>
      <c r="J483" s="219">
        <f>H483-I483</f>
        <v/>
      </c>
      <c r="K483" s="40">
        <f>I483/H483</f>
        <v/>
      </c>
      <c r="L483" s="230" t="n"/>
      <c r="M483" s="228" t="inlineStr">
        <is>
          <t>县水务局</t>
        </is>
      </c>
      <c r="N483" s="21" t="inlineStr">
        <is>
          <t>甜水镇</t>
        </is>
      </c>
      <c r="O483" s="119" t="n"/>
    </row>
    <row r="484" ht="32" customHeight="1" s="226">
      <c r="A484" s="21" t="n">
        <v>9</v>
      </c>
      <c r="B484" s="21" t="inlineStr">
        <is>
          <t>环农领办发〔2021〕19号</t>
        </is>
      </c>
      <c r="C484" s="119" t="inlineStr">
        <is>
          <t>省级衔接资金</t>
        </is>
      </c>
      <c r="D484" s="21" t="inlineStr">
        <is>
          <t>脱贫户场窖、
小电井工程</t>
        </is>
      </c>
      <c r="E484" s="21" t="inlineStr">
        <is>
          <t>新建</t>
        </is>
      </c>
      <c r="F484" s="21" t="inlineStr">
        <is>
          <t>演武乡</t>
        </is>
      </c>
      <c r="G484" s="32" t="inlineStr">
        <is>
          <t>新建砖砌窖33眼（黒泉河村）</t>
        </is>
      </c>
      <c r="H484" s="110" t="n">
        <v>9.9</v>
      </c>
      <c r="I484" s="110" t="n">
        <v>9.9</v>
      </c>
      <c r="J484" s="219">
        <f>H484-I484</f>
        <v/>
      </c>
      <c r="K484" s="40">
        <f>I484/H484</f>
        <v/>
      </c>
      <c r="L484" s="230" t="n"/>
      <c r="M484" s="228" t="inlineStr">
        <is>
          <t>县水务局</t>
        </is>
      </c>
      <c r="N484" s="21" t="inlineStr">
        <is>
          <t>演武乡</t>
        </is>
      </c>
      <c r="O484" s="119" t="n"/>
    </row>
    <row r="485" ht="69" customHeight="1" s="226">
      <c r="A485" s="116" t="inlineStr">
        <is>
          <t>四十九</t>
        </is>
      </c>
      <c r="B485" s="82" t="inlineStr">
        <is>
          <t>环农领办发〔2021〕19号</t>
        </is>
      </c>
      <c r="C485" s="54" t="inlineStr">
        <is>
          <t>省级衔接资金</t>
        </is>
      </c>
      <c r="D485" s="82" t="inlineStr">
        <is>
          <t>环县木钵镇农村供水水源提升工程</t>
        </is>
      </c>
      <c r="E485" s="82" t="inlineStr">
        <is>
          <t>新建</t>
        </is>
      </c>
      <c r="F485" s="82" t="inlineStr">
        <is>
          <t>木钵镇、曲子镇</t>
        </is>
      </c>
      <c r="G485" s="108" t="inlineStr">
        <is>
          <t>新建200m³原水池1座、400m³清水池1座，安装反渗透设备1套，新建钢筋混凝土泵坑1座、排水沟30m；扩建厂房491.04㎡；电缆沟40m，埋设电缆30m，DN400钢带双臂波纹排水管20m，DN200PE链接管道85m，DN110PE供水管25m，新建机井观察井1座；检查井2座；新建室外C20混凝土道路25m。（总投资428万元，本次安排186.8万元）</t>
        </is>
      </c>
      <c r="H485" s="82" t="n">
        <v>186.8</v>
      </c>
      <c r="I485" s="82" t="n">
        <v>186.8</v>
      </c>
      <c r="J485" s="221">
        <f>H485-I485</f>
        <v/>
      </c>
      <c r="K485" s="157">
        <f>I485/H485</f>
        <v/>
      </c>
      <c r="L485" s="225" t="n"/>
      <c r="M485" s="231" t="inlineStr">
        <is>
          <t>县水务局</t>
        </is>
      </c>
      <c r="N485" s="82" t="inlineStr">
        <is>
          <t>自来水
公司</t>
        </is>
      </c>
      <c r="O485" s="54" t="n"/>
    </row>
    <row r="486" ht="32" customHeight="1" s="226">
      <c r="A486" s="82" t="inlineStr">
        <is>
          <t>五十</t>
        </is>
      </c>
      <c r="B486" s="82" t="inlineStr">
        <is>
          <t>环农领办发〔2021〕19号</t>
        </is>
      </c>
      <c r="C486" s="54" t="inlineStr">
        <is>
          <t>省级衔接资金</t>
        </is>
      </c>
      <c r="D486" s="82" t="inlineStr">
        <is>
          <t>项目管理费</t>
        </is>
      </c>
      <c r="E486" s="82" t="inlineStr">
        <is>
          <t>新建</t>
        </is>
      </c>
      <c r="F486" s="82" t="inlineStr">
        <is>
          <t>水务局交运局</t>
        </is>
      </c>
      <c r="G486" s="108" t="inlineStr">
        <is>
          <t>安排项目管理费251万元，用于项目设计费、招标代理费、监理费。</t>
        </is>
      </c>
      <c r="H486" s="82">
        <f>SUM(H487:H488)</f>
        <v/>
      </c>
      <c r="I486" s="82">
        <f>SUM(I487:I488)</f>
        <v/>
      </c>
      <c r="J486" s="221">
        <f>H486-I486</f>
        <v/>
      </c>
      <c r="K486" s="157">
        <f>I486/H486</f>
        <v/>
      </c>
      <c r="L486" s="225" t="n"/>
      <c r="M486" s="231" t="inlineStr">
        <is>
          <t>县水务局</t>
        </is>
      </c>
      <c r="N486" s="231" t="inlineStr">
        <is>
          <t>县水务局</t>
        </is>
      </c>
      <c r="O486" s="54" t="n"/>
    </row>
    <row r="487" ht="32" customHeight="1" s="226">
      <c r="A487" s="21" t="n">
        <v>1</v>
      </c>
      <c r="B487" s="21" t="inlineStr">
        <is>
          <t>环农领办发〔2021〕19号</t>
        </is>
      </c>
      <c r="C487" s="119" t="inlineStr">
        <is>
          <t>省级衔接资金</t>
        </is>
      </c>
      <c r="D487" s="21" t="inlineStr">
        <is>
          <t>项目管理费</t>
        </is>
      </c>
      <c r="E487" s="21" t="inlineStr">
        <is>
          <t>新建</t>
        </is>
      </c>
      <c r="F487" s="21" t="inlineStr">
        <is>
          <t>水务局</t>
        </is>
      </c>
      <c r="G487" s="32" t="inlineStr">
        <is>
          <t>安排县水务局项目管理费100万元，用于项目设计费、招标代理费、监理费。</t>
        </is>
      </c>
      <c r="H487" s="21" t="n">
        <v>100</v>
      </c>
      <c r="I487" s="21" t="n">
        <v>100</v>
      </c>
      <c r="J487" s="219">
        <f>H487-I487</f>
        <v/>
      </c>
      <c r="K487" s="40">
        <f>I487/H487</f>
        <v/>
      </c>
      <c r="L487" s="230" t="n"/>
      <c r="M487" s="228" t="inlineStr">
        <is>
          <t>县水务局</t>
        </is>
      </c>
      <c r="N487" s="228" t="inlineStr">
        <is>
          <t>县水务局</t>
        </is>
      </c>
      <c r="O487" s="119" t="n"/>
    </row>
    <row r="488" ht="32" customHeight="1" s="226">
      <c r="A488" s="21" t="n">
        <v>2</v>
      </c>
      <c r="B488" s="21" t="inlineStr">
        <is>
          <t>环农领办发〔2021〕19号</t>
        </is>
      </c>
      <c r="C488" s="119" t="inlineStr">
        <is>
          <t>省级衔接资金</t>
        </is>
      </c>
      <c r="D488" s="21" t="inlineStr">
        <is>
          <t>项目管理费</t>
        </is>
      </c>
      <c r="E488" s="21" t="inlineStr">
        <is>
          <t>新建</t>
        </is>
      </c>
      <c r="F488" s="21" t="inlineStr">
        <is>
          <t>交运局</t>
        </is>
      </c>
      <c r="G488" s="32" t="inlineStr">
        <is>
          <t>安排县交运项目管理费151万元，用于项目设计费、招标代理费、监理费。</t>
        </is>
      </c>
      <c r="H488" s="21" t="n">
        <v>151</v>
      </c>
      <c r="I488" s="21" t="n">
        <v>151</v>
      </c>
      <c r="J488" s="219">
        <f>H488-I488</f>
        <v/>
      </c>
      <c r="K488" s="40">
        <f>I488/H488</f>
        <v/>
      </c>
      <c r="L488" s="230" t="n"/>
      <c r="M488" s="21" t="inlineStr">
        <is>
          <t>县交运局</t>
        </is>
      </c>
      <c r="N488" s="21" t="inlineStr">
        <is>
          <t>县交运局</t>
        </is>
      </c>
      <c r="O488" s="119" t="n"/>
    </row>
    <row r="489" ht="75" customHeight="1" s="226">
      <c r="A489" s="82" t="inlineStr">
        <is>
          <t>五十一</t>
        </is>
      </c>
      <c r="B489" s="82" t="inlineStr">
        <is>
          <t>环农领办发〔2021〕11号</t>
        </is>
      </c>
      <c r="C489" s="54" t="inlineStr">
        <is>
          <t>市级一批衔接资金</t>
        </is>
      </c>
      <c r="D489" s="82" t="inlineStr">
        <is>
          <t>“中环肉羊”新品种培育项目</t>
        </is>
      </c>
      <c r="E489" s="82" t="inlineStr">
        <is>
          <t>新建</t>
        </is>
      </c>
      <c r="F489" s="82" t="inlineStr">
        <is>
          <t>20个乡镇</t>
        </is>
      </c>
      <c r="G489" s="108" t="inlineStr">
        <is>
          <t>实施“中环肉羊”新品种培育工程，组建5500只基础母羊核心群，购置相关仪器设施设备及防护物资，开展腹腔镜二元杂交繁育，选育优良的杂交F1代4368只组建杂交后代核心群，并进行生产性能和基因监测，同步开展育种技术研究及芯片制作等。项目实施过程中形成的物化资产按规定确权为国有资产或村集体资产，由县畜牧局监管。</t>
        </is>
      </c>
      <c r="H489" s="82">
        <f>1910-442.33</f>
        <v/>
      </c>
      <c r="I489" s="82">
        <f>1910-442.33</f>
        <v/>
      </c>
      <c r="J489" s="221">
        <f>H489-I489</f>
        <v/>
      </c>
      <c r="K489" s="157">
        <f>I489/H489</f>
        <v/>
      </c>
      <c r="L489" s="225" t="n"/>
      <c r="M489" s="82" t="inlineStr">
        <is>
          <t>畜牧局</t>
        </is>
      </c>
      <c r="N489" s="82" t="inlineStr">
        <is>
          <t>畜牧局</t>
        </is>
      </c>
      <c r="O489" s="54" t="n"/>
    </row>
    <row r="490" ht="127" customHeight="1" s="226">
      <c r="A490" s="82" t="inlineStr">
        <is>
          <t>五十二</t>
        </is>
      </c>
      <c r="B490" s="82" t="inlineStr">
        <is>
          <t>环农领办发〔2021〕11号</t>
        </is>
      </c>
      <c r="C490" s="54" t="inlineStr">
        <is>
          <t>市级一批衔接资金</t>
        </is>
      </c>
      <c r="D490" s="82" t="inlineStr">
        <is>
          <t>高标准农田建设项目</t>
        </is>
      </c>
      <c r="E490" s="82" t="inlineStr">
        <is>
          <t>新建</t>
        </is>
      </c>
      <c r="F490" s="82" t="inlineStr">
        <is>
          <t>各乡镇</t>
        </is>
      </c>
      <c r="G490" s="108" t="inlineStr">
        <is>
          <t>土地平整8200亩(含田间道路10公里)，其中：演武乡225亩（刘坪村110亩、黄山村115亩）；合道镇774亩（朱家塬村75亩、陈旗塬村40亩、尚西坪村35亩、梁坪村72亩、常崾岘村75亩、赵台村72亩、辛坪村200亩、唐台子村205亩）；天池乡355亩（梁家河村150亩、井渠淌205亩）；曲子镇336亩（宋家塬村165亩、金盆掌村66亩、西沟村105亩）；八珠乡395亩（塔儿咀村270亩、湫坝沟村125亩）；洪德镇485亩（私盐路村315亩、寇河村170亩）；山城乡谢庄村600亩；甜水镇何塬村900亩；虎洞镇262亩（张大掌村205亩、金庄塬村57亩）；毛井镇乔崾岘村1140亩；车道镇562亩（万安村350亩、杨掌村190亩、刘园子村22亩）；芦家湾乡杨新庄村480亩；小南沟乡小南沟村410亩；罗山川乡290亩（龙柏山村185亩，光明村105亩）；南湫乡295亩（岳后渠村260亩、双井子村35亩）；环城镇691亩（唐塬村135亩、陈汤塬村168亩、冉旗寨村98亩、肖川村50亩、漫塬村240亩）。</t>
        </is>
      </c>
      <c r="H490" s="82" t="n">
        <v>950</v>
      </c>
      <c r="I490" s="82" t="n">
        <v>950</v>
      </c>
      <c r="J490" s="221">
        <f>H490-I490</f>
        <v/>
      </c>
      <c r="K490" s="157">
        <f>I490/H490</f>
        <v/>
      </c>
      <c r="L490" s="225" t="n"/>
      <c r="M490" s="231" t="inlineStr">
        <is>
          <t>农业农村局</t>
        </is>
      </c>
      <c r="N490" s="231" t="inlineStr">
        <is>
          <t>乡镇村</t>
        </is>
      </c>
      <c r="O490" s="54" t="n"/>
    </row>
    <row r="491" ht="40" customHeight="1" s="226">
      <c r="A491" s="82" t="inlineStr">
        <is>
          <t>五十三</t>
        </is>
      </c>
      <c r="B491" s="82" t="inlineStr">
        <is>
          <t>环农领办发〔2021〕11号</t>
        </is>
      </c>
      <c r="C491" s="54" t="inlineStr">
        <is>
          <t>市级一批衔接资金</t>
        </is>
      </c>
      <c r="D491" s="82" t="inlineStr">
        <is>
          <t>项目
管理费</t>
        </is>
      </c>
      <c r="E491" s="82" t="inlineStr">
        <is>
          <t>新建</t>
        </is>
      </c>
      <c r="F491" s="82" t="inlineStr">
        <is>
          <t>水务局</t>
        </is>
      </c>
      <c r="G491" s="108" t="inlineStr">
        <is>
          <t>用于项目前期设计费、招标代理费、监理费等。</t>
        </is>
      </c>
      <c r="H491" s="82" t="n">
        <v>28</v>
      </c>
      <c r="I491" s="82" t="n">
        <v>28</v>
      </c>
      <c r="J491" s="221">
        <f>H491-I491</f>
        <v/>
      </c>
      <c r="K491" s="157">
        <f>I491/H491</f>
        <v/>
      </c>
      <c r="L491" s="225" t="n"/>
      <c r="M491" s="82" t="inlineStr">
        <is>
          <t>水务局</t>
        </is>
      </c>
      <c r="N491" s="82" t="inlineStr">
        <is>
          <t>水务局</t>
        </is>
      </c>
      <c r="O491" s="54" t="n"/>
    </row>
    <row r="492" ht="40" customHeight="1" s="226">
      <c r="A492" s="82" t="inlineStr">
        <is>
          <t>五十四</t>
        </is>
      </c>
      <c r="B492" s="82" t="inlineStr">
        <is>
          <t>环农领办发〔2021〕52号</t>
        </is>
      </c>
      <c r="C492" s="54" t="inlineStr">
        <is>
          <t>市级一批衔接资金</t>
        </is>
      </c>
      <c r="D492" s="82" t="inlineStr">
        <is>
          <t>脱贫户羊棚建设</t>
        </is>
      </c>
      <c r="E492" s="82" t="inlineStr">
        <is>
          <t>新建</t>
        </is>
      </c>
      <c r="F492" s="82" t="inlineStr">
        <is>
          <t>各乡镇</t>
        </is>
      </c>
      <c r="G492" s="108" t="inlineStr">
        <is>
          <t>扶持290户脱贫户（含监测对象）每户新建羊棚1座。</t>
        </is>
      </c>
      <c r="H492" s="82" t="n">
        <v>440.93</v>
      </c>
      <c r="I492" s="82" t="n">
        <v>440.93</v>
      </c>
      <c r="J492" s="221">
        <f>H492-I492</f>
        <v/>
      </c>
      <c r="K492" s="157">
        <f>I492/H492</f>
        <v/>
      </c>
      <c r="L492" s="225" t="n"/>
      <c r="M492" s="82" t="inlineStr">
        <is>
          <t>畜牧局</t>
        </is>
      </c>
      <c r="N492" s="82" t="inlineStr">
        <is>
          <t>有关乡镇</t>
        </is>
      </c>
      <c r="O492" s="54" t="n"/>
    </row>
    <row r="493" ht="40" customHeight="1" s="226">
      <c r="A493" s="82" t="inlineStr">
        <is>
          <t>五十五</t>
        </is>
      </c>
      <c r="B493" s="82" t="inlineStr">
        <is>
          <t>环农领办发〔2021〕52号</t>
        </is>
      </c>
      <c r="C493" s="54" t="inlineStr">
        <is>
          <t>市级一批衔接资金</t>
        </is>
      </c>
      <c r="D493" s="82" t="inlineStr">
        <is>
          <t>脱贫户（含监测对象）草棚建设</t>
        </is>
      </c>
      <c r="E493" s="82" t="inlineStr">
        <is>
          <t>新建</t>
        </is>
      </c>
      <c r="F493" s="82" t="inlineStr">
        <is>
          <t>天池</t>
        </is>
      </c>
      <c r="G493" s="108" t="inlineStr">
        <is>
          <t>扶持2户脱贫户（含监测对象）新建草棚1座，</t>
        </is>
      </c>
      <c r="H493" s="82" t="n">
        <v>1.4</v>
      </c>
      <c r="I493" s="82" t="n">
        <v>1.4</v>
      </c>
      <c r="J493" s="221">
        <f>H493-I493</f>
        <v/>
      </c>
      <c r="K493" s="157">
        <f>I493/H493</f>
        <v/>
      </c>
      <c r="L493" s="225" t="n"/>
      <c r="M493" s="82" t="inlineStr">
        <is>
          <t>畜牧局</t>
        </is>
      </c>
      <c r="N493" s="82" t="inlineStr">
        <is>
          <t>天池乡</t>
        </is>
      </c>
      <c r="O493" s="54" t="n"/>
    </row>
    <row r="494" ht="47" customHeight="1" s="226">
      <c r="A494" s="82" t="inlineStr">
        <is>
          <t>五十五</t>
        </is>
      </c>
      <c r="B494" s="82" t="inlineStr">
        <is>
          <t>环农领办发〔2021〕12号</t>
        </is>
      </c>
      <c r="C494" s="54" t="inlineStr">
        <is>
          <t>县级二批衔接资金</t>
        </is>
      </c>
      <c r="D494" s="82" t="inlineStr">
        <is>
          <t>农村户厕改造项目合计</t>
        </is>
      </c>
      <c r="E494" s="82" t="inlineStr">
        <is>
          <t>新建</t>
        </is>
      </c>
      <c r="F494" s="82" t="inlineStr">
        <is>
          <t>芦家湾等20个乡镇</t>
        </is>
      </c>
      <c r="G494" s="108" t="inlineStr">
        <is>
          <t>改造农村户用卫生厕所8103座，每座补助1390元。本次安排599.677万元（剩余部分金由改厕专项资金安排）。</t>
        </is>
      </c>
      <c r="H494" s="82" t="n">
        <v>599.677</v>
      </c>
      <c r="I494" s="82" t="n">
        <v>599.677</v>
      </c>
      <c r="J494" s="221">
        <f>H494-I494</f>
        <v/>
      </c>
      <c r="K494" s="157">
        <f>I494/H494</f>
        <v/>
      </c>
      <c r="L494" s="82" t="n"/>
      <c r="M494" s="231" t="inlineStr">
        <is>
          <t>农业农村局</t>
        </is>
      </c>
      <c r="N494" s="231" t="inlineStr">
        <is>
          <t>乡镇村</t>
        </is>
      </c>
      <c r="O494" s="54" t="n"/>
    </row>
    <row r="495" ht="47" customHeight="1" s="226">
      <c r="A495" s="82" t="inlineStr">
        <is>
          <t>五十六</t>
        </is>
      </c>
      <c r="B495" s="82" t="inlineStr">
        <is>
          <t>环农领办发〔2021〕36号</t>
        </is>
      </c>
      <c r="C495" s="54" t="inlineStr">
        <is>
          <t>县级二批衔接资金</t>
        </is>
      </c>
      <c r="D495" s="82" t="inlineStr">
        <is>
          <t>脱贫劳动力技能培训</t>
        </is>
      </c>
      <c r="E495" s="82" t="inlineStr">
        <is>
          <t>新建</t>
        </is>
      </c>
      <c r="F495" s="82" t="inlineStr">
        <is>
          <t>八珠等20个乡镇</t>
        </is>
      </c>
      <c r="G495" s="108" t="inlineStr">
        <is>
          <t>1276脱贫劳动力汽车驾驶与维修培训，每人补助3300元。共补助421.08万元。</t>
        </is>
      </c>
      <c r="H495" s="82" t="n">
        <v>421.08</v>
      </c>
      <c r="I495" s="82" t="n">
        <v>421.08</v>
      </c>
      <c r="J495" s="221">
        <f>H495-I495</f>
        <v/>
      </c>
      <c r="K495" s="157">
        <f>I495/H495</f>
        <v/>
      </c>
      <c r="L495" s="82" t="n"/>
      <c r="M495" s="231" t="inlineStr">
        <is>
          <t>人社局</t>
        </is>
      </c>
      <c r="N495" s="231" t="inlineStr">
        <is>
          <t>培训学校</t>
        </is>
      </c>
      <c r="O495" s="54" t="n"/>
    </row>
    <row r="496" ht="47" customHeight="1" s="226">
      <c r="A496" s="82" t="inlineStr">
        <is>
          <t>五十七</t>
        </is>
      </c>
      <c r="B496" s="82" t="inlineStr">
        <is>
          <t>环农领办发〔2021〕36号</t>
        </is>
      </c>
      <c r="C496" s="54" t="inlineStr">
        <is>
          <t>县级二批衔接资金</t>
        </is>
      </c>
      <c r="D496" s="82" t="inlineStr">
        <is>
          <t>疫情期间劳务输转补贴</t>
        </is>
      </c>
      <c r="E496" s="82" t="inlineStr">
        <is>
          <t>新建</t>
        </is>
      </c>
      <c r="F496" s="82" t="inlineStr">
        <is>
          <t>八珠等20个乡镇</t>
        </is>
      </c>
      <c r="G496" s="108" t="inlineStr">
        <is>
          <t>疫情期间劳务输转补贴8.77万元。</t>
        </is>
      </c>
      <c r="H496" s="82" t="n">
        <v>8.77</v>
      </c>
      <c r="I496" s="82" t="n">
        <v>8.77</v>
      </c>
      <c r="J496" s="221">
        <f>H496-I496</f>
        <v/>
      </c>
      <c r="K496" s="157">
        <f>I496/H496</f>
        <v/>
      </c>
      <c r="L496" s="82" t="n"/>
      <c r="M496" s="231" t="inlineStr">
        <is>
          <t>人社局</t>
        </is>
      </c>
      <c r="N496" s="231" t="inlineStr">
        <is>
          <t>人社局</t>
        </is>
      </c>
      <c r="O496" s="54" t="n"/>
    </row>
    <row r="497" ht="47" customHeight="1" s="226">
      <c r="A497" s="82" t="inlineStr">
        <is>
          <t>五十八</t>
        </is>
      </c>
      <c r="B497" s="82" t="inlineStr">
        <is>
          <t>环农领办发〔2021〕36号</t>
        </is>
      </c>
      <c r="C497" s="54" t="inlineStr">
        <is>
          <t>县级二批衔接资金</t>
        </is>
      </c>
      <c r="D497" s="82" t="inlineStr">
        <is>
          <t>洪德镇洪德街村东沟河漫水桥建设</t>
        </is>
      </c>
      <c r="E497" s="82" t="inlineStr">
        <is>
          <t>新建</t>
        </is>
      </c>
      <c r="F497" s="82" t="inlineStr">
        <is>
          <t>洪德镇</t>
        </is>
      </c>
      <c r="G497" s="108" t="inlineStr">
        <is>
          <t>洪德镇洪德街村东沟河漫水桥建设70万元（总投资96万元），</t>
        </is>
      </c>
      <c r="H497" s="82" t="n">
        <v>70</v>
      </c>
      <c r="I497" s="82" t="n">
        <v>70</v>
      </c>
      <c r="J497" s="221">
        <f>H497-I497</f>
        <v/>
      </c>
      <c r="K497" s="157">
        <f>I497/H497</f>
        <v/>
      </c>
      <c r="L497" s="82" t="n"/>
      <c r="M497" s="231" t="inlineStr">
        <is>
          <t>洪德镇</t>
        </is>
      </c>
      <c r="N497" s="231" t="inlineStr">
        <is>
          <t>洪德街村</t>
        </is>
      </c>
      <c r="O497" s="54" t="n"/>
    </row>
    <row r="498" ht="126" customHeight="1" s="226">
      <c r="A498" s="82" t="inlineStr">
        <is>
          <t>五十九</t>
        </is>
      </c>
      <c r="B498" s="82" t="inlineStr">
        <is>
          <t>环农领办发〔2021〕12号</t>
        </is>
      </c>
      <c r="C498" s="54" t="inlineStr">
        <is>
          <t>县级二批衔接资金</t>
        </is>
      </c>
      <c r="D498" s="82" t="inlineStr">
        <is>
          <t>环县2021年农业保险县级补贴合计</t>
        </is>
      </c>
      <c r="E498" s="82" t="inlineStr">
        <is>
          <t>新建</t>
        </is>
      </c>
      <c r="F498" s="82" t="inlineStr">
        <is>
          <t>全县20个乡镇及国有林场</t>
        </is>
      </c>
      <c r="G498" s="108" t="inlineStr">
        <is>
          <t>农业保险补贴2234万元，其中：中央品种马铃薯6000亩（县级补贴3.15元/亩）、大田玉米250000亩（县级补贴3.6元/亩）、能繁母猪1000头（县级补贴7.5元/头）、荷斯坦奶牛2300头（县级补贴50元/头）、冬小麦130000亩（县级补贴2.1元/亩）、育肥猪10000头（县级补贴5元/头），省级品种苹果1500亩（县级补贴已脱贫户90元/亩、其他投保人70元/亩）、黄芪1000亩（县级补贴已脱贫户70元/亩、其他投保人56元/亩）、肉牛20000头（县级补贴已脱贫户140元/头、其他投保人112元/头）、肉羊500000只（县级补贴已脱贫户14元/只、其他投保人11.2元/只）、鸡30000只（县级补贴已脱贫户1元/只、其他投保人0.8元/只），一县一（多）品基础母羊（湖羊）330000只（县级补贴已脱贫户50元/只、其他投保人40元/只）、撒能奶山羊16000只（县级补贴280元/只）、小杂粮100000亩（县级补贴10元/亩）。</t>
        </is>
      </c>
      <c r="H498" s="82" t="n">
        <v>2234</v>
      </c>
      <c r="I498" s="82" t="n">
        <v>2234</v>
      </c>
      <c r="J498" s="221">
        <f>H498-I498</f>
        <v/>
      </c>
      <c r="K498" s="157">
        <f>I498/H498</f>
        <v/>
      </c>
      <c r="L498" s="82" t="n"/>
      <c r="M498" s="82" t="inlineStr">
        <is>
          <t>农业
农村局</t>
        </is>
      </c>
      <c r="N498" s="82" t="inlineStr">
        <is>
          <t>各乡镇、有关单位</t>
        </is>
      </c>
      <c r="O498" s="54" t="n"/>
    </row>
    <row r="499" ht="41" customHeight="1" s="226">
      <c r="A499" s="21" t="n">
        <v>1</v>
      </c>
      <c r="B499" s="21" t="inlineStr">
        <is>
          <t>环农领办发〔2021〕12号</t>
        </is>
      </c>
      <c r="C499" s="119" t="inlineStr">
        <is>
          <t>县级二批衔接资金</t>
        </is>
      </c>
      <c r="D499" s="119" t="inlineStr">
        <is>
          <t>环县2021年农业保险县级补贴</t>
        </is>
      </c>
      <c r="E499" s="119" t="inlineStr">
        <is>
          <t>新建</t>
        </is>
      </c>
      <c r="F499" s="119" t="inlineStr">
        <is>
          <t>芦家湾乡</t>
        </is>
      </c>
      <c r="G499" s="188" t="inlineStr">
        <is>
          <t>完成中央品种马铃薯600亩、大田玉米14000亩、能繁母猪10头、冬小麦5000亩、育肥猪310头，省级品种肉牛555头、肉羊21600只、鸡3000只，一县一（多）品基础母羊11900只、小杂粮500亩。</t>
        </is>
      </c>
      <c r="H499" s="119" t="n">
        <v>69.7654</v>
      </c>
      <c r="I499" s="119" t="n">
        <v>69.7654</v>
      </c>
      <c r="J499" s="219">
        <f>H499-I499</f>
        <v/>
      </c>
      <c r="K499" s="40">
        <f>I499/H499</f>
        <v/>
      </c>
      <c r="L499" s="119" t="n"/>
      <c r="M499" s="119" t="inlineStr">
        <is>
          <t>农业农村局</t>
        </is>
      </c>
      <c r="N499" s="119" t="inlineStr">
        <is>
          <t>芦家湾</t>
        </is>
      </c>
      <c r="O499" s="119" t="n"/>
    </row>
    <row r="500" ht="41" customHeight="1" s="226">
      <c r="A500" s="21" t="n">
        <v>2</v>
      </c>
      <c r="B500" s="21" t="inlineStr">
        <is>
          <t>环农领办发〔2021〕12号</t>
        </is>
      </c>
      <c r="C500" s="119" t="inlineStr">
        <is>
          <t>县级二批衔接资金</t>
        </is>
      </c>
      <c r="D500" s="119" t="inlineStr">
        <is>
          <t>环县2021年农业保险县级补贴</t>
        </is>
      </c>
      <c r="E500" s="119" t="inlineStr">
        <is>
          <t>新建</t>
        </is>
      </c>
      <c r="F500" s="119" t="inlineStr">
        <is>
          <t>车道镇</t>
        </is>
      </c>
      <c r="G500" s="188" t="inlineStr">
        <is>
          <t>完成中央品种马铃薯2200亩、大田玉米25000亩、冬小麦5000亩、育肥猪750头，省级品种黄芪100亩、肉牛365头、肉羊37000只、鸡1200只，一县一（多）品基础母羊26000只、小杂粮10000亩。</t>
        </is>
      </c>
      <c r="H500" s="119" t="n">
        <v>139.9226</v>
      </c>
      <c r="I500" s="119" t="n">
        <v>139.9226</v>
      </c>
      <c r="J500" s="219">
        <f>H500-I500</f>
        <v/>
      </c>
      <c r="K500" s="40">
        <f>I500/H500</f>
        <v/>
      </c>
      <c r="L500" s="119" t="n"/>
      <c r="M500" s="119" t="inlineStr">
        <is>
          <t>农业农村局</t>
        </is>
      </c>
      <c r="N500" s="119" t="inlineStr">
        <is>
          <t>车道镇</t>
        </is>
      </c>
      <c r="O500" s="119" t="n"/>
    </row>
    <row r="501" ht="41" customHeight="1" s="226">
      <c r="A501" s="21" t="n">
        <v>3</v>
      </c>
      <c r="B501" s="21" t="inlineStr">
        <is>
          <t>环农领办发〔2021〕12号</t>
        </is>
      </c>
      <c r="C501" s="119" t="inlineStr">
        <is>
          <t>县级二批衔接资金</t>
        </is>
      </c>
      <c r="D501" s="119" t="inlineStr">
        <is>
          <t>环县2021年农业保险县级补贴</t>
        </is>
      </c>
      <c r="E501" s="119" t="inlineStr">
        <is>
          <t>新建</t>
        </is>
      </c>
      <c r="F501" s="119" t="inlineStr">
        <is>
          <t>虎洞镇</t>
        </is>
      </c>
      <c r="G501" s="188" t="inlineStr">
        <is>
          <t>完成中央品种大田玉米10000亩、冬小麦8000亩、育肥猪640头，省级品种苹果70亩、肉牛1120头、肉羊19300只、鸡1000只，一县一（多）品基础母羊11500只、小杂粮2700亩。</t>
        </is>
      </c>
      <c r="H501" s="119" t="n">
        <v>72.43040000000001</v>
      </c>
      <c r="I501" s="119" t="n">
        <v>72.43040000000001</v>
      </c>
      <c r="J501" s="219">
        <f>H501-I501</f>
        <v/>
      </c>
      <c r="K501" s="40">
        <f>I501/H501</f>
        <v/>
      </c>
      <c r="L501" s="119" t="n"/>
      <c r="M501" s="119" t="inlineStr">
        <is>
          <t>农业农村局</t>
        </is>
      </c>
      <c r="N501" s="119" t="inlineStr">
        <is>
          <t>虎洞镇</t>
        </is>
      </c>
      <c r="O501" s="119" t="n"/>
    </row>
    <row r="502" ht="41" customHeight="1" s="226">
      <c r="A502" s="21" t="n">
        <v>4</v>
      </c>
      <c r="B502" s="21" t="inlineStr">
        <is>
          <t>环农领办发〔2021〕12号</t>
        </is>
      </c>
      <c r="C502" s="119" t="inlineStr">
        <is>
          <t>县级二批衔接资金</t>
        </is>
      </c>
      <c r="D502" s="119" t="inlineStr">
        <is>
          <t>环县2021年农业保险县级补贴</t>
        </is>
      </c>
      <c r="E502" s="119" t="inlineStr">
        <is>
          <t>新建</t>
        </is>
      </c>
      <c r="F502" s="119" t="inlineStr">
        <is>
          <t>曲子镇</t>
        </is>
      </c>
      <c r="G502" s="188" t="inlineStr">
        <is>
          <t>完成中央品种大田玉米20000亩、能繁母猪50头、冬小麦6000亩、育肥猪1000头，省级品种苹果260亩、肉牛2240头、肉羊18600只、鸡1500只，一县一（多）品基础母羊18500只、小杂粮1000亩。</t>
        </is>
      </c>
      <c r="H502" s="119" t="n">
        <v>107.4604</v>
      </c>
      <c r="I502" s="119" t="n">
        <v>107.4604</v>
      </c>
      <c r="J502" s="219">
        <f>H502-I502</f>
        <v/>
      </c>
      <c r="K502" s="40">
        <f>I502/H502</f>
        <v/>
      </c>
      <c r="L502" s="119" t="n"/>
      <c r="M502" s="119" t="inlineStr">
        <is>
          <t>农业农村局</t>
        </is>
      </c>
      <c r="N502" s="119" t="inlineStr">
        <is>
          <t>曲子镇</t>
        </is>
      </c>
      <c r="O502" s="119" t="n"/>
    </row>
    <row r="503" ht="41" customHeight="1" s="226">
      <c r="A503" s="21" t="n">
        <v>5</v>
      </c>
      <c r="B503" s="21" t="inlineStr">
        <is>
          <t>环农领办发〔2021〕12号</t>
        </is>
      </c>
      <c r="C503" s="119" t="inlineStr">
        <is>
          <t>县级二批衔接资金</t>
        </is>
      </c>
      <c r="D503" s="119" t="inlineStr">
        <is>
          <t>环县2021年农业保险县级补贴</t>
        </is>
      </c>
      <c r="E503" s="119" t="inlineStr">
        <is>
          <t>新建</t>
        </is>
      </c>
      <c r="F503" s="119" t="inlineStr">
        <is>
          <t>樊家川镇</t>
        </is>
      </c>
      <c r="G503" s="188" t="inlineStr">
        <is>
          <t>完成中央品种大田玉米7000亩、能繁母猪25头、冬小麦5000亩、育肥猪305头，省级品种肉牛580头、肉羊15000只、鸡1500只，一县一（多）品基础母羊9000只、小杂粮3400亩。</t>
        </is>
      </c>
      <c r="H503" s="119" t="n">
        <v>54.1977</v>
      </c>
      <c r="I503" s="119" t="n">
        <v>54.1977</v>
      </c>
      <c r="J503" s="219">
        <f>H503-I503</f>
        <v/>
      </c>
      <c r="K503" s="40">
        <f>I503/H503</f>
        <v/>
      </c>
      <c r="L503" s="119" t="n"/>
      <c r="M503" s="119" t="inlineStr">
        <is>
          <t>农业农村局</t>
        </is>
      </c>
      <c r="N503" s="119" t="inlineStr">
        <is>
          <t>樊家川镇</t>
        </is>
      </c>
      <c r="O503" s="119" t="n"/>
    </row>
    <row r="504" ht="41" customHeight="1" s="226">
      <c r="A504" s="21" t="n">
        <v>6</v>
      </c>
      <c r="B504" s="21" t="inlineStr">
        <is>
          <t>环农领办发〔2021〕12号</t>
        </is>
      </c>
      <c r="C504" s="119" t="inlineStr">
        <is>
          <t>县级二批衔接资金</t>
        </is>
      </c>
      <c r="D504" s="119" t="inlineStr">
        <is>
          <t>环县2021年农业保险县级补贴</t>
        </is>
      </c>
      <c r="E504" s="119" t="inlineStr">
        <is>
          <t>新建</t>
        </is>
      </c>
      <c r="F504" s="119" t="inlineStr">
        <is>
          <t>八珠乡</t>
        </is>
      </c>
      <c r="G504" s="188" t="inlineStr">
        <is>
          <t>完成中央品种大田玉米7000亩、能繁母猪10头、冬小麦3000亩、育肥猪300头，省级品种苹果260亩、肉牛1300头、肉羊16000只、鸡4000只，一县一（多）品基础母羊12500只、小杂粮2300亩。</t>
        </is>
      </c>
      <c r="H504" s="119" t="n">
        <v>73.7154</v>
      </c>
      <c r="I504" s="119" t="n">
        <v>73.7154</v>
      </c>
      <c r="J504" s="219">
        <f>H504-I504</f>
        <v/>
      </c>
      <c r="K504" s="40">
        <f>I504/H504</f>
        <v/>
      </c>
      <c r="L504" s="119" t="n"/>
      <c r="M504" s="119" t="inlineStr">
        <is>
          <t>农业农村局</t>
        </is>
      </c>
      <c r="N504" s="119" t="inlineStr">
        <is>
          <t>八珠乡</t>
        </is>
      </c>
      <c r="O504" s="119" t="n"/>
    </row>
    <row r="505" ht="41" customHeight="1" s="226">
      <c r="A505" s="21" t="n">
        <v>7</v>
      </c>
      <c r="B505" s="21" t="inlineStr">
        <is>
          <t>环农领办发〔2021〕12号</t>
        </is>
      </c>
      <c r="C505" s="119" t="inlineStr">
        <is>
          <t>县级二批衔接资金</t>
        </is>
      </c>
      <c r="D505" s="119" t="inlineStr">
        <is>
          <t>环县2021年农业保险县级补贴</t>
        </is>
      </c>
      <c r="E505" s="119" t="inlineStr">
        <is>
          <t>新建</t>
        </is>
      </c>
      <c r="F505" s="119" t="inlineStr">
        <is>
          <t>山城乡</t>
        </is>
      </c>
      <c r="G505" s="188" t="inlineStr">
        <is>
          <t>完成中央品种大田玉米5000亩、能繁母猪35头、冬小麦3000亩、育肥猪300头，省级品种肉牛150头、肉羊29300只、鸡600只，一县一（多）品基础母羊28800只、小杂粮10000亩。</t>
        </is>
      </c>
      <c r="H505" s="119" t="n">
        <v>134.167</v>
      </c>
      <c r="I505" s="119" t="n">
        <v>134.167</v>
      </c>
      <c r="J505" s="219">
        <f>H505-I505</f>
        <v/>
      </c>
      <c r="K505" s="40">
        <f>I505/H505</f>
        <v/>
      </c>
      <c r="L505" s="119" t="n"/>
      <c r="M505" s="119" t="inlineStr">
        <is>
          <t>农业农村局</t>
        </is>
      </c>
      <c r="N505" s="119" t="inlineStr">
        <is>
          <t>山城乡</t>
        </is>
      </c>
      <c r="O505" s="119" t="n"/>
    </row>
    <row r="506" ht="41" customHeight="1" s="226">
      <c r="A506" s="21" t="n">
        <v>8</v>
      </c>
      <c r="B506" s="21" t="inlineStr">
        <is>
          <t>环农领办发〔2021〕12号</t>
        </is>
      </c>
      <c r="C506" s="119" t="inlineStr">
        <is>
          <t>县级二批衔接资金</t>
        </is>
      </c>
      <c r="D506" s="119" t="inlineStr">
        <is>
          <t>环县2021年农业保险县级补贴</t>
        </is>
      </c>
      <c r="E506" s="119" t="inlineStr">
        <is>
          <t>新建</t>
        </is>
      </c>
      <c r="F506" s="119" t="inlineStr">
        <is>
          <t>环城镇</t>
        </is>
      </c>
      <c r="G506" s="188" t="inlineStr">
        <is>
          <t>完成中央品种大田玉米10000亩、能繁母猪265头、冬小麦10000亩、育肥猪925头，省级品种苹果100亩、肉牛2300头、肉羊28600只、鸡5000只，一县一（多）品基础母羊35000只、小杂粮900亩。</t>
        </is>
      </c>
      <c r="H506" s="119" t="n">
        <v>170.3516</v>
      </c>
      <c r="I506" s="119" t="n">
        <v>170.3516</v>
      </c>
      <c r="J506" s="219">
        <f>H506-I506</f>
        <v/>
      </c>
      <c r="K506" s="40">
        <f>I506/H506</f>
        <v/>
      </c>
      <c r="L506" s="119" t="n"/>
      <c r="M506" s="119" t="inlineStr">
        <is>
          <t>农业农村局</t>
        </is>
      </c>
      <c r="N506" s="119" t="inlineStr">
        <is>
          <t>环城镇</t>
        </is>
      </c>
      <c r="O506" s="119" t="n"/>
    </row>
    <row r="507" ht="41" customHeight="1" s="226">
      <c r="A507" s="21" t="n">
        <v>9</v>
      </c>
      <c r="B507" s="21" t="inlineStr">
        <is>
          <t>环农领办发〔2021〕12号</t>
        </is>
      </c>
      <c r="C507" s="119" t="inlineStr">
        <is>
          <t>县级二批衔接资金</t>
        </is>
      </c>
      <c r="D507" s="119" t="inlineStr">
        <is>
          <t>环县2021年农业保险县级补贴</t>
        </is>
      </c>
      <c r="E507" s="119" t="inlineStr">
        <is>
          <t>新建</t>
        </is>
      </c>
      <c r="F507" s="119" t="inlineStr">
        <is>
          <t>木钵镇</t>
        </is>
      </c>
      <c r="G507" s="188" t="inlineStr">
        <is>
          <t>完成中央品种大田玉米10000亩、能繁母猪40头、荷斯坦奶牛2300头、冬小麦6000亩、育肥猪590头，省级品种肉牛2030头、肉羊19800只、鸡3200只，一县一（多）品基础母羊30000只、小杂粮1100亩。</t>
        </is>
      </c>
      <c r="H507" s="119" t="n">
        <v>149.7186</v>
      </c>
      <c r="I507" s="119" t="n">
        <v>149.7186</v>
      </c>
      <c r="J507" s="219">
        <f>H507-I507</f>
        <v/>
      </c>
      <c r="K507" s="40">
        <f>I507/H507</f>
        <v/>
      </c>
      <c r="L507" s="119" t="n"/>
      <c r="M507" s="119" t="inlineStr">
        <is>
          <t>农业农村局</t>
        </is>
      </c>
      <c r="N507" s="119" t="inlineStr">
        <is>
          <t>木钵镇</t>
        </is>
      </c>
      <c r="O507" s="119" t="n"/>
    </row>
    <row r="508" ht="41" customHeight="1" s="226">
      <c r="A508" s="21" t="n">
        <v>10</v>
      </c>
      <c r="B508" s="21" t="inlineStr">
        <is>
          <t>环农领办发〔2021〕12号</t>
        </is>
      </c>
      <c r="C508" s="119" t="inlineStr">
        <is>
          <t>县级二批衔接资金</t>
        </is>
      </c>
      <c r="D508" s="119" t="inlineStr">
        <is>
          <t>环县2021年农业保险县级补贴</t>
        </is>
      </c>
      <c r="E508" s="119" t="inlineStr">
        <is>
          <t>新建</t>
        </is>
      </c>
      <c r="F508" s="119" t="inlineStr">
        <is>
          <t>合道镇</t>
        </is>
      </c>
      <c r="G508" s="188" t="inlineStr">
        <is>
          <t>完成中央品种大田玉米28000亩、能繁母猪60头、冬小麦15000亩、育肥猪610头，省级品种苹果630亩、肉牛2260头、肉羊17500只、鸡1000只，一县一（多）品基础母羊16200只、小杂粮900亩。</t>
        </is>
      </c>
      <c r="H508" s="119" t="n">
        <v>103.9342</v>
      </c>
      <c r="I508" s="119" t="n">
        <v>103.9342</v>
      </c>
      <c r="J508" s="219">
        <f>H508-I508</f>
        <v/>
      </c>
      <c r="K508" s="40">
        <f>I508/H508</f>
        <v/>
      </c>
      <c r="L508" s="119" t="n"/>
      <c r="M508" s="119" t="inlineStr">
        <is>
          <t>农业农村局</t>
        </is>
      </c>
      <c r="N508" s="119" t="inlineStr">
        <is>
          <t>合道镇</t>
        </is>
      </c>
      <c r="O508" s="119" t="n"/>
    </row>
    <row r="509" ht="41" customHeight="1" s="226">
      <c r="A509" s="21" t="n">
        <v>11</v>
      </c>
      <c r="B509" s="21" t="inlineStr">
        <is>
          <t>环农领办发〔2021〕12号</t>
        </is>
      </c>
      <c r="C509" s="119" t="inlineStr">
        <is>
          <t>县级二批衔接资金</t>
        </is>
      </c>
      <c r="D509" s="119" t="inlineStr">
        <is>
          <t>环县2021年农业保险县级补贴</t>
        </is>
      </c>
      <c r="E509" s="119" t="inlineStr">
        <is>
          <t>新建</t>
        </is>
      </c>
      <c r="F509" s="119" t="inlineStr">
        <is>
          <t>罗山川乡</t>
        </is>
      </c>
      <c r="G509" s="188" t="inlineStr">
        <is>
          <t>完成中央品种大田玉米10000亩、能繁母猪50头、冬小麦7000亩、育肥猪200头，省级品种黄芪450亩、肉牛600头、肉羊29000只、鸡500只，一县一（多）品基础母羊13500只、小杂粮1000亩。</t>
        </is>
      </c>
      <c r="H509" s="119" t="n">
        <v>83.3828</v>
      </c>
      <c r="I509" s="119" t="n">
        <v>83.3828</v>
      </c>
      <c r="J509" s="219">
        <f>H509-I509</f>
        <v/>
      </c>
      <c r="K509" s="40">
        <f>I509/H509</f>
        <v/>
      </c>
      <c r="L509" s="119" t="n"/>
      <c r="M509" s="119" t="inlineStr">
        <is>
          <t>农业农村局</t>
        </is>
      </c>
      <c r="N509" s="119" t="inlineStr">
        <is>
          <t>罗山川乡</t>
        </is>
      </c>
      <c r="O509" s="119" t="n"/>
    </row>
    <row r="510" ht="41" customHeight="1" s="226">
      <c r="A510" s="21" t="n">
        <v>12</v>
      </c>
      <c r="B510" s="21" t="inlineStr">
        <is>
          <t>环农领办发〔2021〕12号</t>
        </is>
      </c>
      <c r="C510" s="119" t="inlineStr">
        <is>
          <t>县级二批衔接资金</t>
        </is>
      </c>
      <c r="D510" s="119" t="inlineStr">
        <is>
          <t>环县2021年农业保险县级补贴</t>
        </is>
      </c>
      <c r="E510" s="119" t="inlineStr">
        <is>
          <t>新建</t>
        </is>
      </c>
      <c r="F510" s="119" t="inlineStr">
        <is>
          <t>小南沟乡</t>
        </is>
      </c>
      <c r="G510" s="188" t="inlineStr">
        <is>
          <t>完成中央品种大田玉米10000亩、能繁母猪25头、冬小麦5000亩、育肥猪200头，省级品种肉牛475头、肉羊34900只、鸡600只，一县一（多）品基础母羊9000只、小杂粮7400亩。</t>
        </is>
      </c>
      <c r="H510" s="119" t="n">
        <v>74.8526</v>
      </c>
      <c r="I510" s="119" t="n">
        <v>74.8526</v>
      </c>
      <c r="J510" s="219">
        <f>H510-I510</f>
        <v/>
      </c>
      <c r="K510" s="40">
        <f>I510/H510</f>
        <v/>
      </c>
      <c r="L510" s="119" t="n"/>
      <c r="M510" s="119" t="inlineStr">
        <is>
          <t>农业农村局</t>
        </is>
      </c>
      <c r="N510" s="119" t="inlineStr">
        <is>
          <t>小南沟乡</t>
        </is>
      </c>
      <c r="O510" s="119" t="n"/>
    </row>
    <row r="511" ht="41" customHeight="1" s="226">
      <c r="A511" s="21" t="n">
        <v>13</v>
      </c>
      <c r="B511" s="21" t="inlineStr">
        <is>
          <t>环农领办发〔2021〕12号</t>
        </is>
      </c>
      <c r="C511" s="119" t="inlineStr">
        <is>
          <t>县级二批衔接资金</t>
        </is>
      </c>
      <c r="D511" s="119" t="inlineStr">
        <is>
          <t>环县2021年农业保险县级补贴</t>
        </is>
      </c>
      <c r="E511" s="119" t="inlineStr">
        <is>
          <t>新建</t>
        </is>
      </c>
      <c r="F511" s="119" t="inlineStr">
        <is>
          <t>甜水镇</t>
        </is>
      </c>
      <c r="G511" s="188" t="inlineStr">
        <is>
          <t>完成中央品种大田玉米8000亩、能繁母猪110头、冬小麦3000亩、育肥猪680头，省级品种肉牛25头、肉羊37700只、鸡1000只，一县一（多）品基础母羊10000只、小杂粮2100亩。</t>
        </is>
      </c>
      <c r="H511" s="234" t="n">
        <v>85.724</v>
      </c>
      <c r="I511" s="234" t="n">
        <v>85.724</v>
      </c>
      <c r="J511" s="219">
        <f>H511-I511</f>
        <v/>
      </c>
      <c r="K511" s="40">
        <f>I511/H511</f>
        <v/>
      </c>
      <c r="L511" s="234" t="n"/>
      <c r="M511" s="119" t="inlineStr">
        <is>
          <t>农业农村局</t>
        </is>
      </c>
      <c r="N511" s="119" t="inlineStr">
        <is>
          <t>甜水镇</t>
        </is>
      </c>
      <c r="O511" s="119" t="n"/>
    </row>
    <row r="512" ht="41" customHeight="1" s="226">
      <c r="A512" s="21" t="n">
        <v>14</v>
      </c>
      <c r="B512" s="21" t="inlineStr">
        <is>
          <t>环农领办发〔2021〕12号</t>
        </is>
      </c>
      <c r="C512" s="119" t="inlineStr">
        <is>
          <t>县级二批衔接资金</t>
        </is>
      </c>
      <c r="D512" s="119" t="inlineStr">
        <is>
          <t>环县2021年农业保险县级补贴</t>
        </is>
      </c>
      <c r="E512" s="119" t="inlineStr">
        <is>
          <t>新建</t>
        </is>
      </c>
      <c r="F512" s="119" t="inlineStr">
        <is>
          <t>洪德镇</t>
        </is>
      </c>
      <c r="G512" s="188" t="inlineStr">
        <is>
          <t>完成中央品种大田玉米11000亩、冬小麦9000亩、育肥猪715头，省级品种肉牛1680头、肉羊30000只、鸡1500只，一县一（多）品基础母羊11600只、小杂粮1700亩。</t>
        </is>
      </c>
      <c r="H512" s="119" t="n">
        <v>86.79559999999999</v>
      </c>
      <c r="I512" s="119" t="n">
        <v>86.79559999999999</v>
      </c>
      <c r="J512" s="219">
        <f>H512-I512</f>
        <v/>
      </c>
      <c r="K512" s="40">
        <f>I512/H512</f>
        <v/>
      </c>
      <c r="L512" s="119" t="n"/>
      <c r="M512" s="119" t="inlineStr">
        <is>
          <t>农业农村局</t>
        </is>
      </c>
      <c r="N512" s="119" t="inlineStr">
        <is>
          <t>洪德镇</t>
        </is>
      </c>
      <c r="O512" s="119" t="n"/>
    </row>
    <row r="513" ht="41" customHeight="1" s="226">
      <c r="A513" s="21" t="n">
        <v>15</v>
      </c>
      <c r="B513" s="21" t="inlineStr">
        <is>
          <t>环农领办发〔2021〕12号</t>
        </is>
      </c>
      <c r="C513" s="119" t="inlineStr">
        <is>
          <t>县级二批衔接资金</t>
        </is>
      </c>
      <c r="D513" s="119" t="inlineStr">
        <is>
          <t>环县2021年农业保险县级补贴</t>
        </is>
      </c>
      <c r="E513" s="119" t="inlineStr">
        <is>
          <t>新建</t>
        </is>
      </c>
      <c r="F513" s="119" t="inlineStr">
        <is>
          <t>毛井镇</t>
        </is>
      </c>
      <c r="G513" s="188" t="inlineStr">
        <is>
          <t>完成中央品种马铃薯300亩、大田玉米20000亩、冬小麦5000亩、育肥猪350头，省级品种肉牛310头、肉羊34200只、鸡1500只，一县一（多）品基础母羊24000只、萨能奶山羊16000只、小杂粮5400亩。</t>
        </is>
      </c>
      <c r="H513" s="119" t="n">
        <v>435.1692</v>
      </c>
      <c r="I513" s="119" t="n">
        <v>435.1692</v>
      </c>
      <c r="J513" s="219">
        <f>H513-I513</f>
        <v/>
      </c>
      <c r="K513" s="40">
        <f>I513/H513</f>
        <v/>
      </c>
      <c r="L513" s="119" t="n"/>
      <c r="M513" s="119" t="inlineStr">
        <is>
          <t>农业农村局</t>
        </is>
      </c>
      <c r="N513" s="119" t="inlineStr">
        <is>
          <t>毛井镇</t>
        </is>
      </c>
      <c r="O513" s="119" t="n"/>
    </row>
    <row r="514" ht="41" customHeight="1" s="226">
      <c r="A514" s="21" t="n">
        <v>16</v>
      </c>
      <c r="B514" s="21" t="inlineStr">
        <is>
          <t>环农领办发〔2021〕12号</t>
        </is>
      </c>
      <c r="C514" s="119" t="inlineStr">
        <is>
          <t>县级二批衔接资金</t>
        </is>
      </c>
      <c r="D514" s="119" t="inlineStr">
        <is>
          <t>环县2021年农业保险县级补贴</t>
        </is>
      </c>
      <c r="E514" s="119" t="inlineStr">
        <is>
          <t>新建</t>
        </is>
      </c>
      <c r="F514" s="119" t="inlineStr">
        <is>
          <t>秦团庄乡</t>
        </is>
      </c>
      <c r="G514" s="188" t="inlineStr">
        <is>
          <t>完成中央品种马铃薯200亩、大田玉米10000亩、能繁母猪255头、冬小麦3000亩、育肥猪700头，省级品种黄芪350亩、肉牛20头、肉羊19700只、鸡600只，一县一（多）品基础母羊16000只、小杂粮5000亩。</t>
        </is>
      </c>
      <c r="H514" s="119" t="n">
        <v>80.4198</v>
      </c>
      <c r="I514" s="119" t="n">
        <v>80.4198</v>
      </c>
      <c r="J514" s="219">
        <f>H514-I514</f>
        <v/>
      </c>
      <c r="K514" s="40">
        <f>I514/H514</f>
        <v/>
      </c>
      <c r="L514" s="119" t="n"/>
      <c r="M514" s="119" t="inlineStr">
        <is>
          <t>农业农村局</t>
        </is>
      </c>
      <c r="N514" s="119" t="inlineStr">
        <is>
          <t>秦团庄乡</t>
        </is>
      </c>
      <c r="O514" s="119" t="n"/>
    </row>
    <row r="515" ht="41" customHeight="1" s="226">
      <c r="A515" s="21" t="n">
        <v>17</v>
      </c>
      <c r="B515" s="21" t="inlineStr">
        <is>
          <t>环农领办发〔2021〕12号</t>
        </is>
      </c>
      <c r="C515" s="119" t="inlineStr">
        <is>
          <t>县级二批衔接资金</t>
        </is>
      </c>
      <c r="D515" s="119" t="inlineStr">
        <is>
          <t>环县2021年农业保险县级补贴</t>
        </is>
      </c>
      <c r="E515" s="119" t="inlineStr">
        <is>
          <t>新建</t>
        </is>
      </c>
      <c r="F515" s="119" t="inlineStr">
        <is>
          <t>南湫乡</t>
        </is>
      </c>
      <c r="G515" s="188" t="inlineStr">
        <is>
          <t>完成中央品种马铃薯2700亩、大田玉米5000亩、冬小麦5000亩、育肥猪200头，省级品种肉牛50头、肉羊30000只、鸡500只，一县一（多）品基础母羊9000只、小杂粮15500亩。</t>
        </is>
      </c>
      <c r="H515" s="119" t="n">
        <v>71.61</v>
      </c>
      <c r="I515" s="119" t="n">
        <v>71.61</v>
      </c>
      <c r="J515" s="219">
        <f>H515-I515</f>
        <v/>
      </c>
      <c r="K515" s="40">
        <f>I515/H515</f>
        <v/>
      </c>
      <c r="L515" s="119" t="n"/>
      <c r="M515" s="119" t="inlineStr">
        <is>
          <t>农业农村局</t>
        </is>
      </c>
      <c r="N515" s="119" t="inlineStr">
        <is>
          <t>南湫乡</t>
        </is>
      </c>
      <c r="O515" s="119" t="n"/>
    </row>
    <row r="516" ht="41" customHeight="1" s="226">
      <c r="A516" s="21" t="n">
        <v>18</v>
      </c>
      <c r="B516" s="21" t="inlineStr">
        <is>
          <t>环农领办发〔2021〕12号</t>
        </is>
      </c>
      <c r="C516" s="119" t="inlineStr">
        <is>
          <t>县级二批衔接资金</t>
        </is>
      </c>
      <c r="D516" s="119" t="inlineStr">
        <is>
          <t>环县2021年农业保险县级补贴</t>
        </is>
      </c>
      <c r="E516" s="119" t="inlineStr">
        <is>
          <t>新建</t>
        </is>
      </c>
      <c r="F516" s="119" t="inlineStr">
        <is>
          <t>演武乡</t>
        </is>
      </c>
      <c r="G516" s="188" t="inlineStr">
        <is>
          <t>完成中央品种大田玉米10000亩、能繁母猪40头、冬小麦9000亩、育肥猪365头，省级品种苹果180亩、肉牛660头、肉羊13900只、鸡600只，一县一（多）品基础母羊9000只、小杂粮1000亩。</t>
        </is>
      </c>
      <c r="H516" s="119" t="n">
        <v>54.5055</v>
      </c>
      <c r="I516" s="119" t="n">
        <v>54.5055</v>
      </c>
      <c r="J516" s="219">
        <f>H516-I516</f>
        <v/>
      </c>
      <c r="K516" s="40">
        <f>I516/H516</f>
        <v/>
      </c>
      <c r="L516" s="119" t="n"/>
      <c r="M516" s="119" t="inlineStr">
        <is>
          <t>农业农村局</t>
        </is>
      </c>
      <c r="N516" s="119" t="inlineStr">
        <is>
          <t>演武镇</t>
        </is>
      </c>
      <c r="O516" s="119" t="n"/>
    </row>
    <row r="517" ht="41" customHeight="1" s="226">
      <c r="A517" s="21" t="n">
        <v>19</v>
      </c>
      <c r="B517" s="21" t="inlineStr">
        <is>
          <t>环农领办发〔2021〕12号</t>
        </is>
      </c>
      <c r="C517" s="119" t="inlineStr">
        <is>
          <t>县级二批衔接资金</t>
        </is>
      </c>
      <c r="D517" s="119" t="inlineStr">
        <is>
          <t>环县2021年农业保险县级补贴</t>
        </is>
      </c>
      <c r="E517" s="119" t="inlineStr">
        <is>
          <t>新建</t>
        </is>
      </c>
      <c r="F517" s="119" t="inlineStr">
        <is>
          <t>耿湾乡</t>
        </is>
      </c>
      <c r="G517" s="188" t="inlineStr">
        <is>
          <t>完成中央品种大田玉米15000亩、冬小麦6000亩、育肥猪540头，省级品种黄芪100亩、肉牛590头、肉羊19000只、鸡600只，一县一（多）品基础母羊16000只、小杂粮9000亩。</t>
        </is>
      </c>
      <c r="H517" s="234" t="n">
        <v>88.011</v>
      </c>
      <c r="I517" s="234" t="n">
        <v>88.011</v>
      </c>
      <c r="J517" s="219">
        <f>H517-I517</f>
        <v/>
      </c>
      <c r="K517" s="40">
        <f>I517/H517</f>
        <v/>
      </c>
      <c r="L517" s="234" t="n"/>
      <c r="M517" s="119" t="inlineStr">
        <is>
          <t>农业农村局</t>
        </is>
      </c>
      <c r="N517" s="119" t="inlineStr">
        <is>
          <t>耿湾乡</t>
        </is>
      </c>
      <c r="O517" s="119" t="n"/>
    </row>
    <row r="518" ht="41" customHeight="1" s="226">
      <c r="A518" s="21" t="n">
        <v>20</v>
      </c>
      <c r="B518" s="21" t="inlineStr">
        <is>
          <t>环农领办发〔2021〕12号</t>
        </is>
      </c>
      <c r="C518" s="119" t="inlineStr">
        <is>
          <t>县级二批衔接资金</t>
        </is>
      </c>
      <c r="D518" s="119" t="inlineStr">
        <is>
          <t>环县2021年农业保险县级补贴</t>
        </is>
      </c>
      <c r="E518" s="119" t="inlineStr">
        <is>
          <t>新建</t>
        </is>
      </c>
      <c r="F518" s="119" t="inlineStr">
        <is>
          <t>天池乡</t>
        </is>
      </c>
      <c r="G518" s="188" t="inlineStr">
        <is>
          <t>完成中央品种大田玉米15000亩、能繁母猪25头、冬小麦12000亩、育肥猪320头，省级品种肉牛2690头、肉羊28900只、鸡600只，一县一（多）品基础母羊12500只、小杂粮200亩。</t>
        </is>
      </c>
      <c r="H518" s="119" t="n">
        <v>97.86620000000001</v>
      </c>
      <c r="I518" s="119" t="n">
        <v>97.86620000000001</v>
      </c>
      <c r="J518" s="219">
        <f>H518-I518</f>
        <v/>
      </c>
      <c r="K518" s="40">
        <f>I518/H518</f>
        <v/>
      </c>
      <c r="L518" s="119" t="n"/>
      <c r="M518" s="119" t="inlineStr">
        <is>
          <t>农业农村局</t>
        </is>
      </c>
      <c r="N518" s="119" t="inlineStr">
        <is>
          <t>天池乡</t>
        </is>
      </c>
      <c r="O518" s="119" t="n"/>
    </row>
    <row r="519" ht="52" customHeight="1" s="226">
      <c r="A519" s="82" t="inlineStr">
        <is>
          <t>六十</t>
        </is>
      </c>
      <c r="B519" s="82" t="inlineStr">
        <is>
          <t>环农领办发〔2021〕12号</t>
        </is>
      </c>
      <c r="C519" s="54" t="inlineStr">
        <is>
          <t>县级二批衔接资金</t>
        </is>
      </c>
      <c r="D519" s="82" t="inlineStr">
        <is>
          <t>演武乡黑泉河村黑泉河桥梁护坡水毁维修项目</t>
        </is>
      </c>
      <c r="E519" s="82" t="inlineStr">
        <is>
          <t>新建</t>
        </is>
      </c>
      <c r="F519" s="82" t="inlineStr">
        <is>
          <t>演武乡</t>
        </is>
      </c>
      <c r="G519" s="108" t="inlineStr">
        <is>
          <t>演武乡黑泉河村黑泉河桥梁护坡水毁维修项目1处。</t>
        </is>
      </c>
      <c r="H519" s="81" t="n">
        <v>82</v>
      </c>
      <c r="I519" s="81" t="n">
        <v>82</v>
      </c>
      <c r="J519" s="221">
        <f>H519-I519</f>
        <v/>
      </c>
      <c r="K519" s="157">
        <f>I519/H519</f>
        <v/>
      </c>
      <c r="L519" s="81" t="n"/>
      <c r="M519" s="231" t="inlineStr">
        <is>
          <t>乡村振兴局</t>
        </is>
      </c>
      <c r="N519" s="82" t="inlineStr">
        <is>
          <t>演武乡</t>
        </is>
      </c>
      <c r="O519" s="54" t="n"/>
    </row>
    <row r="520" ht="22.5" customHeight="1" s="226">
      <c r="A520" s="82" t="inlineStr">
        <is>
          <t>六十一</t>
        </is>
      </c>
      <c r="B520" s="82" t="inlineStr">
        <is>
          <t>环农领办发〔2021〕12号</t>
        </is>
      </c>
      <c r="C520" s="54" t="inlineStr">
        <is>
          <t>县级二批衔接资金</t>
        </is>
      </c>
      <c r="D520" s="82" t="inlineStr">
        <is>
          <t>企业贷款贴息合计</t>
        </is>
      </c>
      <c r="E520" s="82" t="inlineStr">
        <is>
          <t>新建</t>
        </is>
      </c>
      <c r="F520" s="82" t="inlineStr">
        <is>
          <t>有关企业</t>
        </is>
      </c>
      <c r="G520" s="108" t="inlineStr">
        <is>
          <t>对伟赫乳业、牧康牧业、羊羔肉集团、荟荣草业4家企业当年新建项目当年贷款进行贴息。</t>
        </is>
      </c>
      <c r="H520" s="82" t="n">
        <v>1448</v>
      </c>
      <c r="I520" s="82" t="n">
        <v>1448</v>
      </c>
      <c r="J520" s="221">
        <f>H520-I520</f>
        <v/>
      </c>
      <c r="K520" s="157">
        <f>I520/H520</f>
        <v/>
      </c>
      <c r="L520" s="82" t="n"/>
      <c r="M520" s="82" t="inlineStr">
        <is>
          <t>畜牧局</t>
        </is>
      </c>
      <c r="N520" s="82" t="inlineStr">
        <is>
          <t>有关企业</t>
        </is>
      </c>
      <c r="O520" s="54" t="n"/>
    </row>
    <row r="521" ht="51" customHeight="1" s="226">
      <c r="A521" s="21" t="n">
        <v>1</v>
      </c>
      <c r="B521" s="21" t="inlineStr">
        <is>
          <t>环农领办发〔2021〕12号</t>
        </is>
      </c>
      <c r="C521" s="119" t="inlineStr">
        <is>
          <t>县级二批衔接资金</t>
        </is>
      </c>
      <c r="D521" s="176" t="inlineStr">
        <is>
          <t>企业贷款贴息</t>
        </is>
      </c>
      <c r="E521" s="176" t="inlineStr">
        <is>
          <t>新建</t>
        </is>
      </c>
      <c r="F521" s="176" t="inlineStr">
        <is>
          <t>庆阳伟赫乳制品有限公司</t>
        </is>
      </c>
      <c r="G521" s="175" t="inlineStr">
        <is>
          <t>白草塬村10万只奶山羊基地建设（建20个标准羊舍、1个精料库、2个干草棚、4个青贮窖、5个挤奶站及其他辅助配套设备），分别贷款2.1亿元、9000万元，年利率4.25%，年利息1275万元，贴息800万元。</t>
        </is>
      </c>
      <c r="H521" s="176" t="n">
        <v>800</v>
      </c>
      <c r="I521" s="176" t="n">
        <v>800</v>
      </c>
      <c r="J521" s="219">
        <f>H521-I521</f>
        <v/>
      </c>
      <c r="K521" s="40">
        <f>I521/H521</f>
        <v/>
      </c>
      <c r="L521" s="176" t="n"/>
      <c r="M521" s="21" t="inlineStr">
        <is>
          <t>畜牧局</t>
        </is>
      </c>
      <c r="N521" s="21" t="inlineStr">
        <is>
          <t>庆阳伟赫乳制品有限公司</t>
        </is>
      </c>
      <c r="O521" s="119" t="n"/>
    </row>
    <row r="522" ht="51" customHeight="1" s="226">
      <c r="A522" s="21" t="n">
        <v>2</v>
      </c>
      <c r="B522" s="21" t="inlineStr">
        <is>
          <t>环农领办发〔2021〕12号</t>
        </is>
      </c>
      <c r="C522" s="119" t="inlineStr">
        <is>
          <t>县级二批衔接资金</t>
        </is>
      </c>
      <c r="D522" s="176" t="inlineStr">
        <is>
          <t>企业贷款贴息</t>
        </is>
      </c>
      <c r="E522" s="176" t="inlineStr">
        <is>
          <t>新建</t>
        </is>
      </c>
      <c r="F522" s="176" t="inlineStr">
        <is>
          <t>环县牧康牧业发展有限公司</t>
        </is>
      </c>
      <c r="G522" s="175" t="inlineStr">
        <is>
          <t>环县牧康牧业有限公司10万只肉羊绿色集成产业园项目，贷款1800万元（900万年利利息为5.39%，500万年利息为6.5%，400万年利息为4.25%），年利息69.1万元，贴息48万元。</t>
        </is>
      </c>
      <c r="H522" s="176" t="n">
        <v>48</v>
      </c>
      <c r="I522" s="176" t="n">
        <v>48</v>
      </c>
      <c r="J522" s="219">
        <f>H522-I522</f>
        <v/>
      </c>
      <c r="K522" s="40">
        <f>I522/H522</f>
        <v/>
      </c>
      <c r="L522" s="176" t="n"/>
      <c r="M522" s="21" t="inlineStr">
        <is>
          <t>畜牧局</t>
        </is>
      </c>
      <c r="N522" s="21" t="inlineStr">
        <is>
          <t>环县牧康牧业发展有县公司</t>
        </is>
      </c>
      <c r="O522" s="119" t="n"/>
    </row>
    <row r="523" ht="51" customHeight="1" s="226">
      <c r="A523" s="21" t="n">
        <v>3</v>
      </c>
      <c r="B523" s="21" t="inlineStr">
        <is>
          <t>环农领办发〔2021〕12号</t>
        </is>
      </c>
      <c r="C523" s="119" t="inlineStr">
        <is>
          <t>县级二批衔接资金</t>
        </is>
      </c>
      <c r="D523" s="176" t="inlineStr">
        <is>
          <t>企业贷款贴息</t>
        </is>
      </c>
      <c r="E523" s="176" t="inlineStr">
        <is>
          <t>新建</t>
        </is>
      </c>
      <c r="F523" s="176" t="inlineStr">
        <is>
          <t>环县羊羔肉产业集团有限公司</t>
        </is>
      </c>
      <c r="G523" s="175" t="inlineStr">
        <is>
          <t>在全县20个乡镇建设124个养殖标准化示范合作社，贷款22779.2万元，年利率4.55%，年利息1116万元，贴息500万元。</t>
        </is>
      </c>
      <c r="H523" s="176" t="n">
        <v>500</v>
      </c>
      <c r="I523" s="176" t="n">
        <v>500</v>
      </c>
      <c r="J523" s="219">
        <f>H523-I523</f>
        <v/>
      </c>
      <c r="K523" s="40">
        <f>I523/H523</f>
        <v/>
      </c>
      <c r="L523" s="176" t="n"/>
      <c r="M523" s="21" t="inlineStr">
        <is>
          <t>畜牧局</t>
        </is>
      </c>
      <c r="N523" s="176" t="inlineStr">
        <is>
          <t>环县羊羔肉产业集团有限公司</t>
        </is>
      </c>
      <c r="O523" s="119" t="n"/>
    </row>
    <row r="524" ht="51" customHeight="1" s="226">
      <c r="A524" s="21" t="n">
        <v>4</v>
      </c>
      <c r="B524" s="21" t="inlineStr">
        <is>
          <t>环农领办发〔2021〕12号</t>
        </is>
      </c>
      <c r="C524" s="119" t="inlineStr">
        <is>
          <t>县级二批衔接资金</t>
        </is>
      </c>
      <c r="D524" s="176" t="inlineStr">
        <is>
          <t>企业贷款贴息</t>
        </is>
      </c>
      <c r="E524" s="176" t="inlineStr">
        <is>
          <t>新建</t>
        </is>
      </c>
      <c r="F524" s="176" t="inlineStr">
        <is>
          <t>环县荟荣草业有限公司</t>
        </is>
      </c>
      <c r="G524" s="175" t="inlineStr">
        <is>
          <t>收购牧草51408吨，贷款4808万元（900万元年利率6.75%，1000万元年利率5.5%，2908万元年利率5.85%），年利息约143万元，贴息100万元。</t>
        </is>
      </c>
      <c r="H524" s="176" t="n">
        <v>100</v>
      </c>
      <c r="I524" s="176" t="n">
        <v>100</v>
      </c>
      <c r="J524" s="219">
        <f>H524-I524</f>
        <v/>
      </c>
      <c r="K524" s="40">
        <f>I524/H524</f>
        <v/>
      </c>
      <c r="L524" s="176" t="n"/>
      <c r="M524" s="21" t="inlineStr">
        <is>
          <t>畜牧局</t>
        </is>
      </c>
      <c r="N524" s="21" t="inlineStr">
        <is>
          <t>环县荟荣草业有限公司</t>
        </is>
      </c>
      <c r="O524" s="119" t="n"/>
    </row>
    <row r="525" ht="44" customHeight="1" s="226">
      <c r="A525" s="82" t="inlineStr">
        <is>
          <t>六十二</t>
        </is>
      </c>
      <c r="B525" s="82" t="inlineStr">
        <is>
          <t>环农领办发〔2021〕12号</t>
        </is>
      </c>
      <c r="C525" s="54" t="inlineStr">
        <is>
          <t>县级二批衔接资金</t>
        </is>
      </c>
      <c r="D525" s="82" t="inlineStr">
        <is>
          <t>红色村组织振兴建设红色美丽村庄试点项目</t>
        </is>
      </c>
      <c r="E525" s="82" t="inlineStr">
        <is>
          <t>新建</t>
        </is>
      </c>
      <c r="F525" s="82" t="inlineStr">
        <is>
          <t>洪德镇</t>
        </is>
      </c>
      <c r="G525" s="108" t="inlineStr">
        <is>
          <t>建设集学习、教育、展示、互动和服务“五位一体”的立体式红色教育基地一处，主要设置红色党史展览室、红色廉政文化教育室、红色故事大讲堂、红色文化体验中心四个功能室。</t>
        </is>
      </c>
      <c r="H525" s="82" t="n">
        <v>37</v>
      </c>
      <c r="I525" s="82" t="n">
        <v>37</v>
      </c>
      <c r="J525" s="221">
        <f>H525-I525</f>
        <v/>
      </c>
      <c r="K525" s="157">
        <f>I525/H525</f>
        <v/>
      </c>
      <c r="L525" s="82" t="n"/>
      <c r="M525" s="82" t="inlineStr">
        <is>
          <t>洪德镇</t>
        </is>
      </c>
      <c r="N525" s="82" t="inlineStr">
        <is>
          <t>洪德镇</t>
        </is>
      </c>
      <c r="O525" s="54" t="n"/>
    </row>
    <row r="526" ht="44" customHeight="1" s="226">
      <c r="A526" s="81" t="inlineStr">
        <is>
          <t>六十三</t>
        </is>
      </c>
      <c r="B526" s="82" t="inlineStr">
        <is>
          <t>环农领办发〔2021〕12号</t>
        </is>
      </c>
      <c r="C526" s="54" t="inlineStr">
        <is>
          <t>县级二批衔接资金</t>
        </is>
      </c>
      <c r="D526" s="83" t="inlineStr">
        <is>
          <t>淤地坝除险加固项目合计</t>
        </is>
      </c>
      <c r="E526" s="83" t="inlineStr">
        <is>
          <t>新建</t>
        </is>
      </c>
      <c r="F526" s="83" t="inlineStr">
        <is>
          <t>3个乡（镇）</t>
        </is>
      </c>
      <c r="G526" s="190" t="inlineStr">
        <is>
          <t>对党山沟、周家沟、韩掌沟等5座病险淤地坝进行除险加固，通过维修加固坝体、增设溢洪道、维修上坝道路等措施，确保淤地坝安全运行。总投资829.16万元，已拨付657万元，本次安排172.16万元。</t>
        </is>
      </c>
      <c r="H526" s="83">
        <f>SUM(H527:H531)</f>
        <v/>
      </c>
      <c r="I526" s="83">
        <f>SUM(I527:I531)</f>
        <v/>
      </c>
      <c r="J526" s="221">
        <f>H526-I526</f>
        <v/>
      </c>
      <c r="K526" s="157">
        <f>I526/H526</f>
        <v/>
      </c>
      <c r="L526" s="83" t="n"/>
      <c r="M526" s="83" t="inlineStr">
        <is>
          <t>水保局</t>
        </is>
      </c>
      <c r="N526" s="83" t="inlineStr">
        <is>
          <t>水保局</t>
        </is>
      </c>
      <c r="O526" s="54" t="n"/>
    </row>
    <row r="527" ht="44" customHeight="1" s="226">
      <c r="A527" s="110" t="n">
        <v>1</v>
      </c>
      <c r="B527" s="21" t="inlineStr">
        <is>
          <t>环农领办发〔2021〕12号</t>
        </is>
      </c>
      <c r="C527" s="119" t="inlineStr">
        <is>
          <t>县级二批衔接资金</t>
        </is>
      </c>
      <c r="D527" s="176" t="inlineStr">
        <is>
          <t>党山沟淤地坝除险加固工程</t>
        </is>
      </c>
      <c r="E527" s="176" t="inlineStr">
        <is>
          <t xml:space="preserve">新建 </t>
        </is>
      </c>
      <c r="F527" s="176" t="inlineStr">
        <is>
          <t>车道镇</t>
        </is>
      </c>
      <c r="G527" s="191" t="inlineStr">
        <is>
          <t>增设排水沟，维修上坝道路，增设泄洪设施。</t>
        </is>
      </c>
      <c r="H527" s="176" t="n">
        <v>47.91</v>
      </c>
      <c r="I527" s="176" t="n">
        <v>47.91</v>
      </c>
      <c r="J527" s="219">
        <f>H527-I527</f>
        <v/>
      </c>
      <c r="K527" s="40">
        <f>I527/H527</f>
        <v/>
      </c>
      <c r="L527" s="176" t="n"/>
      <c r="M527" s="176" t="inlineStr">
        <is>
          <t>水保局</t>
        </is>
      </c>
      <c r="N527" s="176" t="inlineStr">
        <is>
          <t>水保局</t>
        </is>
      </c>
      <c r="O527" s="119" t="n"/>
    </row>
    <row r="528" ht="44" customHeight="1" s="226">
      <c r="A528" s="110" t="n">
        <v>2</v>
      </c>
      <c r="B528" s="21" t="inlineStr">
        <is>
          <t>环农领办发〔2021〕12号</t>
        </is>
      </c>
      <c r="C528" s="119" t="inlineStr">
        <is>
          <t>县级二批衔接资金</t>
        </is>
      </c>
      <c r="D528" s="176" t="inlineStr">
        <is>
          <t>韩掌沟淤地坝除险加固工程</t>
        </is>
      </c>
      <c r="E528" s="176" t="inlineStr">
        <is>
          <t xml:space="preserve">新建 </t>
        </is>
      </c>
      <c r="F528" s="216" t="n"/>
      <c r="G528" s="191" t="inlineStr">
        <is>
          <t>增设排水沟，维修上坝道路，增设泄洪设施。</t>
        </is>
      </c>
      <c r="H528" s="176" t="n">
        <v>44</v>
      </c>
      <c r="I528" s="176" t="n">
        <v>44</v>
      </c>
      <c r="J528" s="219">
        <f>H528-I528</f>
        <v/>
      </c>
      <c r="K528" s="40">
        <f>I528/H528</f>
        <v/>
      </c>
      <c r="L528" s="176" t="n"/>
      <c r="M528" s="176" t="inlineStr">
        <is>
          <t>水保局</t>
        </is>
      </c>
      <c r="N528" s="176" t="inlineStr">
        <is>
          <t>水保局</t>
        </is>
      </c>
      <c r="O528" s="119" t="n"/>
    </row>
    <row r="529" ht="44" customHeight="1" s="226">
      <c r="A529" s="110" t="n">
        <v>3</v>
      </c>
      <c r="B529" s="21" t="inlineStr">
        <is>
          <t>环农领办发〔2021〕12号</t>
        </is>
      </c>
      <c r="C529" s="119" t="inlineStr">
        <is>
          <t>县级二批衔接资金</t>
        </is>
      </c>
      <c r="D529" s="176" t="inlineStr">
        <is>
          <t>周家沟淤地坝除险加固工程</t>
        </is>
      </c>
      <c r="E529" s="176" t="inlineStr">
        <is>
          <t xml:space="preserve">新建 </t>
        </is>
      </c>
      <c r="F529" s="176" t="inlineStr">
        <is>
          <t>芦家湾乡</t>
        </is>
      </c>
      <c r="G529" s="191" t="inlineStr">
        <is>
          <t>增设排水沟，维修上坝道路，增设泄洪设施。</t>
        </is>
      </c>
      <c r="H529" s="176" t="n">
        <v>30.15</v>
      </c>
      <c r="I529" s="176" t="n">
        <v>30.15</v>
      </c>
      <c r="J529" s="219">
        <f>H529-I529</f>
        <v/>
      </c>
      <c r="K529" s="40">
        <f>I529/H529</f>
        <v/>
      </c>
      <c r="L529" s="176" t="n"/>
      <c r="M529" s="176" t="inlineStr">
        <is>
          <t>水保局</t>
        </is>
      </c>
      <c r="N529" s="176" t="inlineStr">
        <is>
          <t>水保局</t>
        </is>
      </c>
      <c r="O529" s="119" t="n"/>
    </row>
    <row r="530" ht="44" customHeight="1" s="226">
      <c r="A530" s="110" t="n">
        <v>4</v>
      </c>
      <c r="B530" s="21" t="inlineStr">
        <is>
          <t>环农领办发〔2021〕12号</t>
        </is>
      </c>
      <c r="C530" s="119" t="inlineStr">
        <is>
          <t>县级二批衔接资金</t>
        </is>
      </c>
      <c r="D530" s="176" t="inlineStr">
        <is>
          <t>掌滩沟淤地坝除险加固工程</t>
        </is>
      </c>
      <c r="E530" s="176" t="inlineStr">
        <is>
          <t xml:space="preserve">新建 </t>
        </is>
      </c>
      <c r="F530" s="176" t="inlineStr">
        <is>
          <t>洪德镇</t>
        </is>
      </c>
      <c r="G530" s="191" t="inlineStr">
        <is>
          <t>增设排水沟，维修上坝道路，增设泄洪设施。</t>
        </is>
      </c>
      <c r="H530" s="176" t="n">
        <v>30.01</v>
      </c>
      <c r="I530" s="176" t="n">
        <v>30.01</v>
      </c>
      <c r="J530" s="219">
        <f>H530-I530</f>
        <v/>
      </c>
      <c r="K530" s="40">
        <f>I530/H530</f>
        <v/>
      </c>
      <c r="L530" s="176" t="n"/>
      <c r="M530" s="176" t="inlineStr">
        <is>
          <t>水保局</t>
        </is>
      </c>
      <c r="N530" s="176" t="inlineStr">
        <is>
          <t>水保局</t>
        </is>
      </c>
      <c r="O530" s="119" t="n"/>
    </row>
    <row r="531" ht="35" customHeight="1" s="226">
      <c r="A531" s="110" t="n">
        <v>5</v>
      </c>
      <c r="B531" s="21" t="inlineStr">
        <is>
          <t>环农领办发〔2021〕12号</t>
        </is>
      </c>
      <c r="C531" s="119" t="inlineStr">
        <is>
          <t>县级二批衔接资金</t>
        </is>
      </c>
      <c r="D531" s="176" t="inlineStr">
        <is>
          <t>沙沟淤地坝除险加固工程</t>
        </is>
      </c>
      <c r="E531" s="176" t="inlineStr">
        <is>
          <t xml:space="preserve">新建 </t>
        </is>
      </c>
      <c r="F531" s="216" t="n"/>
      <c r="G531" s="191" t="inlineStr">
        <is>
          <t>增设排水沟，维修上坝道路，增设泄洪设施。</t>
        </is>
      </c>
      <c r="H531" s="176" t="n">
        <v>20.09</v>
      </c>
      <c r="I531" s="176" t="n">
        <v>20.09</v>
      </c>
      <c r="J531" s="219">
        <f>H531-I531</f>
        <v/>
      </c>
      <c r="K531" s="40">
        <f>I531/H531</f>
        <v/>
      </c>
      <c r="L531" s="176" t="n"/>
      <c r="M531" s="176" t="inlineStr">
        <is>
          <t>水保局</t>
        </is>
      </c>
      <c r="N531" s="176" t="inlineStr">
        <is>
          <t>水保局</t>
        </is>
      </c>
      <c r="O531" s="119" t="n"/>
    </row>
    <row r="532" ht="41" customHeight="1" s="226">
      <c r="A532" s="81" t="inlineStr">
        <is>
          <t>六十四</t>
        </is>
      </c>
      <c r="B532" s="82" t="inlineStr">
        <is>
          <t>环农领办发〔2021〕12号</t>
        </is>
      </c>
      <c r="C532" s="54" t="inlineStr">
        <is>
          <t>县级二批衔接资金</t>
        </is>
      </c>
      <c r="D532" s="83" t="inlineStr">
        <is>
          <t>淤地坝
除险加固项目合计</t>
        </is>
      </c>
      <c r="E532" s="83" t="inlineStr">
        <is>
          <t>续建</t>
        </is>
      </c>
      <c r="F532" s="83" t="inlineStr">
        <is>
          <t>6个乡（镇）</t>
        </is>
      </c>
      <c r="G532" s="190" t="inlineStr">
        <is>
          <t>对老虎沟、北掌沟、堡子沟等18座存在安全隐患的淤地坝进行抢险维修，通过维修加固坝体、增设溢洪道、维修上坝道路等措施，确保淤地坝安全度汛。总投资941.02万元，2020年支付139.79万元，2021年拨付455万元，本次安排346.23万元。</t>
        </is>
      </c>
      <c r="H532" s="81">
        <f>SUM(H533:H550)</f>
        <v/>
      </c>
      <c r="I532" s="81">
        <f>SUM(I533:I550)</f>
        <v/>
      </c>
      <c r="J532" s="221">
        <f>H532-I532</f>
        <v/>
      </c>
      <c r="K532" s="157">
        <f>I532/H532</f>
        <v/>
      </c>
      <c r="L532" s="81" t="n"/>
      <c r="M532" s="83" t="inlineStr">
        <is>
          <t>水保局</t>
        </is>
      </c>
      <c r="N532" s="83" t="inlineStr">
        <is>
          <t>水保局</t>
        </is>
      </c>
      <c r="O532" s="54" t="n"/>
    </row>
    <row r="533" ht="41" customHeight="1" s="226">
      <c r="A533" s="110" t="n">
        <v>1</v>
      </c>
      <c r="B533" s="21" t="inlineStr">
        <is>
          <t>环农领办发〔2021〕12号</t>
        </is>
      </c>
      <c r="C533" s="119" t="inlineStr">
        <is>
          <t>县级二批衔接资金</t>
        </is>
      </c>
      <c r="D533" s="176" t="inlineStr">
        <is>
          <t>常崾岘1#中型淤地坝除险加固工程</t>
        </is>
      </c>
      <c r="E533" s="176" t="inlineStr">
        <is>
          <t>续建</t>
        </is>
      </c>
      <c r="F533" s="176" t="inlineStr">
        <is>
          <t>芦家湾乡</t>
        </is>
      </c>
      <c r="G533" s="191" t="inlineStr">
        <is>
          <t>水毁坝体修复。</t>
        </is>
      </c>
      <c r="H533" s="110" t="n">
        <v>0.41</v>
      </c>
      <c r="I533" s="110" t="n">
        <v>0.41</v>
      </c>
      <c r="J533" s="219">
        <f>H533-I533</f>
        <v/>
      </c>
      <c r="K533" s="40">
        <f>I533/H533</f>
        <v/>
      </c>
      <c r="L533" s="110" t="n"/>
      <c r="M533" s="176" t="inlineStr">
        <is>
          <t>水保局</t>
        </is>
      </c>
      <c r="N533" s="176" t="inlineStr">
        <is>
          <t>水保局</t>
        </is>
      </c>
      <c r="O533" s="119" t="n"/>
    </row>
    <row r="534" ht="41" customHeight="1" s="226">
      <c r="A534" s="110" t="n">
        <v>2</v>
      </c>
      <c r="B534" s="21" t="inlineStr">
        <is>
          <t>环农领办发〔2021〕12号</t>
        </is>
      </c>
      <c r="C534" s="119" t="inlineStr">
        <is>
          <t>县级二批衔接资金</t>
        </is>
      </c>
      <c r="D534" s="176" t="inlineStr">
        <is>
          <t>常崾岘2#中型淤地坝除险加固工程</t>
        </is>
      </c>
      <c r="E534" s="176" t="inlineStr">
        <is>
          <t>续建</t>
        </is>
      </c>
      <c r="F534" s="176" t="inlineStr">
        <is>
          <t>芦家湾乡</t>
        </is>
      </c>
      <c r="G534" s="191" t="inlineStr">
        <is>
          <t>上坝道路维修，坝体恢复。</t>
        </is>
      </c>
      <c r="H534" s="110" t="n">
        <v>6.05</v>
      </c>
      <c r="I534" s="110" t="n">
        <v>6.05</v>
      </c>
      <c r="J534" s="219">
        <f>H534-I534</f>
        <v/>
      </c>
      <c r="K534" s="40">
        <f>I534/H534</f>
        <v/>
      </c>
      <c r="L534" s="110" t="n"/>
      <c r="M534" s="176" t="inlineStr">
        <is>
          <t>水保局</t>
        </is>
      </c>
      <c r="N534" s="176" t="inlineStr">
        <is>
          <t>水保局</t>
        </is>
      </c>
      <c r="O534" s="119" t="n"/>
    </row>
    <row r="535" ht="41" customHeight="1" s="226">
      <c r="A535" s="110" t="n">
        <v>3</v>
      </c>
      <c r="B535" s="21" t="inlineStr">
        <is>
          <t>环农领办发〔2021〕12号</t>
        </is>
      </c>
      <c r="C535" s="119" t="inlineStr">
        <is>
          <t>县级二批衔接资金</t>
        </is>
      </c>
      <c r="D535" s="176" t="inlineStr">
        <is>
          <t>油坊沟1#中型淤地坝除险加固工程</t>
        </is>
      </c>
      <c r="E535" s="176" t="inlineStr">
        <is>
          <t>续建</t>
        </is>
      </c>
      <c r="F535" s="176" t="inlineStr">
        <is>
          <t>芦家湾乡</t>
        </is>
      </c>
      <c r="G535" s="191" t="inlineStr">
        <is>
          <t>水毁坝体修复。</t>
        </is>
      </c>
      <c r="H535" s="110" t="n">
        <v>0.38</v>
      </c>
      <c r="I535" s="110" t="n">
        <v>0.38</v>
      </c>
      <c r="J535" s="219">
        <f>H535-I535</f>
        <v/>
      </c>
      <c r="K535" s="40">
        <f>I535/H535</f>
        <v/>
      </c>
      <c r="L535" s="110" t="n"/>
      <c r="M535" s="176" t="inlineStr">
        <is>
          <t>水保局</t>
        </is>
      </c>
      <c r="N535" s="176" t="inlineStr">
        <is>
          <t>水保局</t>
        </is>
      </c>
      <c r="O535" s="119" t="n"/>
    </row>
    <row r="536" ht="41" customHeight="1" s="226">
      <c r="A536" s="21" t="n">
        <v>4</v>
      </c>
      <c r="B536" s="21" t="inlineStr">
        <is>
          <t>环农领办发〔2021〕12号</t>
        </is>
      </c>
      <c r="C536" s="119" t="inlineStr">
        <is>
          <t>县级二批衔接资金</t>
        </is>
      </c>
      <c r="D536" s="21" t="inlineStr">
        <is>
          <t>油坊沟2#中型淤地坝除险加固工程</t>
        </is>
      </c>
      <c r="E536" s="21" t="inlineStr">
        <is>
          <t>续建</t>
        </is>
      </c>
      <c r="F536" s="21" t="inlineStr">
        <is>
          <t>芦家湾乡</t>
        </is>
      </c>
      <c r="G536" s="107" t="inlineStr">
        <is>
          <t>水毁坝体恢复，维修泄洪洞</t>
        </is>
      </c>
      <c r="H536" s="110" t="n">
        <v>1.36</v>
      </c>
      <c r="I536" s="110" t="n">
        <v>1.36</v>
      </c>
      <c r="J536" s="219">
        <f>H536-I536</f>
        <v/>
      </c>
      <c r="K536" s="40">
        <f>I536/H536</f>
        <v/>
      </c>
      <c r="L536" s="110" t="n"/>
      <c r="M536" s="228" t="inlineStr">
        <is>
          <t>水保局</t>
        </is>
      </c>
      <c r="N536" s="229" t="inlineStr">
        <is>
          <t>水保局</t>
        </is>
      </c>
      <c r="O536" s="119" t="n"/>
    </row>
    <row r="537" ht="41" customHeight="1" s="226">
      <c r="A537" s="21" t="n">
        <v>5</v>
      </c>
      <c r="B537" s="21" t="inlineStr">
        <is>
          <t>环农领办发〔2021〕12号</t>
        </is>
      </c>
      <c r="C537" s="119" t="inlineStr">
        <is>
          <t>县级二批衔接资金</t>
        </is>
      </c>
      <c r="D537" s="21" t="inlineStr">
        <is>
          <t>王庄中型淤地坝除险加固工程</t>
        </is>
      </c>
      <c r="E537" s="21" t="inlineStr">
        <is>
          <t>续建</t>
        </is>
      </c>
      <c r="F537" s="21" t="inlineStr">
        <is>
          <t>芦家湾乡</t>
        </is>
      </c>
      <c r="G537" s="107" t="inlineStr">
        <is>
          <t>坝体恢复，维修溢洪道。</t>
        </is>
      </c>
      <c r="H537" s="110" t="n">
        <v>1.78</v>
      </c>
      <c r="I537" s="110" t="n">
        <v>1.78</v>
      </c>
      <c r="J537" s="219">
        <f>H537-I537</f>
        <v/>
      </c>
      <c r="K537" s="40">
        <f>I537/H537</f>
        <v/>
      </c>
      <c r="L537" s="110" t="n"/>
      <c r="M537" s="228" t="inlineStr">
        <is>
          <t>水保局</t>
        </is>
      </c>
      <c r="N537" s="229" t="inlineStr">
        <is>
          <t>水保局</t>
        </is>
      </c>
      <c r="O537" s="119" t="n"/>
    </row>
    <row r="538" ht="41" customHeight="1" s="226">
      <c r="A538" s="21" t="n">
        <v>6</v>
      </c>
      <c r="B538" s="21" t="inlineStr">
        <is>
          <t>环农领办发〔2021〕12号</t>
        </is>
      </c>
      <c r="C538" s="119" t="inlineStr">
        <is>
          <t>县级二批衔接资金</t>
        </is>
      </c>
      <c r="D538" s="21" t="inlineStr">
        <is>
          <t>王庄1#中型淤地坝除险加固工程</t>
        </is>
      </c>
      <c r="E538" s="21" t="inlineStr">
        <is>
          <t>续建</t>
        </is>
      </c>
      <c r="F538" s="21" t="inlineStr">
        <is>
          <t>芦家湾乡</t>
        </is>
      </c>
      <c r="G538" s="107" t="inlineStr">
        <is>
          <t>坝体恢复，维修溢洪道。</t>
        </is>
      </c>
      <c r="H538" s="110" t="n">
        <v>10.21</v>
      </c>
      <c r="I538" s="110" t="n">
        <v>10.21</v>
      </c>
      <c r="J538" s="219">
        <f>H538-I538</f>
        <v/>
      </c>
      <c r="K538" s="40">
        <f>I538/H538</f>
        <v/>
      </c>
      <c r="L538" s="110" t="n"/>
      <c r="M538" s="228" t="inlineStr">
        <is>
          <t>水保局</t>
        </is>
      </c>
      <c r="N538" s="229" t="inlineStr">
        <is>
          <t>水保局</t>
        </is>
      </c>
      <c r="O538" s="119" t="n"/>
    </row>
    <row r="539" ht="41" customHeight="1" s="226">
      <c r="A539" s="21" t="n">
        <v>7</v>
      </c>
      <c r="B539" s="21" t="inlineStr">
        <is>
          <t>环农领办发〔2021〕12号</t>
        </is>
      </c>
      <c r="C539" s="119" t="inlineStr">
        <is>
          <t>县级二批衔接资金</t>
        </is>
      </c>
      <c r="D539" s="21" t="inlineStr">
        <is>
          <t>小户掌淤地坝除险加固工程</t>
        </is>
      </c>
      <c r="E539" s="21" t="inlineStr">
        <is>
          <t>续建</t>
        </is>
      </c>
      <c r="F539" s="21" t="inlineStr">
        <is>
          <t>芦家湾乡</t>
        </is>
      </c>
      <c r="G539" s="107" t="inlineStr">
        <is>
          <t>加固坝体右岸增设溢洪道。</t>
        </is>
      </c>
      <c r="H539" s="110" t="n">
        <v>28.29</v>
      </c>
      <c r="I539" s="110" t="n">
        <v>28.29</v>
      </c>
      <c r="J539" s="219">
        <f>H539-I539</f>
        <v/>
      </c>
      <c r="K539" s="40">
        <f>I539/H539</f>
        <v/>
      </c>
      <c r="L539" s="110" t="n"/>
      <c r="M539" s="228" t="inlineStr">
        <is>
          <t>水保局</t>
        </is>
      </c>
      <c r="N539" s="229" t="inlineStr">
        <is>
          <t>水保局</t>
        </is>
      </c>
      <c r="O539" s="119" t="n"/>
    </row>
    <row r="540" ht="41" customHeight="1" s="226">
      <c r="A540" s="21" t="n">
        <v>8</v>
      </c>
      <c r="B540" s="21" t="inlineStr">
        <is>
          <t>环农领办发〔2021〕12号</t>
        </is>
      </c>
      <c r="C540" s="119" t="inlineStr">
        <is>
          <t>县级二批衔接资金</t>
        </is>
      </c>
      <c r="D540" s="21" t="inlineStr">
        <is>
          <t>西湾淤地坝除险加固工程</t>
        </is>
      </c>
      <c r="E540" s="21" t="inlineStr">
        <is>
          <t>续建</t>
        </is>
      </c>
      <c r="F540" s="228" t="inlineStr">
        <is>
          <t>芦家湾乡</t>
        </is>
      </c>
      <c r="G540" s="107" t="inlineStr">
        <is>
          <t>左岸增设溢洪道。</t>
        </is>
      </c>
      <c r="H540" s="110" t="n">
        <v>25.44</v>
      </c>
      <c r="I540" s="110" t="n">
        <v>25.44</v>
      </c>
      <c r="J540" s="219">
        <f>H540-I540</f>
        <v/>
      </c>
      <c r="K540" s="40">
        <f>I540/H540</f>
        <v/>
      </c>
      <c r="L540" s="110" t="n"/>
      <c r="M540" s="228" t="inlineStr">
        <is>
          <t>水保局</t>
        </is>
      </c>
      <c r="N540" s="228" t="inlineStr">
        <is>
          <t>水保局</t>
        </is>
      </c>
      <c r="O540" s="119" t="n"/>
    </row>
    <row r="541" ht="41" customHeight="1" s="226">
      <c r="A541" s="21" t="n">
        <v>9</v>
      </c>
      <c r="B541" s="21" t="inlineStr">
        <is>
          <t>环农领办发〔2021〕12号</t>
        </is>
      </c>
      <c r="C541" s="119" t="inlineStr">
        <is>
          <t>县级二批衔接资金</t>
        </is>
      </c>
      <c r="D541" s="21" t="inlineStr">
        <is>
          <t>小掌脑淤地坝除险加固工程</t>
        </is>
      </c>
      <c r="E541" s="21" t="inlineStr">
        <is>
          <t>续建</t>
        </is>
      </c>
      <c r="F541" s="228" t="inlineStr">
        <is>
          <t>芦家湾乡</t>
        </is>
      </c>
      <c r="G541" s="107" t="inlineStr">
        <is>
          <t>右岸增设溢洪道。</t>
        </is>
      </c>
      <c r="H541" s="110" t="n">
        <v>16.12</v>
      </c>
      <c r="I541" s="110" t="n">
        <v>16.12</v>
      </c>
      <c r="J541" s="219">
        <f>H541-I541</f>
        <v/>
      </c>
      <c r="K541" s="40">
        <f>I541/H541</f>
        <v/>
      </c>
      <c r="L541" s="110" t="n"/>
      <c r="M541" s="228" t="inlineStr">
        <is>
          <t>水保局</t>
        </is>
      </c>
      <c r="N541" s="228" t="inlineStr">
        <is>
          <t>水保局</t>
        </is>
      </c>
      <c r="O541" s="119" t="n"/>
    </row>
    <row r="542" ht="41" customHeight="1" s="226">
      <c r="A542" s="21" t="n">
        <v>10</v>
      </c>
      <c r="B542" s="21" t="inlineStr">
        <is>
          <t>环农领办发〔2021〕12号</t>
        </is>
      </c>
      <c r="C542" s="119" t="inlineStr">
        <is>
          <t>县级二批衔接资金</t>
        </is>
      </c>
      <c r="D542" s="21" t="inlineStr">
        <is>
          <t>马湾淤地坝除险加固工程</t>
        </is>
      </c>
      <c r="E542" s="21" t="inlineStr">
        <is>
          <t>续建</t>
        </is>
      </c>
      <c r="F542" s="228" t="inlineStr">
        <is>
          <t>芦家湾乡</t>
        </is>
      </c>
      <c r="G542" s="107" t="inlineStr">
        <is>
          <t>加固坝体右岸增设溢洪道。</t>
        </is>
      </c>
      <c r="H542" s="110" t="n">
        <v>13.04</v>
      </c>
      <c r="I542" s="110" t="n">
        <v>13.04</v>
      </c>
      <c r="J542" s="219">
        <f>H542-I542</f>
        <v/>
      </c>
      <c r="K542" s="40">
        <f>I542/H542</f>
        <v/>
      </c>
      <c r="L542" s="110" t="n"/>
      <c r="M542" s="228" t="inlineStr">
        <is>
          <t>水保局</t>
        </is>
      </c>
      <c r="N542" s="228" t="inlineStr">
        <is>
          <t>水保局</t>
        </is>
      </c>
      <c r="O542" s="119" t="n"/>
    </row>
    <row r="543" ht="41" customHeight="1" s="226">
      <c r="A543" s="21" t="n">
        <v>11</v>
      </c>
      <c r="B543" s="21" t="inlineStr">
        <is>
          <t>环农领办发〔2021〕12号</t>
        </is>
      </c>
      <c r="C543" s="119" t="inlineStr">
        <is>
          <t>县级二批衔接资金</t>
        </is>
      </c>
      <c r="D543" s="21" t="inlineStr">
        <is>
          <t>李掌沟淤地坝</t>
        </is>
      </c>
      <c r="E543" s="21" t="inlineStr">
        <is>
          <t>续建</t>
        </is>
      </c>
      <c r="F543" s="228" t="inlineStr">
        <is>
          <t>芦家湾乡</t>
        </is>
      </c>
      <c r="G543" s="107" t="inlineStr">
        <is>
          <t>加固坝体右岸增设溢洪道。</t>
        </is>
      </c>
      <c r="H543" s="110" t="n">
        <v>9.4</v>
      </c>
      <c r="I543" s="110" t="n">
        <v>9.4</v>
      </c>
      <c r="J543" s="219">
        <f>H543-I543</f>
        <v/>
      </c>
      <c r="K543" s="40">
        <f>I543/H543</f>
        <v/>
      </c>
      <c r="L543" s="110" t="n"/>
      <c r="M543" s="228" t="inlineStr">
        <is>
          <t>水保局</t>
        </is>
      </c>
      <c r="N543" s="228" t="inlineStr">
        <is>
          <t>水保局</t>
        </is>
      </c>
      <c r="O543" s="119" t="n"/>
    </row>
    <row r="544" ht="41" customHeight="1" s="226">
      <c r="A544" s="21" t="n">
        <v>12</v>
      </c>
      <c r="B544" s="21" t="inlineStr">
        <is>
          <t>环农领办发〔2021〕12号</t>
        </is>
      </c>
      <c r="C544" s="119" t="inlineStr">
        <is>
          <t>县级二批衔接资金</t>
        </is>
      </c>
      <c r="D544" s="21" t="inlineStr">
        <is>
          <t>老虎沟淤地坝除险加固工程</t>
        </is>
      </c>
      <c r="E544" s="21" t="inlineStr">
        <is>
          <t>续建</t>
        </is>
      </c>
      <c r="F544" s="228" t="inlineStr">
        <is>
          <t>木钵镇</t>
        </is>
      </c>
      <c r="G544" s="107" t="inlineStr">
        <is>
          <t>修复坝体、增设溢洪道，新修防汛道路。</t>
        </is>
      </c>
      <c r="H544" s="110" t="n">
        <v>11.95</v>
      </c>
      <c r="I544" s="110" t="n">
        <v>11.95</v>
      </c>
      <c r="J544" s="219">
        <f>H544-I544</f>
        <v/>
      </c>
      <c r="K544" s="40">
        <f>I544/H544</f>
        <v/>
      </c>
      <c r="L544" s="110" t="n"/>
      <c r="M544" s="228" t="inlineStr">
        <is>
          <t>水保局</t>
        </is>
      </c>
      <c r="N544" s="21" t="inlineStr">
        <is>
          <t>水保局</t>
        </is>
      </c>
      <c r="O544" s="119" t="n"/>
    </row>
    <row r="545" ht="41" customHeight="1" s="226">
      <c r="A545" s="21" t="n">
        <v>13</v>
      </c>
      <c r="B545" s="21" t="inlineStr">
        <is>
          <t>环农领办发〔2021〕12号</t>
        </is>
      </c>
      <c r="C545" s="119" t="inlineStr">
        <is>
          <t>县级二批衔接资金</t>
        </is>
      </c>
      <c r="D545" s="21" t="inlineStr">
        <is>
          <t>洞子沟淤地坝除险加固工程</t>
        </is>
      </c>
      <c r="E545" s="21" t="inlineStr">
        <is>
          <t>续建</t>
        </is>
      </c>
      <c r="F545" s="228" t="inlineStr">
        <is>
          <t>洪德镇</t>
        </is>
      </c>
      <c r="G545" s="107" t="inlineStr">
        <is>
          <t>对水毁坝体溢洪道进行维修。</t>
        </is>
      </c>
      <c r="H545" s="110" t="n">
        <v>32.05</v>
      </c>
      <c r="I545" s="110" t="n">
        <v>32.05</v>
      </c>
      <c r="J545" s="219">
        <f>H545-I545</f>
        <v/>
      </c>
      <c r="K545" s="40">
        <f>I545/H545</f>
        <v/>
      </c>
      <c r="L545" s="110" t="n"/>
      <c r="M545" s="228" t="inlineStr">
        <is>
          <t>水保局</t>
        </is>
      </c>
      <c r="N545" s="21" t="inlineStr">
        <is>
          <t>水保局</t>
        </is>
      </c>
      <c r="O545" s="119" t="n"/>
    </row>
    <row r="546" ht="41" customHeight="1" s="226">
      <c r="A546" s="21" t="n">
        <v>15</v>
      </c>
      <c r="B546" s="21" t="inlineStr">
        <is>
          <t>环农领办发〔2021〕12号</t>
        </is>
      </c>
      <c r="C546" s="119" t="inlineStr">
        <is>
          <t>县级二批衔接资金</t>
        </is>
      </c>
      <c r="D546" s="21" t="inlineStr">
        <is>
          <t>大湾沟中型淤地坝</t>
        </is>
      </c>
      <c r="E546" s="21" t="inlineStr">
        <is>
          <t>续建</t>
        </is>
      </c>
      <c r="F546" s="228" t="inlineStr">
        <is>
          <t>虎洞镇</t>
        </is>
      </c>
      <c r="G546" s="107" t="inlineStr">
        <is>
          <t>加高坝体，增设溢洪道。</t>
        </is>
      </c>
      <c r="H546" s="110" t="n">
        <v>13.4</v>
      </c>
      <c r="I546" s="110" t="n">
        <v>13.4</v>
      </c>
      <c r="J546" s="219">
        <f>H546-I546</f>
        <v/>
      </c>
      <c r="K546" s="40">
        <f>I546/H546</f>
        <v/>
      </c>
      <c r="L546" s="110" t="n"/>
      <c r="M546" s="228" t="inlineStr">
        <is>
          <t>水保局</t>
        </is>
      </c>
      <c r="N546" s="228" t="inlineStr">
        <is>
          <t>水保局</t>
        </is>
      </c>
      <c r="O546" s="119" t="n"/>
    </row>
    <row r="547" ht="41" customHeight="1" s="226">
      <c r="A547" s="21" t="n">
        <v>16</v>
      </c>
      <c r="B547" s="21" t="inlineStr">
        <is>
          <t>环农领办发〔2021〕12号</t>
        </is>
      </c>
      <c r="C547" s="119" t="inlineStr">
        <is>
          <t>县级二批衔接资金</t>
        </is>
      </c>
      <c r="D547" s="21" t="inlineStr">
        <is>
          <t>北掌沟淤地坝除险加固工程</t>
        </is>
      </c>
      <c r="E547" s="21" t="inlineStr">
        <is>
          <t>续建</t>
        </is>
      </c>
      <c r="F547" s="228" t="inlineStr">
        <is>
          <t>虎洞镇</t>
        </is>
      </c>
      <c r="G547" s="107" t="inlineStr">
        <is>
          <t>维修溢洪道。</t>
        </is>
      </c>
      <c r="H547" s="110" t="n">
        <v>18.18</v>
      </c>
      <c r="I547" s="110" t="n">
        <v>18.18</v>
      </c>
      <c r="J547" s="219">
        <f>H547-I547</f>
        <v/>
      </c>
      <c r="K547" s="40">
        <f>I547/H547</f>
        <v/>
      </c>
      <c r="L547" s="110" t="n"/>
      <c r="M547" s="228" t="inlineStr">
        <is>
          <t>水保局</t>
        </is>
      </c>
      <c r="N547" s="229" t="inlineStr">
        <is>
          <t>水保局</t>
        </is>
      </c>
      <c r="O547" s="119" t="n"/>
    </row>
    <row r="548" ht="41" customHeight="1" s="226">
      <c r="A548" s="21" t="n">
        <v>17</v>
      </c>
      <c r="B548" s="21" t="inlineStr">
        <is>
          <t>环农领办发〔2021〕12号</t>
        </is>
      </c>
      <c r="C548" s="119" t="inlineStr">
        <is>
          <t>县级二批衔接资金</t>
        </is>
      </c>
      <c r="D548" s="21" t="inlineStr">
        <is>
          <t>刘掌沟骨干坝</t>
        </is>
      </c>
      <c r="E548" s="21" t="inlineStr">
        <is>
          <t>续建</t>
        </is>
      </c>
      <c r="F548" s="228" t="inlineStr">
        <is>
          <t>车道镇</t>
        </is>
      </c>
      <c r="G548" s="107" t="inlineStr">
        <is>
          <t>维修溢洪道。</t>
        </is>
      </c>
      <c r="H548" s="110" t="n">
        <v>15.6</v>
      </c>
      <c r="I548" s="110" t="n">
        <v>15.6</v>
      </c>
      <c r="J548" s="219">
        <f>H548-I548</f>
        <v/>
      </c>
      <c r="K548" s="40">
        <f>I548/H548</f>
        <v/>
      </c>
      <c r="L548" s="110" t="n"/>
      <c r="M548" s="228" t="inlineStr">
        <is>
          <t>水保局</t>
        </is>
      </c>
      <c r="N548" s="229" t="inlineStr">
        <is>
          <t>水保局</t>
        </is>
      </c>
      <c r="O548" s="119" t="n"/>
    </row>
    <row r="549" ht="41" customHeight="1" s="226">
      <c r="A549" s="21" t="n">
        <v>18</v>
      </c>
      <c r="B549" s="21" t="inlineStr">
        <is>
          <t>环农领办发〔2021〕12号</t>
        </is>
      </c>
      <c r="C549" s="119" t="inlineStr">
        <is>
          <t>县级二批衔接资金</t>
        </is>
      </c>
      <c r="D549" s="192" t="inlineStr">
        <is>
          <t>狼儿沟中型淤地坝除险加固工程</t>
        </is>
      </c>
      <c r="E549" s="193" t="inlineStr">
        <is>
          <t>续建</t>
        </is>
      </c>
      <c r="F549" s="192" t="inlineStr">
        <is>
          <t>木钵镇</t>
        </is>
      </c>
      <c r="G549" s="194" t="inlineStr">
        <is>
          <t>维修溢洪道</t>
        </is>
      </c>
      <c r="H549" s="192" t="n">
        <v>7.24</v>
      </c>
      <c r="I549" s="192" t="n">
        <v>7.24</v>
      </c>
      <c r="J549" s="219">
        <f>H549-I549</f>
        <v/>
      </c>
      <c r="K549" s="40">
        <f>I549/H549</f>
        <v/>
      </c>
      <c r="L549" s="192" t="n"/>
      <c r="M549" s="228" t="inlineStr">
        <is>
          <t>水保局</t>
        </is>
      </c>
      <c r="N549" s="229" t="inlineStr">
        <is>
          <t>水保局</t>
        </is>
      </c>
      <c r="O549" s="119" t="n"/>
    </row>
    <row r="550" ht="41" customHeight="1" s="226">
      <c r="A550" s="21" t="n">
        <v>19</v>
      </c>
      <c r="B550" s="21" t="inlineStr">
        <is>
          <t>环农领办发〔2021〕12号</t>
        </is>
      </c>
      <c r="C550" s="119" t="inlineStr">
        <is>
          <t>县级二批衔接资金</t>
        </is>
      </c>
      <c r="D550" s="21" t="inlineStr">
        <is>
          <t>堡子沟淤地坝除险加固工程</t>
        </is>
      </c>
      <c r="E550" s="21" t="inlineStr">
        <is>
          <t>续建</t>
        </is>
      </c>
      <c r="F550" s="228" t="inlineStr">
        <is>
          <t>演武乡</t>
        </is>
      </c>
      <c r="G550" s="107" t="inlineStr">
        <is>
          <t>新建淤地坝一座。</t>
        </is>
      </c>
      <c r="H550" s="110" t="n">
        <v>122.21</v>
      </c>
      <c r="I550" s="110" t="n">
        <v>122.21</v>
      </c>
      <c r="J550" s="219">
        <f>H550-I550</f>
        <v/>
      </c>
      <c r="K550" s="40">
        <f>I550/H550</f>
        <v/>
      </c>
      <c r="L550" s="110" t="n"/>
      <c r="M550" s="228" t="inlineStr">
        <is>
          <t>水保局</t>
        </is>
      </c>
      <c r="N550" s="228" t="inlineStr">
        <is>
          <t>水保局</t>
        </is>
      </c>
      <c r="O550" s="119" t="n"/>
    </row>
    <row r="551" ht="84" customHeight="1" s="226">
      <c r="A551" s="82" t="inlineStr">
        <is>
          <t>六十五</t>
        </is>
      </c>
      <c r="B551" s="82" t="inlineStr">
        <is>
          <t>环农领办发〔2021〕12号</t>
        </is>
      </c>
      <c r="C551" s="54" t="inlineStr">
        <is>
          <t>县级二批衔接资金</t>
        </is>
      </c>
      <c r="D551" s="82" t="inlineStr">
        <is>
          <t>黄土高原塬面保护项目合计</t>
        </is>
      </c>
      <c r="E551" s="82" t="inlineStr">
        <is>
          <t>新建</t>
        </is>
      </c>
      <c r="F551" s="231" t="inlineStr">
        <is>
          <t>5个乡镇</t>
        </is>
      </c>
      <c r="G551" s="93" t="inlineStr">
        <is>
          <t>通过沟头防护等措施，对白草塬村赵崾岘等8条支毛沟进行治理。具体建设内容：沟头回填加固3处，沟头防护9道，新修500立方米蓄水池3座、涝池3座、排水渠692米、排水管79米、下沟排水工程5处565米、回填区坡面排水渠347米、土地复垦40.1亩、沟底护坦6处、沟道柳谷坊13道38米、护坡工程7处、封育围栏7.9千米，配套沉砂池3座、涝池防护围栏372米、消力池35座、连接池1座，在沟头、沟底、坡面等地栽植水保林、种草，制作宣传牌、标志牌及安全警示牌12套，修临时施工道路2.82公里。总投资1016.5万元，已拨付资金913万元，本次安排103.5万元。</t>
        </is>
      </c>
      <c r="H551" s="81">
        <f>SUM(H552:H559)</f>
        <v/>
      </c>
      <c r="I551" s="81">
        <f>SUM(I552:I559)</f>
        <v/>
      </c>
      <c r="J551" s="221">
        <f>H551-I551</f>
        <v/>
      </c>
      <c r="K551" s="157">
        <f>I551/H551</f>
        <v/>
      </c>
      <c r="L551" s="81" t="n"/>
      <c r="M551" s="231" t="inlineStr">
        <is>
          <t>水保局</t>
        </is>
      </c>
      <c r="N551" s="231" t="inlineStr">
        <is>
          <t>水保局</t>
        </is>
      </c>
      <c r="O551" s="54" t="n"/>
    </row>
    <row r="552" ht="41" customHeight="1" s="226">
      <c r="A552" s="21" t="n">
        <v>1</v>
      </c>
      <c r="B552" s="21" t="inlineStr">
        <is>
          <t>环农领办发〔2021〕12号</t>
        </is>
      </c>
      <c r="C552" s="119" t="inlineStr">
        <is>
          <t>县级二批衔接资金</t>
        </is>
      </c>
      <c r="D552" s="21" t="inlineStr">
        <is>
          <t>白草塬村赵崾岘</t>
        </is>
      </c>
      <c r="E552" s="21" t="inlineStr">
        <is>
          <t xml:space="preserve">新建 </t>
        </is>
      </c>
      <c r="F552" s="228" t="inlineStr">
        <is>
          <t>环城镇</t>
        </is>
      </c>
      <c r="G552" s="107" t="inlineStr">
        <is>
          <t>蓄水池1座，涝池1座，排水渠230米，造林15.74公顷，土地复垦2.67公顷，临时施工道路0.2千米。</t>
        </is>
      </c>
      <c r="H552" s="110" t="n">
        <v>9.42</v>
      </c>
      <c r="I552" s="110" t="n">
        <v>9.42</v>
      </c>
      <c r="J552" s="219">
        <f>H552-I552</f>
        <v/>
      </c>
      <c r="K552" s="40">
        <f>I552/H552</f>
        <v/>
      </c>
      <c r="L552" s="110" t="n"/>
      <c r="M552" s="228" t="inlineStr">
        <is>
          <t>水保局</t>
        </is>
      </c>
      <c r="N552" s="229" t="inlineStr">
        <is>
          <t>水保局</t>
        </is>
      </c>
      <c r="O552" s="119" t="n"/>
    </row>
    <row r="553" ht="41" customHeight="1" s="226">
      <c r="A553" s="21" t="n">
        <v>2</v>
      </c>
      <c r="B553" s="21" t="inlineStr">
        <is>
          <t>环农领办发〔2021〕12号</t>
        </is>
      </c>
      <c r="C553" s="119" t="inlineStr">
        <is>
          <t>县级二批衔接资金</t>
        </is>
      </c>
      <c r="D553" s="21" t="inlineStr">
        <is>
          <t>大户掌村猪头湾1#沟头</t>
        </is>
      </c>
      <c r="E553" s="21" t="inlineStr">
        <is>
          <t xml:space="preserve">新建 </t>
        </is>
      </c>
      <c r="F553" s="228" t="inlineStr">
        <is>
          <t>毛井镇</t>
        </is>
      </c>
      <c r="G553" s="107" t="inlineStr">
        <is>
          <t>沟头回填加固工程1处，沟头防护2道，排水下沟工程2处，排水渠83米，造林22.4596公顷，种草0.088公顷，临时施工道路0.65千米。</t>
        </is>
      </c>
      <c r="H553" s="110" t="n">
        <v>4.37</v>
      </c>
      <c r="I553" s="110" t="n">
        <v>4.37</v>
      </c>
      <c r="J553" s="219">
        <f>H553-I553</f>
        <v/>
      </c>
      <c r="K553" s="40">
        <f>I553/H553</f>
        <v/>
      </c>
      <c r="L553" s="110" t="n"/>
      <c r="M553" s="228" t="inlineStr">
        <is>
          <t>水保局</t>
        </is>
      </c>
      <c r="N553" s="229" t="inlineStr">
        <is>
          <t>水保局</t>
        </is>
      </c>
      <c r="O553" s="119" t="n"/>
    </row>
    <row r="554" ht="41" customHeight="1" s="226">
      <c r="A554" s="21" t="n">
        <v>3</v>
      </c>
      <c r="B554" s="21" t="inlineStr">
        <is>
          <t>环农领办发〔2021〕12号</t>
        </is>
      </c>
      <c r="C554" s="119" t="inlineStr">
        <is>
          <t>县级二批衔接资金</t>
        </is>
      </c>
      <c r="D554" s="21" t="inlineStr">
        <is>
          <t>大户掌村猪头湾2#沟头</t>
        </is>
      </c>
      <c r="E554" s="21" t="inlineStr">
        <is>
          <t xml:space="preserve">新建 </t>
        </is>
      </c>
      <c r="F554" s="228" t="inlineStr">
        <is>
          <t>毛井镇</t>
        </is>
      </c>
      <c r="G554" s="233" t="n"/>
      <c r="H554" s="110" t="n">
        <v>16.84</v>
      </c>
      <c r="I554" s="110" t="n">
        <v>16.84</v>
      </c>
      <c r="J554" s="219">
        <f>H554-I554</f>
        <v/>
      </c>
      <c r="K554" s="40">
        <f>I554/H554</f>
        <v/>
      </c>
      <c r="L554" s="110" t="n"/>
      <c r="M554" s="228" t="inlineStr">
        <is>
          <t>水保局</t>
        </is>
      </c>
      <c r="N554" s="228" t="inlineStr">
        <is>
          <t>水保局</t>
        </is>
      </c>
      <c r="O554" s="119" t="n"/>
    </row>
    <row r="555" ht="41" customHeight="1" s="226">
      <c r="A555" s="21" t="n">
        <v>4</v>
      </c>
      <c r="B555" s="21" t="inlineStr">
        <is>
          <t>环农领办发〔2021〕12号</t>
        </is>
      </c>
      <c r="C555" s="119" t="inlineStr">
        <is>
          <t>县级二批衔接资金</t>
        </is>
      </c>
      <c r="D555" s="21" t="inlineStr">
        <is>
          <t>大户掌村猪头湾3#沟头</t>
        </is>
      </c>
      <c r="E555" s="21" t="inlineStr">
        <is>
          <t xml:space="preserve">新建 </t>
        </is>
      </c>
      <c r="F555" s="228" t="inlineStr">
        <is>
          <t>毛井镇</t>
        </is>
      </c>
      <c r="G555" s="216" t="n"/>
      <c r="H555" s="110" t="n">
        <v>17</v>
      </c>
      <c r="I555" s="110" t="n">
        <v>17</v>
      </c>
      <c r="J555" s="219">
        <f>H555-I555</f>
        <v/>
      </c>
      <c r="K555" s="40">
        <f>I555/H555</f>
        <v/>
      </c>
      <c r="L555" s="110" t="n"/>
      <c r="M555" s="228" t="inlineStr">
        <is>
          <t>水保局</t>
        </is>
      </c>
      <c r="N555" s="228" t="inlineStr">
        <is>
          <t>水保局</t>
        </is>
      </c>
      <c r="O555" s="119" t="n"/>
    </row>
    <row r="556" ht="41" customHeight="1" s="226">
      <c r="A556" s="21" t="n">
        <v>5</v>
      </c>
      <c r="B556" s="21" t="inlineStr">
        <is>
          <t>环农领办发〔2021〕12号</t>
        </is>
      </c>
      <c r="C556" s="119" t="inlineStr">
        <is>
          <t>县级二批衔接资金</t>
        </is>
      </c>
      <c r="D556" s="21" t="inlineStr">
        <is>
          <t>施家滩村庙沟</t>
        </is>
      </c>
      <c r="E556" s="21" t="inlineStr">
        <is>
          <t xml:space="preserve">新建 </t>
        </is>
      </c>
      <c r="F556" s="228" t="inlineStr">
        <is>
          <t>毛井镇</t>
        </is>
      </c>
      <c r="G556" s="107" t="inlineStr">
        <is>
          <t>沟头回填加固1处，沟头土围梗3道，蓄水池1座，涝池2座，排水渠120米，马道栽植柠条0.0147公顷，种草0.0987公顷，封育围栏7.9千米，临时施工道路0.3千米。</t>
        </is>
      </c>
      <c r="H556" s="110" t="n">
        <v>21.9</v>
      </c>
      <c r="I556" s="110" t="n">
        <v>21.9</v>
      </c>
      <c r="J556" s="219">
        <f>H556-I556</f>
        <v/>
      </c>
      <c r="K556" s="40">
        <f>I556/H556</f>
        <v/>
      </c>
      <c r="L556" s="110" t="n"/>
      <c r="M556" s="228" t="inlineStr">
        <is>
          <t>水保局</t>
        </is>
      </c>
      <c r="N556" s="229" t="inlineStr">
        <is>
          <t>水保局</t>
        </is>
      </c>
      <c r="O556" s="119" t="n"/>
    </row>
    <row r="557" ht="41" customHeight="1" s="226">
      <c r="A557" s="21" t="n">
        <v>6</v>
      </c>
      <c r="B557" s="21" t="inlineStr">
        <is>
          <t>环农领办发〔2021〕12号</t>
        </is>
      </c>
      <c r="C557" s="119" t="inlineStr">
        <is>
          <t>县级二批衔接资金</t>
        </is>
      </c>
      <c r="D557" s="21" t="inlineStr">
        <is>
          <t>盘龙村盘龙沟头</t>
        </is>
      </c>
      <c r="E557" s="21" t="inlineStr">
        <is>
          <t xml:space="preserve">新建 </t>
        </is>
      </c>
      <c r="F557" s="228" t="inlineStr">
        <is>
          <t>芦家湾乡</t>
        </is>
      </c>
      <c r="G557" s="107" t="inlineStr">
        <is>
          <t>沟边挡水梗1道，排水下沟工程1处，沟道柳谷坊7道，削坡马道栽植柠条0.227公顷，临时施工道路0.55千米。</t>
        </is>
      </c>
      <c r="H557" s="110" t="n">
        <v>11.4</v>
      </c>
      <c r="I557" s="110" t="n">
        <v>11.4</v>
      </c>
      <c r="J557" s="219">
        <f>H557-I557</f>
        <v/>
      </c>
      <c r="K557" s="40">
        <f>I557/H557</f>
        <v/>
      </c>
      <c r="L557" s="110" t="n"/>
      <c r="M557" s="228" t="inlineStr">
        <is>
          <t>水保局</t>
        </is>
      </c>
      <c r="N557" s="229" t="inlineStr">
        <is>
          <t>水保局</t>
        </is>
      </c>
      <c r="O557" s="119" t="n"/>
    </row>
    <row r="558" ht="41" customHeight="1" s="226">
      <c r="A558" s="21" t="n">
        <v>7</v>
      </c>
      <c r="B558" s="21" t="inlineStr">
        <is>
          <t>环农领办发〔2021〕12号</t>
        </is>
      </c>
      <c r="C558" s="119" t="inlineStr">
        <is>
          <t>县级二批衔接资金</t>
        </is>
      </c>
      <c r="D558" s="21" t="inlineStr">
        <is>
          <t>王西掌村涝坝滩</t>
        </is>
      </c>
      <c r="E558" s="21" t="inlineStr">
        <is>
          <t xml:space="preserve">新建 </t>
        </is>
      </c>
      <c r="F558" s="228" t="inlineStr">
        <is>
          <t>车道镇</t>
        </is>
      </c>
      <c r="G558" s="107" t="inlineStr">
        <is>
          <t>沟边挡水梗1道，排水下沟工程1处，沟道柳谷坊6道，造林5.2668公顷，临时施工道路0.72千米。</t>
        </is>
      </c>
      <c r="H558" s="110" t="n">
        <v>14.27</v>
      </c>
      <c r="I558" s="110" t="n">
        <v>14.27</v>
      </c>
      <c r="J558" s="219">
        <f>H558-I558</f>
        <v/>
      </c>
      <c r="K558" s="40">
        <f>I558/H558</f>
        <v/>
      </c>
      <c r="L558" s="110" t="n"/>
      <c r="M558" s="228" t="inlineStr">
        <is>
          <t>水保局</t>
        </is>
      </c>
      <c r="N558" s="228" t="inlineStr">
        <is>
          <t>水保局</t>
        </is>
      </c>
      <c r="O558" s="119" t="n"/>
    </row>
    <row r="559" ht="41" customHeight="1" s="226">
      <c r="A559" s="21" t="n">
        <v>8</v>
      </c>
      <c r="B559" s="21" t="inlineStr">
        <is>
          <t>环农领办发〔2021〕12号</t>
        </is>
      </c>
      <c r="C559" s="119" t="inlineStr">
        <is>
          <t>县级二批衔接资金</t>
        </is>
      </c>
      <c r="D559" s="21" t="inlineStr">
        <is>
          <t>寨子坪村白家沟垴</t>
        </is>
      </c>
      <c r="E559" s="21" t="inlineStr">
        <is>
          <t xml:space="preserve">新建 </t>
        </is>
      </c>
      <c r="F559" s="228" t="inlineStr">
        <is>
          <t>合道镇</t>
        </is>
      </c>
      <c r="G559" s="107" t="inlineStr">
        <is>
          <t>沟头回填加固1处，沟头防护2道，蓄水池1座，排水下沟工程1处，土地复垦2.67公顷，造林6.776公顷，种草0.159公顷，临时施工道路0.4千米。</t>
        </is>
      </c>
      <c r="H559" s="110" t="n">
        <v>8.300000000000001</v>
      </c>
      <c r="I559" s="110" t="n">
        <v>8.300000000000001</v>
      </c>
      <c r="J559" s="219">
        <f>H559-I559</f>
        <v/>
      </c>
      <c r="K559" s="40">
        <f>I559/H559</f>
        <v/>
      </c>
      <c r="L559" s="110" t="n"/>
      <c r="M559" s="228" t="inlineStr">
        <is>
          <t>水保局</t>
        </is>
      </c>
      <c r="N559" s="228" t="inlineStr">
        <is>
          <t>水保局</t>
        </is>
      </c>
      <c r="O559" s="119" t="n"/>
    </row>
    <row r="560" ht="44" customHeight="1" s="226">
      <c r="A560" s="82" t="inlineStr">
        <is>
          <t>六十六</t>
        </is>
      </c>
      <c r="B560" s="82" t="inlineStr">
        <is>
          <t>环农领办发〔2021〕12号</t>
        </is>
      </c>
      <c r="C560" s="54" t="inlineStr">
        <is>
          <t>县级二批衔接资金</t>
        </is>
      </c>
      <c r="D560" s="82" t="inlineStr">
        <is>
          <t>农村人居环境卫生整治项目合计</t>
        </is>
      </c>
      <c r="E560" s="82" t="inlineStr">
        <is>
          <t>新建</t>
        </is>
      </c>
      <c r="F560" s="82" t="inlineStr">
        <is>
          <t>有关乡村</t>
        </is>
      </c>
      <c r="G560" s="108" t="inlineStr">
        <is>
          <t>在木钵-八珠（樊家川）、演武黑泉河村等县乡公路沿线栽行道树，在合道等8个乡镇实施“一村万树”工程。</t>
        </is>
      </c>
      <c r="H560" s="82">
        <f>738.4-0.7042</f>
        <v/>
      </c>
      <c r="I560" s="82">
        <f>738.4-0.7042</f>
        <v/>
      </c>
      <c r="J560" s="221">
        <f>H560-I560</f>
        <v/>
      </c>
      <c r="K560" s="157">
        <f>I560/H560</f>
        <v/>
      </c>
      <c r="L560" s="82" t="n"/>
      <c r="M560" s="82" t="inlineStr">
        <is>
          <t>自然资源局</t>
        </is>
      </c>
      <c r="N560" s="82" t="inlineStr">
        <is>
          <t>相关单位</t>
        </is>
      </c>
      <c r="O560" s="54" t="n"/>
    </row>
    <row r="561" ht="73" customHeight="1" s="226">
      <c r="A561" s="21" t="n">
        <v>1</v>
      </c>
      <c r="B561" s="21" t="inlineStr">
        <is>
          <t>环农领办发〔2021〕12号</t>
        </is>
      </c>
      <c r="C561" s="119" t="inlineStr">
        <is>
          <t>县级二批衔接资金</t>
        </is>
      </c>
      <c r="D561" s="21" t="inlineStr">
        <is>
          <t>农村人居环境卫生整治项目</t>
        </is>
      </c>
      <c r="E561" s="21" t="inlineStr">
        <is>
          <t xml:space="preserve">新建 </t>
        </is>
      </c>
      <c r="F561" s="21" t="inlineStr">
        <is>
          <t>木钵等3个乡镇</t>
        </is>
      </c>
      <c r="G561" s="32" t="inlineStr">
        <is>
          <t>在木钵-八珠（樊家川）县乡公路沿线木钵镇境内栽植樱花、云杉等行道树9.81公里，其中木钵街村2.57公里，韩洼子村7.24公里；八珠乡境内栽植樱花、云杉等行道树10.69公里，其中曹家塬村2.9公里，苟塬村2.38公里，八珠塬村5.41公里;樊家川镇境内栽植金叶复叶槭等行道树9.5公里，其中樊家川村1.65公里，慕家河村7.85公里。</t>
        </is>
      </c>
      <c r="H561" s="21">
        <f>224-0.7042</f>
        <v/>
      </c>
      <c r="I561" s="21">
        <f>224-0.7042</f>
        <v/>
      </c>
      <c r="J561" s="219">
        <f>H561-I561</f>
        <v/>
      </c>
      <c r="K561" s="40">
        <f>I561/H561</f>
        <v/>
      </c>
      <c r="L561" s="21" t="n"/>
      <c r="M561" s="21" t="inlineStr">
        <is>
          <t>自然资源局</t>
        </is>
      </c>
      <c r="N561" s="21" t="inlineStr">
        <is>
          <t>自然资源局</t>
        </is>
      </c>
      <c r="O561" s="119" t="n"/>
    </row>
    <row r="562" ht="44" customHeight="1" s="226">
      <c r="A562" s="21" t="n">
        <v>2</v>
      </c>
      <c r="B562" s="21" t="inlineStr">
        <is>
          <t>环农领办发〔2021〕12号</t>
        </is>
      </c>
      <c r="C562" s="119" t="inlineStr">
        <is>
          <t>县级二批衔接资金</t>
        </is>
      </c>
      <c r="D562" s="21" t="inlineStr">
        <is>
          <t>农村人居环境卫生整治项目</t>
        </is>
      </c>
      <c r="E562" s="21" t="inlineStr">
        <is>
          <t xml:space="preserve">新建 </t>
        </is>
      </c>
      <c r="F562" s="21" t="inlineStr">
        <is>
          <t>演武乡</t>
        </is>
      </c>
      <c r="G562" s="32" t="inlineStr">
        <is>
          <t>在演武乡黑泉河村公路行道树栽植26公里，补助资金36.4万元。</t>
        </is>
      </c>
      <c r="H562" s="21" t="n">
        <v>36.4</v>
      </c>
      <c r="I562" s="21" t="n">
        <v>36.4</v>
      </c>
      <c r="J562" s="219">
        <f>H562-I562</f>
        <v/>
      </c>
      <c r="K562" s="40">
        <f>I562/H562</f>
        <v/>
      </c>
      <c r="L562" s="21" t="n"/>
      <c r="M562" s="21" t="inlineStr">
        <is>
          <t>自然资源局</t>
        </is>
      </c>
      <c r="N562" s="21" t="inlineStr">
        <is>
          <t>演武乡</t>
        </is>
      </c>
      <c r="O562" s="119" t="n"/>
    </row>
    <row r="563" ht="44" customHeight="1" s="226">
      <c r="A563" s="21" t="n">
        <v>3</v>
      </c>
      <c r="B563" s="21" t="inlineStr">
        <is>
          <t>环农领办发〔2021〕12号</t>
        </is>
      </c>
      <c r="C563" s="119" t="inlineStr">
        <is>
          <t>县级二批衔接资金</t>
        </is>
      </c>
      <c r="D563" s="21" t="inlineStr">
        <is>
          <t>农村人居环境卫生整治项目</t>
        </is>
      </c>
      <c r="E563" s="21" t="inlineStr">
        <is>
          <t>新建</t>
        </is>
      </c>
      <c r="F563" s="21" t="inlineStr">
        <is>
          <t>合道镇</t>
        </is>
      </c>
      <c r="G563" s="32" t="inlineStr">
        <is>
          <t>合道镇沈家岭村“一村万树”生态建设样板村项目（实施荒山绿化面积6100亩，道路绿化19公里。）</t>
        </is>
      </c>
      <c r="H563" s="21" t="n">
        <v>240</v>
      </c>
      <c r="I563" s="21" t="n">
        <v>240</v>
      </c>
      <c r="J563" s="219">
        <f>H563-I563</f>
        <v/>
      </c>
      <c r="K563" s="40">
        <f>I563/H563</f>
        <v/>
      </c>
      <c r="L563" s="21" t="n"/>
      <c r="M563" s="21" t="inlineStr">
        <is>
          <t>自然资源局</t>
        </is>
      </c>
      <c r="N563" s="21" t="inlineStr">
        <is>
          <t>合道镇</t>
        </is>
      </c>
      <c r="O563" s="119" t="n"/>
    </row>
    <row r="564" ht="44" customHeight="1" s="226">
      <c r="A564" s="21" t="n">
        <v>4</v>
      </c>
      <c r="B564" s="21" t="inlineStr">
        <is>
          <t>环农领办发〔2021〕12号</t>
        </is>
      </c>
      <c r="C564" s="119" t="inlineStr">
        <is>
          <t>县级二批衔接资金</t>
        </is>
      </c>
      <c r="D564" s="21" t="inlineStr">
        <is>
          <t>农村人居环境卫生整治项目</t>
        </is>
      </c>
      <c r="E564" s="21" t="inlineStr">
        <is>
          <t>新建</t>
        </is>
      </c>
      <c r="F564" s="195" t="inlineStr">
        <is>
          <t>车道镇</t>
        </is>
      </c>
      <c r="G564" s="32" t="inlineStr">
        <is>
          <t>建成“一村万树”达标村2个，其中养羊专业村1个：刘渠村，其他达标村1个：安掌村，每村补助15万元。</t>
        </is>
      </c>
      <c r="H564" s="195" t="n">
        <v>30</v>
      </c>
      <c r="I564" s="195" t="n">
        <v>30</v>
      </c>
      <c r="J564" s="219">
        <f>H564-I564</f>
        <v/>
      </c>
      <c r="K564" s="40">
        <f>I564/H564</f>
        <v/>
      </c>
      <c r="L564" s="195" t="n"/>
      <c r="M564" s="21" t="inlineStr">
        <is>
          <t>自然资源局</t>
        </is>
      </c>
      <c r="N564" s="21" t="inlineStr">
        <is>
          <t>车道镇</t>
        </is>
      </c>
      <c r="O564" s="119" t="n"/>
    </row>
    <row r="565" ht="44" customHeight="1" s="226">
      <c r="A565" s="21" t="n">
        <v>5</v>
      </c>
      <c r="B565" s="21" t="inlineStr">
        <is>
          <t>环农领办发〔2021〕12号</t>
        </is>
      </c>
      <c r="C565" s="119" t="inlineStr">
        <is>
          <t>县级二批衔接资金</t>
        </is>
      </c>
      <c r="D565" s="21" t="inlineStr">
        <is>
          <t>农村人居环境卫生整治项目</t>
        </is>
      </c>
      <c r="E565" s="21" t="inlineStr">
        <is>
          <t>新建</t>
        </is>
      </c>
      <c r="F565" s="195" t="inlineStr">
        <is>
          <t>罗山川乡</t>
        </is>
      </c>
      <c r="G565" s="32" t="inlineStr">
        <is>
          <t>建成“一村万树”达标村2个，每村补助15万元。其中养羊专业村1个（陈渠子村），其他达标村1个（光明村）。</t>
        </is>
      </c>
      <c r="H565" s="195" t="n">
        <v>30</v>
      </c>
      <c r="I565" s="195" t="n">
        <v>30</v>
      </c>
      <c r="J565" s="219">
        <f>H565-I565</f>
        <v/>
      </c>
      <c r="K565" s="40">
        <f>I565/H565</f>
        <v/>
      </c>
      <c r="L565" s="195" t="n"/>
      <c r="M565" s="21" t="inlineStr">
        <is>
          <t>自然资源局</t>
        </is>
      </c>
      <c r="N565" s="21" t="inlineStr">
        <is>
          <t>罗山川乡</t>
        </is>
      </c>
      <c r="O565" s="119" t="n"/>
    </row>
    <row r="566" ht="44" customHeight="1" s="226">
      <c r="A566" s="21" t="n">
        <v>6</v>
      </c>
      <c r="B566" s="21" t="inlineStr">
        <is>
          <t>环农领办发〔2021〕12号</t>
        </is>
      </c>
      <c r="C566" s="119" t="inlineStr">
        <is>
          <t>县级二批衔接资金</t>
        </is>
      </c>
      <c r="D566" s="21" t="inlineStr">
        <is>
          <t>农村人居环境卫生整治项目</t>
        </is>
      </c>
      <c r="E566" s="21" t="inlineStr">
        <is>
          <t>新建</t>
        </is>
      </c>
      <c r="F566" s="195" t="inlineStr">
        <is>
          <t>洪德镇</t>
        </is>
      </c>
      <c r="G566" s="32" t="inlineStr">
        <is>
          <t>建成“一村万树”达标村3个，其中养羊专业村2个（新集子村、丁阳渠子村），每村补助15万元；市级示范村1个（河连湾村），补助25万元。</t>
        </is>
      </c>
      <c r="H566" s="195" t="n">
        <v>55</v>
      </c>
      <c r="I566" s="195" t="n">
        <v>55</v>
      </c>
      <c r="J566" s="219">
        <f>H566-I566</f>
        <v/>
      </c>
      <c r="K566" s="40">
        <f>I566/H566</f>
        <v/>
      </c>
      <c r="L566" s="195" t="n"/>
      <c r="M566" s="21" t="inlineStr">
        <is>
          <t>自然资源局</t>
        </is>
      </c>
      <c r="N566" s="21" t="inlineStr">
        <is>
          <t>洪德镇</t>
        </is>
      </c>
      <c r="O566" s="119" t="n"/>
    </row>
    <row r="567" ht="44" customHeight="1" s="226">
      <c r="A567" s="21" t="n">
        <v>7</v>
      </c>
      <c r="B567" s="21" t="inlineStr">
        <is>
          <t>环农领办发〔2021〕12号</t>
        </is>
      </c>
      <c r="C567" s="119" t="inlineStr">
        <is>
          <t>县级二批衔接资金</t>
        </is>
      </c>
      <c r="D567" s="21" t="inlineStr">
        <is>
          <t>农村人居环境卫生整治项目</t>
        </is>
      </c>
      <c r="E567" s="21" t="inlineStr">
        <is>
          <t>新建</t>
        </is>
      </c>
      <c r="F567" s="195" t="inlineStr">
        <is>
          <t>小南沟乡</t>
        </is>
      </c>
      <c r="G567" s="32" t="inlineStr">
        <is>
          <t>建成“一村万树”达标村2个，每村补助15万元。其中养羊专业村1个（汪天子村），其他达标村1个（李塬村）。</t>
        </is>
      </c>
      <c r="H567" s="195" t="n">
        <v>30</v>
      </c>
      <c r="I567" s="195" t="n">
        <v>30</v>
      </c>
      <c r="J567" s="219">
        <f>H567-I567</f>
        <v/>
      </c>
      <c r="K567" s="40">
        <f>I567/H567</f>
        <v/>
      </c>
      <c r="L567" s="195" t="n"/>
      <c r="M567" s="21" t="inlineStr">
        <is>
          <t>自然资源局</t>
        </is>
      </c>
      <c r="N567" s="21" t="inlineStr">
        <is>
          <t>小南沟乡</t>
        </is>
      </c>
      <c r="O567" s="119" t="n"/>
    </row>
    <row r="568" ht="44" customHeight="1" s="226">
      <c r="A568" s="21" t="n">
        <v>8</v>
      </c>
      <c r="B568" s="21" t="inlineStr">
        <is>
          <t>环农领办发〔2021〕12号</t>
        </is>
      </c>
      <c r="C568" s="119" t="inlineStr">
        <is>
          <t>县级二批衔接资金</t>
        </is>
      </c>
      <c r="D568" s="21" t="inlineStr">
        <is>
          <t>农村人居环境卫生整治项目</t>
        </is>
      </c>
      <c r="E568" s="21" t="inlineStr">
        <is>
          <t>新建</t>
        </is>
      </c>
      <c r="F568" s="195" t="inlineStr">
        <is>
          <t>虎洞镇</t>
        </is>
      </c>
      <c r="G568" s="32" t="inlineStr">
        <is>
          <t>建成“一村万树”达标村2个，每村补助15万元。其中养羊专业村1个（张家湾村），其他达标村1个（高庙湾村）。</t>
        </is>
      </c>
      <c r="H568" s="195" t="n">
        <v>30</v>
      </c>
      <c r="I568" s="195" t="n">
        <v>30</v>
      </c>
      <c r="J568" s="219">
        <f>H568-I568</f>
        <v/>
      </c>
      <c r="K568" s="40">
        <f>I568/H568</f>
        <v/>
      </c>
      <c r="L568" s="195" t="n"/>
      <c r="M568" s="21" t="inlineStr">
        <is>
          <t>自然资源局</t>
        </is>
      </c>
      <c r="N568" s="21" t="inlineStr">
        <is>
          <t>虎洞镇</t>
        </is>
      </c>
      <c r="O568" s="119" t="n"/>
    </row>
    <row r="569" ht="44" customHeight="1" s="226">
      <c r="A569" s="21" t="n">
        <v>9</v>
      </c>
      <c r="B569" s="21" t="inlineStr">
        <is>
          <t>环农领办发〔2021〕12号</t>
        </is>
      </c>
      <c r="C569" s="119" t="inlineStr">
        <is>
          <t>县级二批衔接资金</t>
        </is>
      </c>
      <c r="D569" s="21" t="inlineStr">
        <is>
          <t>农村人居环境卫生整治项目</t>
        </is>
      </c>
      <c r="E569" s="21" t="inlineStr">
        <is>
          <t>新建</t>
        </is>
      </c>
      <c r="F569" s="195" t="inlineStr">
        <is>
          <t>南湫乡</t>
        </is>
      </c>
      <c r="G569" s="32" t="inlineStr">
        <is>
          <t>建成“一村万树”达标村2个，每个村补助15万元。其中养羊专业村1个（党家洼村），其他达标村1个（洪涝池村）。</t>
        </is>
      </c>
      <c r="H569" s="195" t="n">
        <v>30</v>
      </c>
      <c r="I569" s="195" t="n">
        <v>30</v>
      </c>
      <c r="J569" s="219">
        <f>H569-I569</f>
        <v/>
      </c>
      <c r="K569" s="40">
        <f>I569/H569</f>
        <v/>
      </c>
      <c r="L569" s="195" t="n"/>
      <c r="M569" s="21" t="inlineStr">
        <is>
          <t>自然资源局</t>
        </is>
      </c>
      <c r="N569" s="21" t="inlineStr">
        <is>
          <t>南湫乡</t>
        </is>
      </c>
      <c r="O569" s="119" t="n"/>
    </row>
    <row r="570" ht="44" customHeight="1" s="226">
      <c r="A570" s="21" t="n">
        <v>10</v>
      </c>
      <c r="B570" s="21" t="inlineStr">
        <is>
          <t>环农领办发〔2021〕12号</t>
        </is>
      </c>
      <c r="C570" s="119" t="inlineStr">
        <is>
          <t>县级二批衔接资金</t>
        </is>
      </c>
      <c r="D570" s="21" t="inlineStr">
        <is>
          <t>农村人居环境卫生整治项目</t>
        </is>
      </c>
      <c r="E570" s="21" t="inlineStr">
        <is>
          <t>新建</t>
        </is>
      </c>
      <c r="F570" s="195" t="inlineStr">
        <is>
          <t>山城乡</t>
        </is>
      </c>
      <c r="G570" s="32" t="inlineStr">
        <is>
          <t>建成“一村万树”达标村2个，其中养羊专业村1个（薛塬村），补助15万元；市级示范村1个（八里铺村），补助25万元。（以上共需资金40万元，本次安排33万元）。</t>
        </is>
      </c>
      <c r="H570" s="195" t="n">
        <v>33</v>
      </c>
      <c r="I570" s="195" t="n">
        <v>33</v>
      </c>
      <c r="J570" s="219">
        <f>H570-I570</f>
        <v/>
      </c>
      <c r="K570" s="40">
        <f>I570/H570</f>
        <v/>
      </c>
      <c r="L570" s="195" t="n"/>
      <c r="M570" s="21" t="inlineStr">
        <is>
          <t>自然资源局</t>
        </is>
      </c>
      <c r="N570" s="21" t="inlineStr">
        <is>
          <t>山城乡</t>
        </is>
      </c>
      <c r="O570" s="119" t="n"/>
    </row>
    <row r="571" ht="54" customHeight="1" s="226">
      <c r="A571" s="81" t="inlineStr">
        <is>
          <t>六十七</t>
        </is>
      </c>
      <c r="B571" s="82" t="inlineStr">
        <is>
          <t>环农领办发〔2021〕52号</t>
        </is>
      </c>
      <c r="C571" s="82" t="inlineStr">
        <is>
          <t>县级二批衔接资金</t>
        </is>
      </c>
      <c r="D571" s="81" t="inlineStr">
        <is>
          <t>湖羊自养户培训（致富带头人培训）</t>
        </is>
      </c>
      <c r="E571" s="83" t="inlineStr">
        <is>
          <t>新建</t>
        </is>
      </c>
      <c r="F571" s="81" t="inlineStr">
        <is>
          <t>各乡镇</t>
        </is>
      </c>
      <c r="G571" s="84" t="inlineStr">
        <is>
          <t>湖羊自养户培训（致富带头人培训）0.7042万元，</t>
        </is>
      </c>
      <c r="H571" s="81" t="n">
        <v>0.7042</v>
      </c>
      <c r="I571" s="81" t="n">
        <v>0.7042</v>
      </c>
      <c r="J571" s="221">
        <f>H571-I571</f>
        <v/>
      </c>
      <c r="K571" s="157">
        <f>I571/H571</f>
        <v/>
      </c>
      <c r="L571" s="225" t="n"/>
      <c r="M571" s="83" t="inlineStr">
        <is>
          <t>畜牧局</t>
        </is>
      </c>
      <c r="N571" s="81" t="inlineStr">
        <is>
          <t>各乡镇</t>
        </is>
      </c>
      <c r="O571" s="82" t="n"/>
    </row>
    <row r="572" ht="41" customHeight="1" s="226">
      <c r="A572" s="82" t="inlineStr">
        <is>
          <t>六十八</t>
        </is>
      </c>
      <c r="B572" s="82" t="inlineStr">
        <is>
          <t>环农领办发〔2021〕12号</t>
        </is>
      </c>
      <c r="C572" s="54" t="inlineStr">
        <is>
          <t>县级二批衔接资金</t>
        </is>
      </c>
      <c r="D572" s="82" t="inlineStr">
        <is>
          <t>农村生活污水治理项目</t>
        </is>
      </c>
      <c r="E572" s="82" t="inlineStr">
        <is>
          <t>新建</t>
        </is>
      </c>
      <c r="F572" s="82" t="inlineStr">
        <is>
          <t>合道镇演武乡</t>
        </is>
      </c>
      <c r="G572" s="108" t="inlineStr">
        <is>
          <t>在合道镇何家坪村、演武乡曳郭咀村实施农村生活污水治理。</t>
        </is>
      </c>
      <c r="H572" s="82" t="n">
        <v>90.193</v>
      </c>
      <c r="I572" s="82" t="n">
        <v>90.193</v>
      </c>
      <c r="J572" s="221">
        <f>H572-I572</f>
        <v/>
      </c>
      <c r="K572" s="157">
        <f>I572/H572</f>
        <v/>
      </c>
      <c r="L572" s="82" t="n"/>
      <c r="M572" s="82" t="inlineStr">
        <is>
          <t>庆阳市生态环境局环县分局</t>
        </is>
      </c>
      <c r="N572" s="82" t="inlineStr">
        <is>
          <t>庆阳市生态环境局环县分局</t>
        </is>
      </c>
      <c r="O572" s="54" t="n"/>
    </row>
    <row r="573" ht="41" customHeight="1" s="226">
      <c r="A573" s="21" t="n">
        <v>1</v>
      </c>
      <c r="B573" s="21" t="inlineStr">
        <is>
          <t>环农领办发〔2021〕12号</t>
        </is>
      </c>
      <c r="C573" s="119" t="inlineStr">
        <is>
          <t>县级二批衔接资金</t>
        </is>
      </c>
      <c r="D573" s="21" t="inlineStr">
        <is>
          <t>农村生活污水治理项目</t>
        </is>
      </c>
      <c r="E573" s="21" t="inlineStr">
        <is>
          <t>新建</t>
        </is>
      </c>
      <c r="F573" s="119" t="inlineStr">
        <is>
          <t>合道镇何家坪村</t>
        </is>
      </c>
      <c r="G573" s="188" t="inlineStr">
        <is>
          <t>新建钢筋混凝土检查井7座、平篦雨水口5座、多肋增强缠绕波纹管184米、增加绿化苗木红花槐20珠、恢复混凝土硬化面积1303平方米、车行道75.5平方米、镇墩1座。</t>
        </is>
      </c>
      <c r="H573" s="119" t="n">
        <v>55.193</v>
      </c>
      <c r="I573" s="119" t="n">
        <v>55.193</v>
      </c>
      <c r="J573" s="219">
        <f>H573-I573</f>
        <v/>
      </c>
      <c r="K573" s="40">
        <f>I573/H573</f>
        <v/>
      </c>
      <c r="L573" s="119" t="n"/>
      <c r="M573" s="119" t="inlineStr">
        <is>
          <t>庆阳市生态环境局环县分局</t>
        </is>
      </c>
      <c r="N573" s="119" t="inlineStr">
        <is>
          <t>庆阳市生态环境局环县分局</t>
        </is>
      </c>
      <c r="O573" s="119" t="n"/>
    </row>
    <row r="574" ht="41" customHeight="1" s="226">
      <c r="A574" s="21" t="n">
        <v>2</v>
      </c>
      <c r="B574" s="21" t="inlineStr">
        <is>
          <t>环农领办发〔2021〕12号</t>
        </is>
      </c>
      <c r="C574" s="119" t="inlineStr">
        <is>
          <t>县级二批衔接资金</t>
        </is>
      </c>
      <c r="D574" s="21" t="inlineStr">
        <is>
          <t>农村生活污水治理项目</t>
        </is>
      </c>
      <c r="E574" s="21" t="inlineStr">
        <is>
          <t>新建</t>
        </is>
      </c>
      <c r="F574" s="119" t="inlineStr">
        <is>
          <t>演武乡曳郭咀村</t>
        </is>
      </c>
      <c r="G574" s="188" t="inlineStr">
        <is>
          <t>新建钢筋混凝土监测井4座、50立方米玻璃钢化粪池1座、3立方米污水池1座；潜污泵1台；阀门井2座；排水管网DN300长42米，DN200长160米，DN600长6米，给水管网DN长365米。</t>
        </is>
      </c>
      <c r="H574" s="119" t="n">
        <v>35</v>
      </c>
      <c r="I574" s="119" t="n">
        <v>35</v>
      </c>
      <c r="J574" s="219">
        <f>H574-I574</f>
        <v/>
      </c>
      <c r="K574" s="40">
        <f>I574/H574</f>
        <v/>
      </c>
      <c r="L574" s="119" t="n"/>
      <c r="M574" s="119" t="inlineStr">
        <is>
          <t>庆阳市生态环境局环县分局</t>
        </is>
      </c>
      <c r="N574" s="119" t="inlineStr">
        <is>
          <t>庆阳市生态环境局环县分局</t>
        </is>
      </c>
      <c r="O574" s="119" t="n"/>
    </row>
    <row r="575" ht="40" customHeight="1" s="226">
      <c r="A575" s="82" t="inlineStr">
        <is>
          <t>六十九</t>
        </is>
      </c>
      <c r="B575" s="82" t="inlineStr">
        <is>
          <t>环农领办发〔2021〕12号</t>
        </is>
      </c>
      <c r="C575" s="54" t="inlineStr">
        <is>
          <t>县级二批衔接资金</t>
        </is>
      </c>
      <c r="D575" s="82" t="inlineStr">
        <is>
          <t>项目管理费</t>
        </is>
      </c>
      <c r="E575" s="82" t="inlineStr">
        <is>
          <t>新建</t>
        </is>
      </c>
      <c r="F575" s="82" t="inlineStr">
        <is>
          <t>有关单位</t>
        </is>
      </c>
      <c r="G575" s="108" t="inlineStr">
        <is>
          <t>用于项目设计、招标代理、监理。</t>
        </is>
      </c>
      <c r="H575" s="82" t="n">
        <v>75</v>
      </c>
      <c r="I575" s="82" t="n">
        <v>75</v>
      </c>
      <c r="J575" s="221">
        <f>H575-I575</f>
        <v/>
      </c>
      <c r="K575" s="157">
        <f>I575/H575</f>
        <v/>
      </c>
      <c r="L575" s="82" t="n"/>
      <c r="M575" s="82" t="inlineStr">
        <is>
          <t>相关单位</t>
        </is>
      </c>
      <c r="N575" s="82" t="inlineStr">
        <is>
          <t>相关单位</t>
        </is>
      </c>
      <c r="O575" s="54" t="n"/>
    </row>
    <row r="576" ht="40" customHeight="1" s="226">
      <c r="A576" s="21" t="n">
        <v>1</v>
      </c>
      <c r="B576" s="21" t="inlineStr">
        <is>
          <t>环农领办发〔2021〕12号</t>
        </is>
      </c>
      <c r="C576" s="119" t="inlineStr">
        <is>
          <t>县级二批衔接资金</t>
        </is>
      </c>
      <c r="D576" s="21" t="inlineStr">
        <is>
          <t>项目管理费</t>
        </is>
      </c>
      <c r="E576" s="21" t="inlineStr">
        <is>
          <t>新建</t>
        </is>
      </c>
      <c r="F576" s="21" t="inlineStr">
        <is>
          <t>交运局</t>
        </is>
      </c>
      <c r="G576" s="32" t="inlineStr">
        <is>
          <t>用于项目设计、招标代理、监理。</t>
        </is>
      </c>
      <c r="H576" s="21" t="n">
        <v>45</v>
      </c>
      <c r="I576" s="21" t="n">
        <v>45</v>
      </c>
      <c r="J576" s="219">
        <f>H576-I576</f>
        <v/>
      </c>
      <c r="K576" s="40">
        <f>I576/H576</f>
        <v/>
      </c>
      <c r="L576" s="21" t="n"/>
      <c r="M576" s="21" t="inlineStr">
        <is>
          <t>交运局</t>
        </is>
      </c>
      <c r="N576" s="21" t="inlineStr">
        <is>
          <t>交运局</t>
        </is>
      </c>
      <c r="O576" s="119" t="n"/>
    </row>
    <row r="577" ht="40" customHeight="1" s="226">
      <c r="A577" s="21" t="n">
        <v>2</v>
      </c>
      <c r="B577" s="21" t="inlineStr">
        <is>
          <t>环农领办发〔2021〕12号</t>
        </is>
      </c>
      <c r="C577" s="119" t="inlineStr">
        <is>
          <t>县级二批衔接资金</t>
        </is>
      </c>
      <c r="D577" s="21" t="inlineStr">
        <is>
          <t>项目管理费</t>
        </is>
      </c>
      <c r="E577" s="21" t="inlineStr">
        <is>
          <t>新建</t>
        </is>
      </c>
      <c r="F577" s="21" t="inlineStr">
        <is>
          <t>水务局</t>
        </is>
      </c>
      <c r="G577" s="32" t="inlineStr">
        <is>
          <t>用于项目设计、招标代理、监理。</t>
        </is>
      </c>
      <c r="H577" s="21" t="n">
        <v>30</v>
      </c>
      <c r="I577" s="21" t="n">
        <v>30</v>
      </c>
      <c r="J577" s="219">
        <f>H577-I577</f>
        <v/>
      </c>
      <c r="K577" s="40">
        <f>I577/H577</f>
        <v/>
      </c>
      <c r="L577" s="21" t="n"/>
      <c r="M577" s="21" t="inlineStr">
        <is>
          <t>水务局</t>
        </is>
      </c>
      <c r="N577" s="21" t="inlineStr">
        <is>
          <t>水务局</t>
        </is>
      </c>
      <c r="O577" s="119" t="n"/>
    </row>
    <row r="578" ht="81" customHeight="1" s="226">
      <c r="A578" s="81" t="inlineStr">
        <is>
          <t>七十</t>
        </is>
      </c>
      <c r="B578" s="82" t="inlineStr">
        <is>
          <t>环农领办发〔2021〕36号</t>
        </is>
      </c>
      <c r="C578" s="54" t="inlineStr">
        <is>
          <t>县级二批衔接资金</t>
        </is>
      </c>
      <c r="D578" s="186" t="inlineStr">
        <is>
          <t>环县虎洞镇砂井子村等管道延伸供水工程</t>
        </is>
      </c>
      <c r="E578" s="186" t="inlineStr">
        <is>
          <t>新建</t>
        </is>
      </c>
      <c r="F578" s="186" t="inlineStr">
        <is>
          <t>虎洞镇等7个乡镇</t>
        </is>
      </c>
      <c r="G578" s="187" t="inlineStr">
        <is>
          <t>毛井镇高家洼村：工程埋设DN90PE管线4.0km，新建闸阀井6座；新建供水点。                                                                                                                                                                木钵镇关营村关营组：供水主管线原DN50PE更换为DN110PE管，长0.6Km；埋设DN50PE供水管线1.2km；新建闸阀井5座。                                                                                                                                             环城镇唐塬村：新建1000m³高位蓄水池1座及配套设施。                                                                                                                                                                                                     虎洞镇沙井乡拓塬组：新建200m³高位蓄水池1座及配套设施，加压泵站1座及配套设施，上水管线3.33Km，供水管线12.8Km。</t>
        </is>
      </c>
      <c r="H578" s="81" t="n">
        <v>13.12</v>
      </c>
      <c r="I578" s="81" t="n">
        <v>13.12</v>
      </c>
      <c r="J578" s="221">
        <f>H578-I578</f>
        <v/>
      </c>
      <c r="K578" s="157">
        <f>I578/H578</f>
        <v/>
      </c>
      <c r="L578" s="225" t="n"/>
      <c r="M578" s="82" t="inlineStr">
        <is>
          <t>水务局</t>
        </is>
      </c>
      <c r="N578" s="82" t="inlineStr">
        <is>
          <t>水务局</t>
        </is>
      </c>
      <c r="O578" s="82" t="n"/>
    </row>
    <row r="579" ht="107" customFormat="1" customHeight="1" s="141">
      <c r="A579" s="82" t="inlineStr">
        <is>
          <t>七十一</t>
        </is>
      </c>
      <c r="B579" s="82" t="inlineStr">
        <is>
          <t>环农领办发〔2021〕36号</t>
        </is>
      </c>
      <c r="C579" s="82" t="inlineStr">
        <is>
          <t>县级二批衔接资金</t>
        </is>
      </c>
      <c r="D579" s="54" t="inlineStr">
        <is>
          <t>环县甜水镇何塬村管道延伸
供水工程</t>
        </is>
      </c>
      <c r="E579" s="54" t="inlineStr">
        <is>
          <t>新建</t>
        </is>
      </c>
      <c r="F579" s="54" t="inlineStr">
        <is>
          <t>甜水镇何塬村</t>
        </is>
      </c>
      <c r="G579" s="61" t="inlineStr">
        <is>
          <t xml:space="preserve"> 1、泵站工程：修建泵站1座，安装潜水泵2台、启动柜1面、自动化设备1套；新建200m³地下圆形蓄水池1座、9㎡配电房1间；安装80KVA变压器1台、高压计量器1套、配电柜1面、GP柜1面；架设高压线路1.4km、低压线路0.1km。
 2、高位蓄水池工程：新建100m³、200m³圆形地下高位蓄水池各1座。
 3、管道工程：（1）上水管道工程：埋设1.6MpaDn90PE引水管道6.984km、无缝上水钢管4.759km、1.6MpaDn110PE上水管道4.11km，管道穿路3处；新建C30砼镇墩30座、闸阀井8座、管道标志桩52个、3：7灰土截水墙105道。（2）供水管道工程：埋设供水管道6.671km，管道穿路2处；新建闸阀井5座、管道标志桩27个、3：7灰土截水墙44道、供水点3处；安装 Dn90减压阀3套。</t>
        </is>
      </c>
      <c r="H579" s="235" t="n">
        <v>26.79</v>
      </c>
      <c r="I579" s="235" t="n">
        <v>26.79</v>
      </c>
      <c r="J579" s="221">
        <f>H579-I579</f>
        <v/>
      </c>
      <c r="K579" s="157">
        <f>I579/H579</f>
        <v/>
      </c>
      <c r="L579" s="82" t="n"/>
      <c r="M579" s="82" t="inlineStr">
        <is>
          <t>水务局</t>
        </is>
      </c>
      <c r="N579" s="82" t="inlineStr">
        <is>
          <t>水务局</t>
        </is>
      </c>
      <c r="O579" s="54" t="n"/>
    </row>
    <row r="580" ht="39" customHeight="1" s="226">
      <c r="A580" s="54" t="inlineStr">
        <is>
          <t>七十二</t>
        </is>
      </c>
      <c r="B580" s="82" t="inlineStr">
        <is>
          <t>环脱贫领办发〔2021〕24号</t>
        </is>
      </c>
      <c r="C580" s="54" t="inlineStr">
        <is>
          <t>县级一批衔接资金</t>
        </is>
      </c>
      <c r="D580" s="54" t="inlineStr">
        <is>
          <t>乡村公益性
岗位合计</t>
        </is>
      </c>
      <c r="E580" s="54" t="inlineStr">
        <is>
          <t>新建</t>
        </is>
      </c>
      <c r="F580" s="54" t="inlineStr">
        <is>
          <t>全县20个乡镇</t>
        </is>
      </c>
      <c r="G580" s="57" t="inlineStr">
        <is>
          <t>开发临时性乡村公益性岗位532个（含贫困人口和可能致贫人口），从1月至12月，共12个月，每人每月补助500元。</t>
        </is>
      </c>
      <c r="H580" s="54" t="n">
        <v>319.2</v>
      </c>
      <c r="I580" s="54" t="n">
        <v>319.2</v>
      </c>
      <c r="J580" s="221">
        <f>H580-I580</f>
        <v/>
      </c>
      <c r="K580" s="157">
        <f>I580/H580</f>
        <v/>
      </c>
      <c r="L580" s="54" t="n"/>
      <c r="M580" s="54" t="inlineStr">
        <is>
          <t>人社局</t>
        </is>
      </c>
      <c r="N580" s="54" t="inlineStr">
        <is>
          <t>乡镇、村</t>
        </is>
      </c>
      <c r="O580" s="54" t="n"/>
    </row>
    <row r="581" ht="52" customHeight="1" s="226">
      <c r="A581" s="58" t="n">
        <v>1</v>
      </c>
      <c r="B581" s="21" t="inlineStr">
        <is>
          <t>环脱贫领办发〔2021〕24号</t>
        </is>
      </c>
      <c r="C581" s="119" t="inlineStr">
        <is>
          <t>县级一批衔接资金</t>
        </is>
      </c>
      <c r="D581" s="58" t="inlineStr">
        <is>
          <t>乡村公益性
岗位</t>
        </is>
      </c>
      <c r="E581" s="58" t="inlineStr">
        <is>
          <t>新建</t>
        </is>
      </c>
      <c r="F581" s="58" t="inlineStr">
        <is>
          <t>八珠乡</t>
        </is>
      </c>
      <c r="G581" s="60" t="inlineStr">
        <is>
          <t>开发临时乡村公益性岗位24个，其中：白塬和马连掌2个村，每村4个；湫坝沟、塔儿咀、冯家湾、瓦崾岘、苟原、杏树沟、八珠塬、曹塬8个村，每村2个。</t>
        </is>
      </c>
      <c r="H581" s="58" t="n">
        <v>14.4</v>
      </c>
      <c r="I581" s="58" t="n">
        <v>14.4</v>
      </c>
      <c r="J581" s="219">
        <f>H581-I581</f>
        <v/>
      </c>
      <c r="K581" s="40">
        <f>I581/H581</f>
        <v/>
      </c>
      <c r="L581" s="58" t="n"/>
      <c r="M581" s="58" t="inlineStr">
        <is>
          <t>人社局</t>
        </is>
      </c>
      <c r="N581" s="58" t="inlineStr">
        <is>
          <t>八珠乡</t>
        </is>
      </c>
      <c r="O581" s="119" t="n"/>
    </row>
    <row r="582" ht="52" customHeight="1" s="226">
      <c r="A582" s="58" t="n">
        <v>2</v>
      </c>
      <c r="B582" s="21" t="inlineStr">
        <is>
          <t>环脱贫领办发〔2021〕24号</t>
        </is>
      </c>
      <c r="C582" s="119" t="inlineStr">
        <is>
          <t>县级一批衔接资金</t>
        </is>
      </c>
      <c r="D582" s="58" t="inlineStr">
        <is>
          <t>乡村公益性
岗位</t>
        </is>
      </c>
      <c r="E582" s="58" t="inlineStr">
        <is>
          <t>新建</t>
        </is>
      </c>
      <c r="F582" s="58" t="inlineStr">
        <is>
          <t>车道镇</t>
        </is>
      </c>
      <c r="G582" s="60" t="inlineStr">
        <is>
          <t>开发临时乡村公益性岗位34个，其中：三角城村4个；安掌、杨掌、王西掌、魏洼、万安、吊渠、代掌、陈掌、红台、刘渠、苦水掌、双庙、元峁、樱桃掌、刘园子15个村，每村2个。</t>
        </is>
      </c>
      <c r="H582" s="58" t="n">
        <v>20.4</v>
      </c>
      <c r="I582" s="58" t="n">
        <v>20.4</v>
      </c>
      <c r="J582" s="219">
        <f>H582-I582</f>
        <v/>
      </c>
      <c r="K582" s="40">
        <f>I582/H582</f>
        <v/>
      </c>
      <c r="L582" s="58" t="n"/>
      <c r="M582" s="58" t="inlineStr">
        <is>
          <t>人社局</t>
        </is>
      </c>
      <c r="N582" s="58" t="inlineStr">
        <is>
          <t>车道镇</t>
        </is>
      </c>
      <c r="O582" s="119" t="n"/>
    </row>
    <row r="583" ht="52" customHeight="1" s="226">
      <c r="A583" s="58" t="n">
        <v>3</v>
      </c>
      <c r="B583" s="21" t="inlineStr">
        <is>
          <t>环脱贫领办发〔2021〕24号</t>
        </is>
      </c>
      <c r="C583" s="119" t="inlineStr">
        <is>
          <t>县级一批衔接资金</t>
        </is>
      </c>
      <c r="D583" s="58" t="inlineStr">
        <is>
          <t>乡村公益性
岗位</t>
        </is>
      </c>
      <c r="E583" s="58" t="inlineStr">
        <is>
          <t>新建</t>
        </is>
      </c>
      <c r="F583" s="58" t="inlineStr">
        <is>
          <t>樊家川镇</t>
        </is>
      </c>
      <c r="G583" s="60" t="inlineStr">
        <is>
          <t>开发临时乡村公益性岗位16个，其中：长城、马骏滩、闫塬、李崾岘、樊家川、郝集、慕家河、马驿沟8个村，每村2个。</t>
        </is>
      </c>
      <c r="H583" s="58" t="n">
        <v>9.6</v>
      </c>
      <c r="I583" s="58" t="n">
        <v>9.6</v>
      </c>
      <c r="J583" s="219">
        <f>H583-I583</f>
        <v/>
      </c>
      <c r="K583" s="40">
        <f>I583/H583</f>
        <v/>
      </c>
      <c r="L583" s="58" t="n"/>
      <c r="M583" s="58" t="inlineStr">
        <is>
          <t>人社局</t>
        </is>
      </c>
      <c r="N583" s="58" t="inlineStr">
        <is>
          <t>樊家川镇</t>
        </is>
      </c>
      <c r="O583" s="119" t="n"/>
    </row>
    <row r="584" ht="52" customHeight="1" s="226">
      <c r="A584" s="58" t="n">
        <v>4</v>
      </c>
      <c r="B584" s="21" t="inlineStr">
        <is>
          <t>环脱贫领办发〔2021〕24号</t>
        </is>
      </c>
      <c r="C584" s="119" t="inlineStr">
        <is>
          <t>县级一批衔接资金</t>
        </is>
      </c>
      <c r="D584" s="58" t="inlineStr">
        <is>
          <t>乡村公益性
岗位</t>
        </is>
      </c>
      <c r="E584" s="58" t="inlineStr">
        <is>
          <t>新建</t>
        </is>
      </c>
      <c r="F584" s="58" t="inlineStr">
        <is>
          <t>耿湾乡</t>
        </is>
      </c>
      <c r="G584" s="60" t="inlineStr">
        <is>
          <t>开发临时乡村公益性岗位26个，其中：潘掌、许掌、郜庄、万湾、郝东掌、张台、黑城岔、耿河、早流渠、四合原、桃树掌、韩老庄、天桥13个村，每村2个。</t>
        </is>
      </c>
      <c r="H584" s="58" t="n">
        <v>15.6</v>
      </c>
      <c r="I584" s="58" t="n">
        <v>15.6</v>
      </c>
      <c r="J584" s="219">
        <f>H584-I584</f>
        <v/>
      </c>
      <c r="K584" s="40">
        <f>I584/H584</f>
        <v/>
      </c>
      <c r="L584" s="58" t="n"/>
      <c r="M584" s="58" t="inlineStr">
        <is>
          <t>人社局</t>
        </is>
      </c>
      <c r="N584" s="58" t="inlineStr">
        <is>
          <t>耿湾乡</t>
        </is>
      </c>
      <c r="O584" s="119" t="n"/>
    </row>
    <row r="585" ht="52" customHeight="1" s="226">
      <c r="A585" s="58" t="n">
        <v>5</v>
      </c>
      <c r="B585" s="21" t="inlineStr">
        <is>
          <t>环脱贫领办发〔2021〕24号</t>
        </is>
      </c>
      <c r="C585" s="119" t="inlineStr">
        <is>
          <t>县级一批衔接资金</t>
        </is>
      </c>
      <c r="D585" s="58" t="inlineStr">
        <is>
          <t>乡村公益性
岗位</t>
        </is>
      </c>
      <c r="E585" s="58" t="inlineStr">
        <is>
          <t>新建</t>
        </is>
      </c>
      <c r="F585" s="58" t="inlineStr">
        <is>
          <t>合道镇</t>
        </is>
      </c>
      <c r="G585" s="60" t="inlineStr">
        <is>
          <t>开发临时乡村公益性岗位38个，其中：大路洼、赵台2个村，每村4个；沈岭、瓦天沟、尚西坪、杨坪沟、辛坪、唐台子、常崾岘、陈旗塬、赵塬、梁坪、何坪、朱家塬、红崖洼、陶洼子、寨子坪15个村，每村2个。</t>
        </is>
      </c>
      <c r="H585" s="58" t="n">
        <v>22.8</v>
      </c>
      <c r="I585" s="58" t="n">
        <v>22.8</v>
      </c>
      <c r="J585" s="219">
        <f>H585-I585</f>
        <v/>
      </c>
      <c r="K585" s="40">
        <f>I585/H585</f>
        <v/>
      </c>
      <c r="L585" s="58" t="n"/>
      <c r="M585" s="58" t="inlineStr">
        <is>
          <t>人社局</t>
        </is>
      </c>
      <c r="N585" s="58" t="inlineStr">
        <is>
          <t>合道镇</t>
        </is>
      </c>
      <c r="O585" s="119" t="n"/>
    </row>
    <row r="586" ht="52" customHeight="1" s="226">
      <c r="A586" s="58" t="n">
        <v>6</v>
      </c>
      <c r="B586" s="21" t="inlineStr">
        <is>
          <t>环脱贫领办发〔2021〕24号</t>
        </is>
      </c>
      <c r="C586" s="119" t="inlineStr">
        <is>
          <t>县级一批衔接资金</t>
        </is>
      </c>
      <c r="D586" s="58" t="inlineStr">
        <is>
          <t>乡村公益性
岗位</t>
        </is>
      </c>
      <c r="E586" s="58" t="inlineStr">
        <is>
          <t>新建</t>
        </is>
      </c>
      <c r="F586" s="58" t="inlineStr">
        <is>
          <t>洪德镇</t>
        </is>
      </c>
      <c r="G586" s="60" t="inlineStr">
        <is>
          <t>开发临时乡村公益性岗位38个，其中：私盐路、马塬、丁阳渠、梁岔、张崾岘、耿塬畔、李达掌、新集子、李塬、许旗、苏长沟、寇河、苗河、河连湾、洪德街、张塬、大户塬、肖关、赵洼19个村，每村2个。</t>
        </is>
      </c>
      <c r="H586" s="58" t="n">
        <v>22.8</v>
      </c>
      <c r="I586" s="58" t="n">
        <v>22.8</v>
      </c>
      <c r="J586" s="219">
        <f>H586-I586</f>
        <v/>
      </c>
      <c r="K586" s="40">
        <f>I586/H586</f>
        <v/>
      </c>
      <c r="L586" s="58" t="n"/>
      <c r="M586" s="58" t="inlineStr">
        <is>
          <t>人社局</t>
        </is>
      </c>
      <c r="N586" s="58" t="inlineStr">
        <is>
          <t>洪德镇</t>
        </is>
      </c>
      <c r="O586" s="119" t="n"/>
    </row>
    <row r="587" ht="52" customHeight="1" s="226">
      <c r="A587" s="58" t="n">
        <v>7</v>
      </c>
      <c r="B587" s="21" t="inlineStr">
        <is>
          <t>环脱贫领办发〔2021〕24号</t>
        </is>
      </c>
      <c r="C587" s="119" t="inlineStr">
        <is>
          <t>县级一批衔接资金</t>
        </is>
      </c>
      <c r="D587" s="58" t="inlineStr">
        <is>
          <t>乡村公益性
岗位</t>
        </is>
      </c>
      <c r="E587" s="58" t="inlineStr">
        <is>
          <t>新建</t>
        </is>
      </c>
      <c r="F587" s="58" t="inlineStr">
        <is>
          <t>环城镇</t>
        </is>
      </c>
      <c r="G587" s="60" t="inlineStr">
        <is>
          <t>开发临时乡村公益性岗位48个，其中：宁老庄、唐原、龚家淌、高龚原、耿家沟、马坊原、冉旗寨、肖川、赵小掌、北郭原、鸳鸯沟、西川、张滩滩、杨庙掌、漫原、陈汤原、周原、十五里沟、张家淌、城东原、白草原、十八里、五里屯、红星24个村，每村2个。</t>
        </is>
      </c>
      <c r="H587" s="58" t="n">
        <v>28.8</v>
      </c>
      <c r="I587" s="58" t="n">
        <v>28.8</v>
      </c>
      <c r="J587" s="219">
        <f>H587-I587</f>
        <v/>
      </c>
      <c r="K587" s="40">
        <f>I587/H587</f>
        <v/>
      </c>
      <c r="L587" s="58" t="n"/>
      <c r="M587" s="58" t="inlineStr">
        <is>
          <t>人社局</t>
        </is>
      </c>
      <c r="N587" s="58" t="inlineStr">
        <is>
          <t>环城镇</t>
        </is>
      </c>
      <c r="O587" s="119" t="n"/>
    </row>
    <row r="588" ht="52" customHeight="1" s="226">
      <c r="A588" s="58" t="n">
        <v>8</v>
      </c>
      <c r="B588" s="21" t="inlineStr">
        <is>
          <t>环脱贫领办发〔2021〕24号</t>
        </is>
      </c>
      <c r="C588" s="119" t="inlineStr">
        <is>
          <t>县级一批衔接资金</t>
        </is>
      </c>
      <c r="D588" s="58" t="inlineStr">
        <is>
          <t>乡村公益性
岗位</t>
        </is>
      </c>
      <c r="E588" s="58" t="inlineStr">
        <is>
          <t>新建</t>
        </is>
      </c>
      <c r="F588" s="58" t="inlineStr">
        <is>
          <t>芦家湾乡</t>
        </is>
      </c>
      <c r="G588" s="60" t="inlineStr">
        <is>
          <t>开发临时乡村公益性岗位20个，其中：盘龙、桃李湾、花儿掌、王庄、庙儿掌、小堡条、杨兴庄、井川、大堡条、宋家掌10个村，每村2个。</t>
        </is>
      </c>
      <c r="H588" s="58" t="n">
        <v>12</v>
      </c>
      <c r="I588" s="58" t="n">
        <v>12</v>
      </c>
      <c r="J588" s="219">
        <f>H588-I588</f>
        <v/>
      </c>
      <c r="K588" s="40">
        <f>I588/H588</f>
        <v/>
      </c>
      <c r="L588" s="58" t="n"/>
      <c r="M588" s="58" t="inlineStr">
        <is>
          <t>人社局</t>
        </is>
      </c>
      <c r="N588" s="58" t="inlineStr">
        <is>
          <t>芦家湾乡</t>
        </is>
      </c>
      <c r="O588" s="119" t="n"/>
    </row>
    <row r="589" ht="52" customHeight="1" s="226">
      <c r="A589" s="58" t="n">
        <v>9</v>
      </c>
      <c r="B589" s="21" t="inlineStr">
        <is>
          <t>环脱贫领办发〔2021〕24号</t>
        </is>
      </c>
      <c r="C589" s="119" t="inlineStr">
        <is>
          <t>县级一批衔接资金</t>
        </is>
      </c>
      <c r="D589" s="58" t="inlineStr">
        <is>
          <t>乡村公益性
岗位</t>
        </is>
      </c>
      <c r="E589" s="58" t="inlineStr">
        <is>
          <t>新建</t>
        </is>
      </c>
      <c r="F589" s="58" t="inlineStr">
        <is>
          <t>罗山川乡</t>
        </is>
      </c>
      <c r="G589" s="60" t="inlineStr">
        <is>
          <t>开发临时乡村公益性岗位16个，其中：山水湾、苇芝城、龙柏山、兰家掌、光明、陈渠子、大树原、西阳洼8个村，每村2个。</t>
        </is>
      </c>
      <c r="H589" s="58" t="n">
        <v>9.6</v>
      </c>
      <c r="I589" s="58" t="n">
        <v>9.6</v>
      </c>
      <c r="J589" s="219">
        <f>H589-I589</f>
        <v/>
      </c>
      <c r="K589" s="40">
        <f>I589/H589</f>
        <v/>
      </c>
      <c r="L589" s="58" t="n"/>
      <c r="M589" s="58" t="inlineStr">
        <is>
          <t>人社局</t>
        </is>
      </c>
      <c r="N589" s="58" t="inlineStr">
        <is>
          <t>罗山川乡</t>
        </is>
      </c>
      <c r="O589" s="119" t="n"/>
    </row>
    <row r="590" ht="52" customHeight="1" s="226">
      <c r="A590" s="58" t="n">
        <v>10</v>
      </c>
      <c r="B590" s="21" t="inlineStr">
        <is>
          <t>环脱贫领办发〔2021〕24号</t>
        </is>
      </c>
      <c r="C590" s="119" t="inlineStr">
        <is>
          <t>县级一批衔接资金</t>
        </is>
      </c>
      <c r="D590" s="58" t="inlineStr">
        <is>
          <t>乡村公益性
岗位</t>
        </is>
      </c>
      <c r="E590" s="58" t="inlineStr">
        <is>
          <t>新建</t>
        </is>
      </c>
      <c r="F590" s="58" t="inlineStr">
        <is>
          <t>毛井镇</t>
        </is>
      </c>
      <c r="G590" s="60" t="inlineStr">
        <is>
          <t>开发临时乡村公益性岗位26个，其中：杨东掌、乔崾岘、二条硷、丁连掌、红土咀、大户掌、红糜湾、马趟、高家洼、山西掌、黄寨柯、施家滩、砖城子13个村，每村2个。</t>
        </is>
      </c>
      <c r="H590" s="58" t="n">
        <v>15.6</v>
      </c>
      <c r="I590" s="58" t="n">
        <v>15.6</v>
      </c>
      <c r="J590" s="219">
        <f>H590-I590</f>
        <v/>
      </c>
      <c r="K590" s="40">
        <f>I590/H590</f>
        <v/>
      </c>
      <c r="L590" s="58" t="n"/>
      <c r="M590" s="58" t="inlineStr">
        <is>
          <t>人社局</t>
        </is>
      </c>
      <c r="N590" s="58" t="inlineStr">
        <is>
          <t>毛井镇</t>
        </is>
      </c>
      <c r="O590" s="119" t="n"/>
    </row>
    <row r="591" ht="52" customHeight="1" s="226">
      <c r="A591" s="58" t="n">
        <v>11</v>
      </c>
      <c r="B591" s="21" t="inlineStr">
        <is>
          <t>环脱贫领办发〔2021〕24号</t>
        </is>
      </c>
      <c r="C591" s="119" t="inlineStr">
        <is>
          <t>县级一批衔接资金</t>
        </is>
      </c>
      <c r="D591" s="58" t="inlineStr">
        <is>
          <t>乡村公益性
岗位</t>
        </is>
      </c>
      <c r="E591" s="58" t="inlineStr">
        <is>
          <t>新建</t>
        </is>
      </c>
      <c r="F591" s="58" t="inlineStr">
        <is>
          <t>南湫乡</t>
        </is>
      </c>
      <c r="G591" s="60" t="inlineStr">
        <is>
          <t>开发临时乡村公益性岗位20个，其中：岳后渠、代家洼、洪涝池3个村，每村4个；杨兴堡、党家洼、双井子、花儿山4个村，每村2个。</t>
        </is>
      </c>
      <c r="H591" s="58" t="n">
        <v>12</v>
      </c>
      <c r="I591" s="58" t="n">
        <v>12</v>
      </c>
      <c r="J591" s="219">
        <f>H591-I591</f>
        <v/>
      </c>
      <c r="K591" s="40">
        <f>I591/H591</f>
        <v/>
      </c>
      <c r="L591" s="58" t="n"/>
      <c r="M591" s="58" t="inlineStr">
        <is>
          <t>人社局</t>
        </is>
      </c>
      <c r="N591" s="58" t="inlineStr">
        <is>
          <t>南湫乡</t>
        </is>
      </c>
      <c r="O591" s="119" t="n"/>
    </row>
    <row r="592" ht="52" customHeight="1" s="226">
      <c r="A592" s="58" t="n">
        <v>12</v>
      </c>
      <c r="B592" s="21" t="inlineStr">
        <is>
          <t>环脱贫领办发〔2021〕24号</t>
        </is>
      </c>
      <c r="C592" s="119" t="inlineStr">
        <is>
          <t>县级一批衔接资金</t>
        </is>
      </c>
      <c r="D592" s="58" t="inlineStr">
        <is>
          <t>乡村公益性
岗位</t>
        </is>
      </c>
      <c r="E592" s="58" t="inlineStr">
        <is>
          <t>新建</t>
        </is>
      </c>
      <c r="F592" s="58" t="inlineStr">
        <is>
          <t>秦团庄乡</t>
        </is>
      </c>
      <c r="G592" s="60" t="inlineStr">
        <is>
          <t>开发临时乡村公益性岗位18个，其中：王团庄村开发4个；南掌堡子、大天子、秦团庄、贾塬、白原畔、新峁、新集子7个村，每村2个。</t>
        </is>
      </c>
      <c r="H592" s="58" t="n">
        <v>10.8</v>
      </c>
      <c r="I592" s="58" t="n">
        <v>10.8</v>
      </c>
      <c r="J592" s="219">
        <f>H592-I592</f>
        <v/>
      </c>
      <c r="K592" s="40">
        <f>I592/H592</f>
        <v/>
      </c>
      <c r="L592" s="58" t="n"/>
      <c r="M592" s="58" t="inlineStr">
        <is>
          <t>人社局</t>
        </is>
      </c>
      <c r="N592" s="58" t="inlineStr">
        <is>
          <t>秦团庄乡</t>
        </is>
      </c>
      <c r="O592" s="119" t="n"/>
    </row>
    <row r="593" ht="52" customHeight="1" s="226">
      <c r="A593" s="58" t="n">
        <v>13</v>
      </c>
      <c r="B593" s="21" t="inlineStr">
        <is>
          <t>环脱贫领办发〔2021〕24号</t>
        </is>
      </c>
      <c r="C593" s="119" t="inlineStr">
        <is>
          <t>县级一批衔接资金</t>
        </is>
      </c>
      <c r="D593" s="58" t="inlineStr">
        <is>
          <t>乡村公益性
岗位</t>
        </is>
      </c>
      <c r="E593" s="58" t="inlineStr">
        <is>
          <t>新建</t>
        </is>
      </c>
      <c r="F593" s="58" t="inlineStr">
        <is>
          <t>山城乡</t>
        </is>
      </c>
      <c r="G593" s="60" t="inlineStr">
        <is>
          <t>开发临时乡村公益性岗位18个，其中：寨柯、冯家沟、郝掌、谢庄、王山口子、赵庄、山城堡、八里铺、薛原9个村，每村2个。</t>
        </is>
      </c>
      <c r="H593" s="58" t="n">
        <v>10.8</v>
      </c>
      <c r="I593" s="58" t="n">
        <v>10.8</v>
      </c>
      <c r="J593" s="219">
        <f>H593-I593</f>
        <v/>
      </c>
      <c r="K593" s="40">
        <f>I593/H593</f>
        <v/>
      </c>
      <c r="L593" s="58" t="n"/>
      <c r="M593" s="58" t="inlineStr">
        <is>
          <t>人社局</t>
        </is>
      </c>
      <c r="N593" s="58" t="inlineStr">
        <is>
          <t>山城乡</t>
        </is>
      </c>
      <c r="O593" s="119" t="n"/>
    </row>
    <row r="594" ht="52" customHeight="1" s="226">
      <c r="A594" s="58" t="n">
        <v>14</v>
      </c>
      <c r="B594" s="21" t="inlineStr">
        <is>
          <t>环脱贫领办发〔2021〕24号</t>
        </is>
      </c>
      <c r="C594" s="119" t="inlineStr">
        <is>
          <t>县级一批衔接资金</t>
        </is>
      </c>
      <c r="D594" s="58" t="inlineStr">
        <is>
          <t>乡村公益性
岗位</t>
        </is>
      </c>
      <c r="E594" s="58" t="inlineStr">
        <is>
          <t>新建</t>
        </is>
      </c>
      <c r="F594" s="58" t="inlineStr">
        <is>
          <t>天池乡</t>
        </is>
      </c>
      <c r="G594" s="60" t="inlineStr">
        <is>
          <t>开发临时乡村公益性岗位38个，其中：碾盘岭、梁家河、殷屈河3个村，每村4个；井渠淌、老庄湾、苏北岔、四合掌、曹李川、大庄台、潘老庄、吴城子、张邓塬、鲜岔、大方山、喜家坪、天池13个村，每村2个。</t>
        </is>
      </c>
      <c r="H594" s="58" t="n">
        <v>22.8</v>
      </c>
      <c r="I594" s="58" t="n">
        <v>22.8</v>
      </c>
      <c r="J594" s="219">
        <f>H594-I594</f>
        <v/>
      </c>
      <c r="K594" s="40">
        <f>I594/H594</f>
        <v/>
      </c>
      <c r="L594" s="58" t="n"/>
      <c r="M594" s="58" t="inlineStr">
        <is>
          <t>人社局</t>
        </is>
      </c>
      <c r="N594" s="58" t="inlineStr">
        <is>
          <t>天池乡</t>
        </is>
      </c>
      <c r="O594" s="119" t="n"/>
    </row>
    <row r="595" ht="52" customHeight="1" s="226">
      <c r="A595" s="58" t="n">
        <v>15</v>
      </c>
      <c r="B595" s="21" t="inlineStr">
        <is>
          <t>环脱贫领办发〔2021〕24号</t>
        </is>
      </c>
      <c r="C595" s="119" t="inlineStr">
        <is>
          <t>县级一批衔接资金</t>
        </is>
      </c>
      <c r="D595" s="58" t="inlineStr">
        <is>
          <t>乡村公益性
岗位</t>
        </is>
      </c>
      <c r="E595" s="58" t="inlineStr">
        <is>
          <t>新建</t>
        </is>
      </c>
      <c r="F595" s="58" t="inlineStr">
        <is>
          <t>小南沟乡</t>
        </is>
      </c>
      <c r="G595" s="60" t="inlineStr">
        <is>
          <t>开发临时乡村公益性岗位30个，其中：杨胡套子、粉子山、燕麦掌3村，每村4个；连川、天子渠、小南沟、李原、丁寨柯、汪天子、陈掌、李上山、许掌9个村，每村2个。</t>
        </is>
      </c>
      <c r="H595" s="58" t="n">
        <v>18</v>
      </c>
      <c r="I595" s="58" t="n">
        <v>18</v>
      </c>
      <c r="J595" s="219">
        <f>H595-I595</f>
        <v/>
      </c>
      <c r="K595" s="40">
        <f>I595/H595</f>
        <v/>
      </c>
      <c r="L595" s="58" t="n"/>
      <c r="M595" s="58" t="inlineStr">
        <is>
          <t>人社局</t>
        </is>
      </c>
      <c r="N595" s="58" t="inlineStr">
        <is>
          <t>小南沟乡</t>
        </is>
      </c>
      <c r="O595" s="119" t="n"/>
    </row>
    <row r="596" ht="52" customHeight="1" s="226">
      <c r="A596" s="58" t="n">
        <v>16</v>
      </c>
      <c r="B596" s="21" t="inlineStr">
        <is>
          <t>环脱贫领办发〔2021〕24号</t>
        </is>
      </c>
      <c r="C596" s="119" t="inlineStr">
        <is>
          <t>县级一批衔接资金</t>
        </is>
      </c>
      <c r="D596" s="58" t="inlineStr">
        <is>
          <t>乡村公益性
岗位</t>
        </is>
      </c>
      <c r="E596" s="58" t="inlineStr">
        <is>
          <t>新建</t>
        </is>
      </c>
      <c r="F596" s="58" t="inlineStr">
        <is>
          <t>演武乡</t>
        </is>
      </c>
      <c r="G596" s="60" t="inlineStr">
        <is>
          <t>开发临时乡村公益性岗位18个，其中：黑泉河、佛家岔、黄山、吴家塬、路家塬、刘坪、曳郭咀、杨家洼、走马硷9个村，每村2个。</t>
        </is>
      </c>
      <c r="H596" s="58" t="n">
        <v>10.8</v>
      </c>
      <c r="I596" s="58" t="n">
        <v>10.8</v>
      </c>
      <c r="J596" s="219">
        <f>H596-I596</f>
        <v/>
      </c>
      <c r="K596" s="40">
        <f>I596/H596</f>
        <v/>
      </c>
      <c r="L596" s="58" t="n"/>
      <c r="M596" s="58" t="inlineStr">
        <is>
          <t>人社局</t>
        </is>
      </c>
      <c r="N596" s="58" t="inlineStr">
        <is>
          <t>演武乡</t>
        </is>
      </c>
      <c r="O596" s="119" t="n"/>
    </row>
    <row r="597" ht="52" customHeight="1" s="226">
      <c r="A597" s="58" t="n">
        <v>17</v>
      </c>
      <c r="B597" s="21" t="inlineStr">
        <is>
          <t>环脱贫领办发〔2021〕24号</t>
        </is>
      </c>
      <c r="C597" s="119" t="inlineStr">
        <is>
          <t>县级一批衔接资金</t>
        </is>
      </c>
      <c r="D597" s="58" t="inlineStr">
        <is>
          <t>乡村公益性
岗位</t>
        </is>
      </c>
      <c r="E597" s="58" t="inlineStr">
        <is>
          <t>新建</t>
        </is>
      </c>
      <c r="F597" s="58" t="inlineStr">
        <is>
          <t>虎洞镇</t>
        </is>
      </c>
      <c r="G597" s="60" t="inlineStr">
        <is>
          <t>开发临时乡村公益性岗位20个，其中：张大掌、半个城、砂井子、金庄原、刘解掌、魏家河、常兆台、张家湾、高庙湾、贾驿10个村，每村2个。</t>
        </is>
      </c>
      <c r="H597" s="58" t="n">
        <v>12</v>
      </c>
      <c r="I597" s="58" t="n">
        <v>12</v>
      </c>
      <c r="J597" s="219">
        <f>H597-I597</f>
        <v/>
      </c>
      <c r="K597" s="40">
        <f>I597/H597</f>
        <v/>
      </c>
      <c r="L597" s="58" t="n"/>
      <c r="M597" s="58" t="inlineStr">
        <is>
          <t>人社局</t>
        </is>
      </c>
      <c r="N597" s="58" t="inlineStr">
        <is>
          <t>虎洞镇</t>
        </is>
      </c>
      <c r="O597" s="119" t="n"/>
    </row>
    <row r="598" ht="52" customHeight="1" s="226">
      <c r="A598" s="58" t="n">
        <v>18</v>
      </c>
      <c r="B598" s="21" t="inlineStr">
        <is>
          <t>环脱贫领办发〔2021〕24号</t>
        </is>
      </c>
      <c r="C598" s="119" t="inlineStr">
        <is>
          <t>县级一批衔接资金</t>
        </is>
      </c>
      <c r="D598" s="58" t="inlineStr">
        <is>
          <t>乡村公益性
岗位</t>
        </is>
      </c>
      <c r="E598" s="58" t="inlineStr">
        <is>
          <t>新建</t>
        </is>
      </c>
      <c r="F598" s="58" t="inlineStr">
        <is>
          <t>木钵镇</t>
        </is>
      </c>
      <c r="G598" s="60" t="inlineStr">
        <is>
          <t>开发临时乡村公益性岗位34个，其中：郭西掌、水坝滩、罗家沟、二合原、井儿岔、白家掌、韩洼子、高楼塬、邓寨子、坪子原、殷家桥、关营、周湾、刘家原、高寨、曹旗、木钵街17个村，每村2个。</t>
        </is>
      </c>
      <c r="H598" s="58" t="n">
        <v>20.4</v>
      </c>
      <c r="I598" s="58" t="n">
        <v>20.4</v>
      </c>
      <c r="J598" s="219">
        <f>H598-I598</f>
        <v/>
      </c>
      <c r="K598" s="40">
        <f>I598/H598</f>
        <v/>
      </c>
      <c r="L598" s="58" t="n"/>
      <c r="M598" s="58" t="inlineStr">
        <is>
          <t>人社局</t>
        </is>
      </c>
      <c r="N598" s="58" t="inlineStr">
        <is>
          <t>木钵镇</t>
        </is>
      </c>
      <c r="O598" s="119" t="n"/>
    </row>
    <row r="599" ht="52" customHeight="1" s="226">
      <c r="A599" s="58" t="n">
        <v>19</v>
      </c>
      <c r="B599" s="21" t="inlineStr">
        <is>
          <t>环脱贫领办发〔2021〕24号</t>
        </is>
      </c>
      <c r="C599" s="119" t="inlineStr">
        <is>
          <t>县级一批衔接资金</t>
        </is>
      </c>
      <c r="D599" s="58" t="inlineStr">
        <is>
          <t>乡村公益性
岗位</t>
        </is>
      </c>
      <c r="E599" s="58" t="inlineStr">
        <is>
          <t>新建</t>
        </is>
      </c>
      <c r="F599" s="58" t="inlineStr">
        <is>
          <t>曲子镇</t>
        </is>
      </c>
      <c r="G599" s="60" t="inlineStr">
        <is>
          <t>开发临时乡村公益性岗位30个，其中：金盆掌、许家塬、董家塬、宋家塬、油坊塬、小庄子、马家河、刘旗、西沟、高李湾、金村寺、楼房子、五里桥、孟家寨、双城15个村，每村2个。</t>
        </is>
      </c>
      <c r="H599" s="58" t="n">
        <v>18</v>
      </c>
      <c r="I599" s="58" t="n">
        <v>18</v>
      </c>
      <c r="J599" s="219">
        <f>H599-I599</f>
        <v/>
      </c>
      <c r="K599" s="40">
        <f>I599/H599</f>
        <v/>
      </c>
      <c r="L599" s="58" t="n"/>
      <c r="M599" s="58" t="inlineStr">
        <is>
          <t>人社局</t>
        </is>
      </c>
      <c r="N599" s="58" t="inlineStr">
        <is>
          <t>曲子镇</t>
        </is>
      </c>
      <c r="O599" s="119" t="n"/>
    </row>
    <row r="600" ht="52" customHeight="1" s="226">
      <c r="A600" s="58" t="n">
        <v>20</v>
      </c>
      <c r="B600" s="21" t="inlineStr">
        <is>
          <t>环脱贫领办发〔2021〕24号</t>
        </is>
      </c>
      <c r="C600" s="119" t="inlineStr">
        <is>
          <t>县级一批衔接资金</t>
        </is>
      </c>
      <c r="D600" s="58" t="inlineStr">
        <is>
          <t>乡村公益性
岗位</t>
        </is>
      </c>
      <c r="E600" s="58" t="inlineStr">
        <is>
          <t>新建</t>
        </is>
      </c>
      <c r="F600" s="58" t="inlineStr">
        <is>
          <t>甜水镇</t>
        </is>
      </c>
      <c r="G600" s="60" t="inlineStr">
        <is>
          <t>开发临时乡村公益性岗位20个，其中：张铁、狼儿滩、赵掌、高崾岘、何原、大良洼、邱滩、鲁掌、七里墩、甜水街10个村，每村2个。</t>
        </is>
      </c>
      <c r="H600" s="58" t="n">
        <v>12</v>
      </c>
      <c r="I600" s="58" t="n">
        <v>12</v>
      </c>
      <c r="J600" s="219">
        <f>H600-I600</f>
        <v/>
      </c>
      <c r="K600" s="40">
        <f>I600/H600</f>
        <v/>
      </c>
      <c r="L600" s="58" t="n"/>
      <c r="M600" s="58" t="inlineStr">
        <is>
          <t>人社局</t>
        </is>
      </c>
      <c r="N600" s="58" t="inlineStr">
        <is>
          <t>甜水镇</t>
        </is>
      </c>
      <c r="O600" s="119" t="n"/>
    </row>
    <row r="601" ht="78.75" customHeight="1" s="226">
      <c r="A601" s="82" t="inlineStr">
        <is>
          <t>七十三</t>
        </is>
      </c>
      <c r="B601" s="82" t="inlineStr">
        <is>
          <t>环脱贫领办发〔2021〕24号</t>
        </is>
      </c>
      <c r="C601" s="54" t="inlineStr">
        <is>
          <t>县级一批衔接资金</t>
        </is>
      </c>
      <c r="D601" s="82" t="inlineStr">
        <is>
          <t>疫情期间生产经营主体一次性奖补</t>
        </is>
      </c>
      <c r="E601" s="82" t="inlineStr">
        <is>
          <t>新建</t>
        </is>
      </c>
      <c r="F601" s="82" t="inlineStr">
        <is>
          <t>企业、扶贫车间、合作社、家庭农场等各类生产经营主体</t>
        </is>
      </c>
      <c r="G601" s="108" t="inlineStr">
        <is>
          <t>企业、扶贫车间、合作社、家庭农场等各类生产经营主体吸纳本地贫困劳动力且稳定就业半年以上的，按3000元/人标准给予生产经营主体一次性奖补；稳定就业1年以上的，按5000元/人标准给予生产经营主体一次性奖补。</t>
        </is>
      </c>
      <c r="H601" s="82" t="n">
        <v>2.7</v>
      </c>
      <c r="I601" s="82" t="n">
        <v>2.7</v>
      </c>
      <c r="J601" s="221">
        <f>H601-I601</f>
        <v/>
      </c>
      <c r="K601" s="157">
        <f>I601/H601</f>
        <v/>
      </c>
      <c r="L601" s="82" t="n"/>
      <c r="M601" s="82" t="inlineStr">
        <is>
          <t>人社局</t>
        </is>
      </c>
      <c r="N601" s="82" t="inlineStr">
        <is>
          <t>企业、扶贫车间、合作社、家庭农场等各类生产经营主体</t>
        </is>
      </c>
      <c r="O601" s="54" t="n"/>
    </row>
    <row r="602" ht="36" customHeight="1" s="226">
      <c r="A602" s="82" t="inlineStr">
        <is>
          <t>七十四</t>
        </is>
      </c>
      <c r="B602" s="82" t="inlineStr">
        <is>
          <t>环脱贫领办发〔2021〕24号</t>
        </is>
      </c>
      <c r="C602" s="54" t="inlineStr">
        <is>
          <t>县级一批衔接资金</t>
        </is>
      </c>
      <c r="D602" s="82" t="inlineStr">
        <is>
          <t>疫情期间
运输费补贴</t>
        </is>
      </c>
      <c r="E602" s="82" t="inlineStr">
        <is>
          <t>新建</t>
        </is>
      </c>
      <c r="F602" s="82" t="inlineStr">
        <is>
          <t>有关扶贫车间</t>
        </is>
      </c>
      <c r="G602" s="108" t="inlineStr">
        <is>
          <t>环县认定的扶贫车间跨省区调用原料和成品运输，运输费给予补贴。</t>
        </is>
      </c>
      <c r="H602" s="82" t="n">
        <v>200</v>
      </c>
      <c r="I602" s="82" t="n">
        <v>200</v>
      </c>
      <c r="J602" s="221">
        <f>H602-I602</f>
        <v/>
      </c>
      <c r="K602" s="157">
        <f>I602/H602</f>
        <v/>
      </c>
      <c r="L602" s="82" t="n"/>
      <c r="M602" s="82" t="inlineStr">
        <is>
          <t>人社局</t>
        </is>
      </c>
      <c r="N602" s="82" t="inlineStr">
        <is>
          <t>扶贫车间</t>
        </is>
      </c>
      <c r="O602" s="54" t="n"/>
    </row>
    <row r="603" ht="56.25" customHeight="1" s="226">
      <c r="A603" s="82" t="inlineStr">
        <is>
          <t>七十五</t>
        </is>
      </c>
      <c r="B603" s="82" t="inlineStr">
        <is>
          <t>环脱贫领办发〔2021〕24号环农领办发〔2021〕36号</t>
        </is>
      </c>
      <c r="C603" s="54" t="inlineStr">
        <is>
          <t>县级一批衔接资金</t>
        </is>
      </c>
      <c r="D603" s="82" t="inlineStr">
        <is>
          <t>疫情期间
劳务输转补贴</t>
        </is>
      </c>
      <c r="E603" s="82" t="inlineStr">
        <is>
          <t>新建</t>
        </is>
      </c>
      <c r="F603" s="82" t="inlineStr">
        <is>
          <t>全县20个乡镇</t>
        </is>
      </c>
      <c r="G603" s="108" t="inlineStr">
        <is>
          <t>疫情期间参加有组织输转的贫困劳动力和可能致贫人口，发放补助资金125万元。</t>
        </is>
      </c>
      <c r="H603" s="82">
        <f>125+33</f>
        <v/>
      </c>
      <c r="I603" s="82">
        <f>125+33</f>
        <v/>
      </c>
      <c r="J603" s="221">
        <f>H603-I603</f>
        <v/>
      </c>
      <c r="K603" s="157">
        <f>I603/H603</f>
        <v/>
      </c>
      <c r="L603" s="82" t="n"/>
      <c r="M603" s="82" t="inlineStr">
        <is>
          <t>人社局</t>
        </is>
      </c>
      <c r="N603" s="82" t="inlineStr">
        <is>
          <t>劳务办、人力资源服务机构、乡镇、村</t>
        </is>
      </c>
      <c r="O603" s="54" t="n"/>
    </row>
    <row r="604" ht="70" customHeight="1" s="226">
      <c r="A604" s="82" t="inlineStr">
        <is>
          <t>七十六</t>
        </is>
      </c>
      <c r="B604" s="82" t="inlineStr">
        <is>
          <t>环脱贫领办发〔2021〕24号</t>
        </is>
      </c>
      <c r="C604" s="54" t="inlineStr">
        <is>
          <t>县级一批衔接资金</t>
        </is>
      </c>
      <c r="D604" s="82" t="inlineStr">
        <is>
          <t>一次性交通生活补助和劳务奖补</t>
        </is>
      </c>
      <c r="E604" s="82" t="inlineStr">
        <is>
          <t>新建</t>
        </is>
      </c>
      <c r="F604" s="82" t="inlineStr">
        <is>
          <t>全县20个乡镇</t>
        </is>
      </c>
      <c r="G604" s="108" t="inlineStr">
        <is>
          <t>对建档立卡贫困劳动力经组织或自谋输转并稳定就业累计6个月以上，按天津市每人补助1500元、省外（不含天津）每人补助1000元、省内每人补助500元的标准给予一次性交通生活补助；对就业累计6个月以上，且当年务工收入达到15000元以上的，按天津市每人补助2500元、省外（不含天津）每人补助1800元、省内每人补助1300元的标准给予一次性奖励补助。</t>
        </is>
      </c>
      <c r="H604" s="82">
        <f>352-1.7</f>
        <v/>
      </c>
      <c r="I604" s="82">
        <f>352-1.7</f>
        <v/>
      </c>
      <c r="J604" s="221">
        <f>H604-I604</f>
        <v/>
      </c>
      <c r="K604" s="157">
        <f>I604/H604</f>
        <v/>
      </c>
      <c r="L604" s="82" t="n"/>
      <c r="M604" s="82" t="inlineStr">
        <is>
          <t>人社局</t>
        </is>
      </c>
      <c r="N604" s="82" t="inlineStr">
        <is>
          <t>乡镇、村</t>
        </is>
      </c>
      <c r="O604" s="54" t="n"/>
    </row>
    <row r="605" ht="71" customHeight="1" s="226">
      <c r="A605" s="82" t="inlineStr">
        <is>
          <t>七十七</t>
        </is>
      </c>
      <c r="B605" s="82" t="inlineStr">
        <is>
          <t>环脱贫领办发〔2021〕24号</t>
        </is>
      </c>
      <c r="C605" s="54" t="inlineStr">
        <is>
          <t>县级一批衔接资金</t>
        </is>
      </c>
      <c r="D605" s="82" t="inlineStr">
        <is>
          <t>扶贫车间
奖补</t>
        </is>
      </c>
      <c r="E605" s="82" t="inlineStr">
        <is>
          <t>新建</t>
        </is>
      </c>
      <c r="F605" s="82" t="inlineStr">
        <is>
          <t>秦团庄、演武、合道、山城、车道5个乡</t>
        </is>
      </c>
      <c r="G605" s="108" t="inlineStr">
        <is>
          <t>认定的5个“扶贫车间”（秦团庄乡新集子村1个、演武乡吴家塬村1个，合道镇朱家塬村1个，山城乡山城村1个，车道镇三角城村1个），“扶贫车间”吸纳10名以上建档立卡贫困劳动力，且稳定就业半年以上、按时足额支付劳动报酬的，给予2万元的一次性补助。</t>
        </is>
      </c>
      <c r="H605" s="82" t="n">
        <v>6</v>
      </c>
      <c r="I605" s="82" t="n">
        <v>6</v>
      </c>
      <c r="J605" s="221">
        <f>H605-I605</f>
        <v/>
      </c>
      <c r="K605" s="157">
        <f>I605/H605</f>
        <v/>
      </c>
      <c r="L605" s="82" t="n"/>
      <c r="M605" s="82" t="inlineStr">
        <is>
          <t>人社局</t>
        </is>
      </c>
      <c r="N605" s="82" t="inlineStr">
        <is>
          <t>乡镇、村</t>
        </is>
      </c>
      <c r="O605" s="54" t="n"/>
    </row>
    <row r="606" ht="45" customHeight="1" s="226">
      <c r="A606" s="82" t="inlineStr">
        <is>
          <t>七十八</t>
        </is>
      </c>
      <c r="B606" s="82" t="inlineStr">
        <is>
          <t>环脱贫领办发〔2021〕24号</t>
        </is>
      </c>
      <c r="C606" s="54" t="inlineStr">
        <is>
          <t>县级一批衔接资金</t>
        </is>
      </c>
      <c r="D606" s="82" t="inlineStr">
        <is>
          <t>致富带头人培训</t>
        </is>
      </c>
      <c r="E606" s="82" t="inlineStr">
        <is>
          <t>新建</t>
        </is>
      </c>
      <c r="F606" s="82" t="inlineStr">
        <is>
          <t>全县20个乡镇</t>
        </is>
      </c>
      <c r="G606" s="108" t="inlineStr">
        <is>
          <t>培训致富带头人59人。</t>
        </is>
      </c>
      <c r="H606" s="82" t="n">
        <v>11</v>
      </c>
      <c r="I606" s="82" t="n">
        <v>11</v>
      </c>
      <c r="J606" s="221">
        <f>H606-I606</f>
        <v/>
      </c>
      <c r="K606" s="157">
        <f>I606/H606</f>
        <v/>
      </c>
      <c r="L606" s="82" t="n"/>
      <c r="M606" s="82" t="inlineStr">
        <is>
          <t>农业农村局</t>
        </is>
      </c>
      <c r="N606" s="82" t="inlineStr">
        <is>
          <t>庆阳市农民实用技术职业培训学校</t>
        </is>
      </c>
      <c r="O606" s="54" t="n"/>
    </row>
    <row r="607" ht="60" customHeight="1" s="226">
      <c r="A607" s="82" t="inlineStr">
        <is>
          <t>七十九</t>
        </is>
      </c>
      <c r="B607" s="82" t="inlineStr">
        <is>
          <t>环脱贫领办发〔2021〕25号</t>
        </is>
      </c>
      <c r="C607" s="82" t="inlineStr">
        <is>
          <t>一批以工代赈（衔接资金）</t>
        </is>
      </c>
      <c r="D607" s="82" t="inlineStr">
        <is>
          <t>秦团庄乡新集子村中药材基地建设项目</t>
        </is>
      </c>
      <c r="E607" s="91" t="inlineStr">
        <is>
          <t xml:space="preserve">新建 </t>
        </is>
      </c>
      <c r="F607" s="82" t="inlineStr">
        <is>
          <t>秦团庄乡</t>
        </is>
      </c>
      <c r="G607" s="108" t="inlineStr">
        <is>
          <t>建中药材种植基地3000亩，中药材育苗基地300亩，配套滴管工程300亩，新建中药材晾晒场1处，修建蓄水池6座，土地整理1000亩，修建生产道路6公里，田间道路2公里。</t>
        </is>
      </c>
      <c r="H607" s="82" t="n">
        <v>500</v>
      </c>
      <c r="I607" s="82" t="n">
        <v>500</v>
      </c>
      <c r="J607" s="221">
        <f>H607-I607</f>
        <v/>
      </c>
      <c r="K607" s="157">
        <f>I607/H607</f>
        <v/>
      </c>
      <c r="L607" s="225" t="n"/>
      <c r="M607" s="82" t="inlineStr">
        <is>
          <t>县发改局</t>
        </is>
      </c>
      <c r="N607" s="82" t="inlineStr">
        <is>
          <t>秦团庄乡</t>
        </is>
      </c>
      <c r="O607" s="82" t="n"/>
    </row>
    <row r="608" ht="40" customHeight="1" s="226">
      <c r="A608" s="82" t="inlineStr">
        <is>
          <t>八十</t>
        </is>
      </c>
      <c r="B608" s="82" t="inlineStr">
        <is>
          <t>环脱贫领办发〔2021〕13号</t>
        </is>
      </c>
      <c r="C608" s="82" t="inlineStr">
        <is>
          <t>二批以工代赈（衔接资金）</t>
        </is>
      </c>
      <c r="D608" s="82" t="inlineStr">
        <is>
          <t>村组道路建设合计</t>
        </is>
      </c>
      <c r="E608" s="82" t="inlineStr">
        <is>
          <t>新建</t>
        </is>
      </c>
      <c r="F608" s="82" t="inlineStr">
        <is>
          <t>曲子镇樊家川镇</t>
        </is>
      </c>
      <c r="G608" s="108" t="inlineStr">
        <is>
          <t>新建村组道路2条13.5公里。</t>
        </is>
      </c>
      <c r="H608" s="82" t="n">
        <v>479</v>
      </c>
      <c r="I608" s="82" t="n">
        <v>479</v>
      </c>
      <c r="J608" s="221">
        <f>H608-I608</f>
        <v/>
      </c>
      <c r="K608" s="157">
        <f>I608/H608</f>
        <v/>
      </c>
      <c r="L608" s="225" t="n"/>
      <c r="M608" s="82" t="inlineStr">
        <is>
          <t>发改局</t>
        </is>
      </c>
      <c r="N608" s="231" t="inlineStr">
        <is>
          <t>发改局</t>
        </is>
      </c>
      <c r="O608" s="82" t="n"/>
    </row>
    <row r="609" ht="46" customHeight="1" s="226">
      <c r="A609" s="21" t="n">
        <v>1</v>
      </c>
      <c r="B609" s="21" t="inlineStr">
        <is>
          <t>环脱贫领办发〔2021〕13号</t>
        </is>
      </c>
      <c r="C609" s="21" t="inlineStr">
        <is>
          <t>二批以工代赈（衔接资金）</t>
        </is>
      </c>
      <c r="D609" s="21" t="inlineStr">
        <is>
          <t>曲子镇宋家塬村部至小庄子村孙家湾村组砂砾路工程</t>
        </is>
      </c>
      <c r="E609" s="21" t="inlineStr">
        <is>
          <t>新建</t>
        </is>
      </c>
      <c r="F609" s="21" t="inlineStr">
        <is>
          <t>曲子镇</t>
        </is>
      </c>
      <c r="G609" s="32" t="inlineStr">
        <is>
          <t>新修曲子镇宋家塬村部至小庄子村孙家湾村组砂砾路10公里，配套实施边沟及护坡工程。</t>
        </is>
      </c>
      <c r="H609" s="21" t="n">
        <v>350</v>
      </c>
      <c r="I609" s="21" t="n">
        <v>350</v>
      </c>
      <c r="J609" s="219">
        <f>H609-I609</f>
        <v/>
      </c>
      <c r="K609" s="40">
        <f>I609/H609</f>
        <v/>
      </c>
      <c r="L609" s="230" t="n"/>
      <c r="M609" s="21" t="inlineStr">
        <is>
          <t>发改局</t>
        </is>
      </c>
      <c r="N609" s="228" t="inlineStr">
        <is>
          <t>发改局</t>
        </is>
      </c>
      <c r="O609" s="21" t="n"/>
      <c r="P609" s="182" t="n"/>
    </row>
    <row r="610" ht="46" customHeight="1" s="226">
      <c r="A610" s="21" t="n">
        <v>2</v>
      </c>
      <c r="B610" s="21" t="inlineStr">
        <is>
          <t>环脱贫领办发〔2021〕13号</t>
        </is>
      </c>
      <c r="C610" s="21" t="inlineStr">
        <is>
          <t>二批以工代赈（衔接资金）</t>
        </is>
      </c>
      <c r="D610" s="21" t="inlineStr">
        <is>
          <t>樊家川镇闫塬村胡洼组油路口至李崾岘村油路砂砾路工程</t>
        </is>
      </c>
      <c r="E610" s="21" t="inlineStr">
        <is>
          <t>新建</t>
        </is>
      </c>
      <c r="F610" s="21" t="inlineStr">
        <is>
          <t>樊家川镇</t>
        </is>
      </c>
      <c r="G610" s="32" t="inlineStr">
        <is>
          <t>新修闫塬村胡洼组前崾岘油路口至陈子山接李崾岘村砂砾路3.5公里。</t>
        </is>
      </c>
      <c r="H610" s="21" t="n">
        <v>129</v>
      </c>
      <c r="I610" s="21" t="n">
        <v>129</v>
      </c>
      <c r="J610" s="219">
        <f>H610-I610</f>
        <v/>
      </c>
      <c r="K610" s="40">
        <f>I610/H610</f>
        <v/>
      </c>
      <c r="L610" s="230" t="n"/>
      <c r="M610" s="21" t="inlineStr">
        <is>
          <t>发改局</t>
        </is>
      </c>
      <c r="N610" s="228" t="inlineStr">
        <is>
          <t>发改局</t>
        </is>
      </c>
      <c r="O610" s="21" t="n"/>
    </row>
    <row r="611" ht="51" customFormat="1" customHeight="1" s="142">
      <c r="A611" s="150" t="inlineStr">
        <is>
          <t>八十一</t>
        </is>
      </c>
      <c r="B611" s="82" t="inlineStr">
        <is>
          <t>环脱贫领办发〔2021〕35号</t>
        </is>
      </c>
      <c r="C611" s="54" t="inlineStr">
        <is>
          <t>市级二批衔接资金</t>
        </is>
      </c>
      <c r="D611" s="82" t="inlineStr">
        <is>
          <t>食用菌产业基地设施建设和技术创新补助项目</t>
        </is>
      </c>
      <c r="E611" s="82" t="inlineStr">
        <is>
          <t>新建</t>
        </is>
      </c>
      <c r="F611" s="82" t="inlineStr">
        <is>
          <t>环城、合道2个镇</t>
        </is>
      </c>
      <c r="G611" s="108" t="inlineStr">
        <is>
          <t>计划新增菌袋100万袋，每袋补助0.5元，投放到环城城东塬村和木钵高寨村2个基地。</t>
        </is>
      </c>
      <c r="H611" s="82" t="n">
        <v>50</v>
      </c>
      <c r="I611" s="82" t="n">
        <v>50</v>
      </c>
      <c r="J611" s="221">
        <f>H611-I611</f>
        <v/>
      </c>
      <c r="K611" s="157">
        <f>I611/H611</f>
        <v/>
      </c>
      <c r="L611" s="82" t="n"/>
      <c r="M611" s="82" t="inlineStr">
        <is>
          <t>农业农村局</t>
        </is>
      </c>
      <c r="N611" s="82" t="inlineStr">
        <is>
          <t>农业农村局</t>
        </is>
      </c>
      <c r="O611" s="54" t="n"/>
    </row>
    <row r="612" ht="51" customFormat="1" customHeight="1" s="142">
      <c r="A612" s="150" t="inlineStr">
        <is>
          <t>八十二</t>
        </is>
      </c>
      <c r="B612" s="82" t="inlineStr">
        <is>
          <t>环脱贫领办发〔2021〕35号</t>
        </is>
      </c>
      <c r="C612" s="54" t="inlineStr">
        <is>
          <t>市级二批衔接资金</t>
        </is>
      </c>
      <c r="D612" s="108" t="inlineStr">
        <is>
          <t>“百千万”乡村振兴人才培育项目</t>
        </is>
      </c>
      <c r="E612" s="82" t="inlineStr">
        <is>
          <t>新建</t>
        </is>
      </c>
      <c r="F612" s="108" t="inlineStr">
        <is>
          <t>全县46个村</t>
        </is>
      </c>
      <c r="G612" s="108" t="inlineStr">
        <is>
          <t>培训各类人才46人。</t>
        </is>
      </c>
      <c r="H612" s="82" t="n">
        <v>24</v>
      </c>
      <c r="I612" s="82" t="n">
        <v>24</v>
      </c>
      <c r="J612" s="221">
        <f>H612-I612</f>
        <v/>
      </c>
      <c r="K612" s="157">
        <f>I612/H612</f>
        <v/>
      </c>
      <c r="L612" s="108" t="n"/>
      <c r="M612" s="82" t="inlineStr">
        <is>
          <t>农业农村局</t>
        </is>
      </c>
      <c r="N612" s="82" t="inlineStr">
        <is>
          <t>农业农村局</t>
        </is>
      </c>
      <c r="O612" s="54" t="n"/>
    </row>
    <row r="613" ht="51" customHeight="1" s="226">
      <c r="A613" s="197" t="n">
        <v>1</v>
      </c>
      <c r="B613" s="21" t="inlineStr">
        <is>
          <t>环脱贫领办发〔2021〕35号</t>
        </is>
      </c>
      <c r="C613" s="119" t="inlineStr">
        <is>
          <t>市级二批衔接资金</t>
        </is>
      </c>
      <c r="D613" s="21" t="inlineStr">
        <is>
          <t>乡村振兴管理人才提升培训</t>
        </is>
      </c>
      <c r="E613" s="21" t="inlineStr">
        <is>
          <t>新建</t>
        </is>
      </c>
      <c r="F613" s="21" t="inlineStr">
        <is>
          <t>14个村</t>
        </is>
      </c>
      <c r="G613" s="32" t="inlineStr">
        <is>
          <t>培训乡村管理人才14人，人均补助0.7万元。</t>
        </is>
      </c>
      <c r="H613" s="21" t="n">
        <v>9.6</v>
      </c>
      <c r="I613" s="21" t="n">
        <v>9.6</v>
      </c>
      <c r="J613" s="219">
        <f>H613-I613</f>
        <v/>
      </c>
      <c r="K613" s="40">
        <f>I613/H613</f>
        <v/>
      </c>
      <c r="L613" s="21" t="n"/>
      <c r="M613" s="21" t="inlineStr">
        <is>
          <t>农业农村局</t>
        </is>
      </c>
      <c r="N613" s="21" t="inlineStr">
        <is>
          <t>农业农村局</t>
        </is>
      </c>
      <c r="O613" s="119" t="n"/>
    </row>
    <row r="614" ht="51" customHeight="1" s="226">
      <c r="A614" s="197" t="n">
        <v>2</v>
      </c>
      <c r="B614" s="21" t="inlineStr">
        <is>
          <t>环脱贫领办发〔2021〕35号</t>
        </is>
      </c>
      <c r="C614" s="119" t="inlineStr">
        <is>
          <t>市级二批衔接资金</t>
        </is>
      </c>
      <c r="D614" s="21" t="inlineStr">
        <is>
          <t>合作社理事长示范培训</t>
        </is>
      </c>
      <c r="E614" s="21" t="inlineStr">
        <is>
          <t>新建</t>
        </is>
      </c>
      <c r="F614" s="21" t="inlineStr">
        <is>
          <t>16个村</t>
        </is>
      </c>
      <c r="G614" s="32" t="inlineStr">
        <is>
          <t>合作社理事长示范培训16人，人均补助0.5万元。</t>
        </is>
      </c>
      <c r="H614" s="21" t="n">
        <v>8</v>
      </c>
      <c r="I614" s="21" t="n">
        <v>8</v>
      </c>
      <c r="J614" s="219">
        <f>H614-I614</f>
        <v/>
      </c>
      <c r="K614" s="40">
        <f>I614/H614</f>
        <v/>
      </c>
      <c r="L614" s="21" t="n"/>
      <c r="M614" s="21" t="inlineStr">
        <is>
          <t>农业农村局</t>
        </is>
      </c>
      <c r="N614" s="21" t="inlineStr">
        <is>
          <t>农业农村局</t>
        </is>
      </c>
      <c r="O614" s="119" t="n"/>
    </row>
    <row r="615" ht="51" customHeight="1" s="226">
      <c r="A615" s="197" t="n">
        <v>3</v>
      </c>
      <c r="B615" s="21" t="inlineStr">
        <is>
          <t>环脱贫领办发〔2021〕35号</t>
        </is>
      </c>
      <c r="C615" s="119" t="inlineStr">
        <is>
          <t>市级二批衔接资金</t>
        </is>
      </c>
      <c r="D615" s="21" t="inlineStr">
        <is>
          <t>高素质农民示范培训</t>
        </is>
      </c>
      <c r="E615" s="21" t="inlineStr">
        <is>
          <t>新建</t>
        </is>
      </c>
      <c r="F615" s="21" t="inlineStr">
        <is>
          <t>16个村</t>
        </is>
      </c>
      <c r="G615" s="32" t="inlineStr">
        <is>
          <t>高素质农民示范培训16人，人均补助0.4万元。</t>
        </is>
      </c>
      <c r="H615" s="21" t="n">
        <v>6.4</v>
      </c>
      <c r="I615" s="21" t="n">
        <v>6.4</v>
      </c>
      <c r="J615" s="219">
        <f>H615-I615</f>
        <v/>
      </c>
      <c r="K615" s="40">
        <f>I615/H615</f>
        <v/>
      </c>
      <c r="L615" s="21" t="n"/>
      <c r="M615" s="21" t="inlineStr">
        <is>
          <t>农业农村局</t>
        </is>
      </c>
      <c r="N615" s="21" t="inlineStr">
        <is>
          <t>农业农村局</t>
        </is>
      </c>
      <c r="O615" s="119" t="n"/>
    </row>
    <row r="616" ht="51" customHeight="1" s="226">
      <c r="A616" s="150" t="inlineStr">
        <is>
          <t>八十三</t>
        </is>
      </c>
      <c r="B616" s="82" t="inlineStr">
        <is>
          <t>环脱贫领办发〔2021〕35号</t>
        </is>
      </c>
      <c r="C616" s="54" t="inlineStr">
        <is>
          <t>市级二批衔接资金</t>
        </is>
      </c>
      <c r="D616" s="82" t="inlineStr">
        <is>
          <t>肉羊产业龙头企业建设项目</t>
        </is>
      </c>
      <c r="E616" s="82" t="inlineStr">
        <is>
          <t>新建</t>
        </is>
      </c>
      <c r="F616" s="82" t="inlineStr">
        <is>
          <t>木钵等乡镇</t>
        </is>
      </c>
      <c r="G616" s="108" t="inlineStr">
        <is>
          <t>扶持庆环、中盛、牧康、羊羔肉集团公司等肉羊产业龙头企业基地建设。</t>
        </is>
      </c>
      <c r="H616" s="82" t="n">
        <v>600</v>
      </c>
      <c r="I616" s="82" t="n">
        <v>600</v>
      </c>
      <c r="J616" s="221">
        <f>H616-I616</f>
        <v/>
      </c>
      <c r="K616" s="157">
        <f>I616/H616</f>
        <v/>
      </c>
      <c r="L616" s="82" t="n"/>
      <c r="M616" s="82" t="inlineStr">
        <is>
          <t>畜牧局</t>
        </is>
      </c>
      <c r="N616" s="82" t="inlineStr">
        <is>
          <t>有关乡镇</t>
        </is>
      </c>
      <c r="O616" s="54" t="n"/>
    </row>
    <row r="617" ht="51" customHeight="1" s="226">
      <c r="A617" s="197" t="n">
        <v>1</v>
      </c>
      <c r="B617" s="21" t="inlineStr">
        <is>
          <t>环脱贫领办发〔2021〕35号</t>
        </is>
      </c>
      <c r="C617" s="119" t="inlineStr">
        <is>
          <t>市级二批衔接资金</t>
        </is>
      </c>
      <c r="D617" s="21" t="inlineStr">
        <is>
          <t>庆环公司养殖基地提升项目</t>
        </is>
      </c>
      <c r="E617" s="21" t="inlineStr">
        <is>
          <t>新建</t>
        </is>
      </c>
      <c r="F617" s="198" t="inlineStr">
        <is>
          <t>木钵镇
山城乡</t>
        </is>
      </c>
      <c r="G617" s="199" t="inlineStr">
        <is>
          <t>扶持庆环公司木钵镇6万只商品羔羊育肥基地及山城乡贾塬村养殖基地进行羊床、刮粪板、自动饮水等相关设施设备维修改造，优化设施设备，提高公司经营管理水平，资产归殷家桥村、八里铺村所有。</t>
        </is>
      </c>
      <c r="H617" s="236" t="n">
        <v>120</v>
      </c>
      <c r="I617" s="236" t="n">
        <v>120</v>
      </c>
      <c r="J617" s="219">
        <f>H617-I617</f>
        <v/>
      </c>
      <c r="K617" s="40">
        <f>I617/H617</f>
        <v/>
      </c>
      <c r="L617" s="237" t="n"/>
      <c r="M617" s="21" t="inlineStr">
        <is>
          <t>畜牧局</t>
        </is>
      </c>
      <c r="N617" s="208" t="inlineStr">
        <is>
          <t>庆环
公司</t>
        </is>
      </c>
      <c r="O617" s="119" t="n"/>
    </row>
    <row r="618" ht="51" customHeight="1" s="226">
      <c r="A618" s="197" t="n">
        <v>2</v>
      </c>
      <c r="B618" s="21" t="inlineStr">
        <is>
          <t>环脱贫领办发〔2021〕35号</t>
        </is>
      </c>
      <c r="C618" s="119" t="inlineStr">
        <is>
          <t>市级二批衔接资金</t>
        </is>
      </c>
      <c r="D618" s="21" t="inlineStr">
        <is>
          <t>众成联合社车道镇育肥场养殖基地提升项目</t>
        </is>
      </c>
      <c r="E618" s="21" t="inlineStr">
        <is>
          <t>新建</t>
        </is>
      </c>
      <c r="F618" s="201" t="inlineStr">
        <is>
          <t>车道镇</t>
        </is>
      </c>
      <c r="G618" s="199" t="inlineStr">
        <is>
          <t>扶持中盛公司车道镇双庙20万只育肥场进行羊舍换气扇改造、无害化处理设施设备购置等，优化设施设备，提高公司经营管理水平，资产归双庙村所有。</t>
        </is>
      </c>
      <c r="H618" s="236" t="n">
        <v>50</v>
      </c>
      <c r="I618" s="236" t="n">
        <v>50</v>
      </c>
      <c r="J618" s="219">
        <f>H618-I618</f>
        <v/>
      </c>
      <c r="K618" s="40">
        <f>I618/H618</f>
        <v/>
      </c>
      <c r="L618" s="122" t="n"/>
      <c r="M618" s="21" t="inlineStr">
        <is>
          <t>畜牧局</t>
        </is>
      </c>
      <c r="N618" s="208" t="inlineStr">
        <is>
          <t>众成联合社</t>
        </is>
      </c>
      <c r="O618" s="119" t="n"/>
    </row>
    <row r="619" ht="51" customHeight="1" s="226">
      <c r="A619" s="197" t="n">
        <v>3</v>
      </c>
      <c r="B619" s="21" t="inlineStr">
        <is>
          <t>环脱贫领办发〔2021〕35号</t>
        </is>
      </c>
      <c r="C619" s="119" t="inlineStr">
        <is>
          <t>市级二批衔接资金</t>
        </is>
      </c>
      <c r="D619" s="21" t="inlineStr">
        <is>
          <t>中盛公司张塬羊场养殖基地提升项目</t>
        </is>
      </c>
      <c r="E619" s="21" t="inlineStr">
        <is>
          <t>新建</t>
        </is>
      </c>
      <c r="F619" s="21" t="inlineStr">
        <is>
          <t>洪德镇</t>
        </is>
      </c>
      <c r="G619" s="199" t="inlineStr">
        <is>
          <t>扶持洪德镇中盛公司张塬羊场进行道路、围墙及堆粪场等设施设备维修改造，优化设施设备，提高公司经营管理水平，资产归张塬村所有。</t>
        </is>
      </c>
      <c r="H619" s="236" t="n">
        <v>80</v>
      </c>
      <c r="I619" s="236" t="n">
        <v>80</v>
      </c>
      <c r="J619" s="219">
        <f>H619-I619</f>
        <v/>
      </c>
      <c r="K619" s="40">
        <f>I619/H619</f>
        <v/>
      </c>
      <c r="L619" s="122" t="n"/>
      <c r="M619" s="21" t="inlineStr">
        <is>
          <t>畜牧局</t>
        </is>
      </c>
      <c r="N619" s="209" t="inlineStr">
        <is>
          <t>中盛
公司</t>
        </is>
      </c>
      <c r="O619" s="119" t="n"/>
    </row>
    <row r="620" ht="51" customHeight="1" s="226">
      <c r="A620" s="197" t="n">
        <v>4</v>
      </c>
      <c r="B620" s="21" t="inlineStr">
        <is>
          <t>环脱贫领办发〔2021〕35号</t>
        </is>
      </c>
      <c r="C620" s="119" t="inlineStr">
        <is>
          <t>市级二批衔接资金</t>
        </is>
      </c>
      <c r="D620" s="21" t="inlineStr">
        <is>
          <t>中盛公司城东塬养殖基地雨污分流设施建设项目</t>
        </is>
      </c>
      <c r="E620" s="21" t="inlineStr">
        <is>
          <t>新建</t>
        </is>
      </c>
      <c r="F620" s="201" t="inlineStr">
        <is>
          <t>环城镇</t>
        </is>
      </c>
      <c r="G620" s="199" t="inlineStr">
        <is>
          <t>扶持中盛公司环城镇城东塬羊场进行雨污分流改造升级，提高养殖场基础设施建设水平和养殖效益，资产归城东塬村所有。</t>
        </is>
      </c>
      <c r="H620" s="236" t="n">
        <v>20</v>
      </c>
      <c r="I620" s="236" t="n">
        <v>20</v>
      </c>
      <c r="J620" s="219">
        <f>H620-I620</f>
        <v/>
      </c>
      <c r="K620" s="40">
        <f>I620/H620</f>
        <v/>
      </c>
      <c r="L620" s="122" t="n"/>
      <c r="M620" s="21" t="inlineStr">
        <is>
          <t>畜牧局</t>
        </is>
      </c>
      <c r="N620" s="208" t="inlineStr">
        <is>
          <t>中盛公司</t>
        </is>
      </c>
      <c r="O620" s="119" t="n"/>
    </row>
    <row r="621" ht="51" customHeight="1" s="226">
      <c r="A621" s="197" t="n">
        <v>5</v>
      </c>
      <c r="B621" s="21" t="inlineStr">
        <is>
          <t>环脱贫领办发〔2021〕35号</t>
        </is>
      </c>
      <c r="C621" s="119" t="inlineStr">
        <is>
          <t>市级二批衔接资金</t>
        </is>
      </c>
      <c r="D621" s="21" t="inlineStr">
        <is>
          <t>环县牧康牧业公司洪德镇赵洼村育肥场数字化系统建设项目</t>
        </is>
      </c>
      <c r="E621" s="21" t="inlineStr">
        <is>
          <t>新建</t>
        </is>
      </c>
      <c r="F621" s="201" t="inlineStr">
        <is>
          <t>洪德镇</t>
        </is>
      </c>
      <c r="G621" s="199" t="inlineStr">
        <is>
          <t>扶持环县牧康牧业公司洪德镇赵洼育肥场进行数字化管理系统建设，提高育肥场数字化管理水平和养殖效益，资产归赵洼村所有。</t>
        </is>
      </c>
      <c r="H621" s="236" t="n">
        <v>40</v>
      </c>
      <c r="I621" s="236" t="n">
        <v>40</v>
      </c>
      <c r="J621" s="219">
        <f>H621-I621</f>
        <v/>
      </c>
      <c r="K621" s="40">
        <f>I621/H621</f>
        <v/>
      </c>
      <c r="L621" s="122" t="n"/>
      <c r="M621" s="21" t="inlineStr">
        <is>
          <t>畜牧局</t>
        </is>
      </c>
      <c r="N621" s="208" t="inlineStr">
        <is>
          <t>牧康
公司</t>
        </is>
      </c>
      <c r="O621" s="119" t="n"/>
    </row>
    <row r="622" ht="51" customHeight="1" s="226">
      <c r="A622" s="197" t="n">
        <v>6</v>
      </c>
      <c r="B622" s="21" t="inlineStr">
        <is>
          <t>环脱贫领办发〔2021〕35号</t>
        </is>
      </c>
      <c r="C622" s="119" t="inlineStr">
        <is>
          <t>市级二批衔接资金</t>
        </is>
      </c>
      <c r="D622" s="21" t="inlineStr">
        <is>
          <t>环县羊羔肉产业集团公司52个示范社基础设施改造维修项目</t>
        </is>
      </c>
      <c r="E622" s="21" t="inlineStr">
        <is>
          <t>新建</t>
        </is>
      </c>
      <c r="F622" s="21" t="inlineStr">
        <is>
          <t>毛井镇、山城乡等11个乡镇</t>
        </is>
      </c>
      <c r="G622" s="23" t="inlineStr">
        <is>
          <t>扶持环县羊羔肉产业集团公司52个示范社进行道路、羊棚和草棚等相关设施设备维护及维修，提高养殖基地基础设施建设水平和养殖效益，资产归环县羊羔肉产业集团所有。</t>
        </is>
      </c>
      <c r="H622" s="236" t="n">
        <v>290</v>
      </c>
      <c r="I622" s="236" t="n">
        <v>290</v>
      </c>
      <c r="J622" s="219">
        <f>H622-I622</f>
        <v/>
      </c>
      <c r="K622" s="40">
        <f>I622/H622</f>
        <v/>
      </c>
      <c r="L622" s="122" t="n"/>
      <c r="M622" s="21" t="inlineStr">
        <is>
          <t>畜牧局</t>
        </is>
      </c>
      <c r="N622" s="209" t="inlineStr">
        <is>
          <t>曲子镇
羊羔肉集团</t>
        </is>
      </c>
      <c r="O622" s="119" t="n"/>
    </row>
    <row r="623" ht="51" customHeight="1" s="226">
      <c r="A623" s="150" t="inlineStr">
        <is>
          <t>八十四</t>
        </is>
      </c>
      <c r="B623" s="82" t="inlineStr">
        <is>
          <t>环脱贫领办发〔2021〕35号</t>
        </is>
      </c>
      <c r="C623" s="54" t="inlineStr">
        <is>
          <t>市级二批衔接资金</t>
        </is>
      </c>
      <c r="D623" s="82" t="inlineStr">
        <is>
          <t>毛井镇高家洼村贮草棚建设项目</t>
        </is>
      </c>
      <c r="E623" s="82" t="inlineStr">
        <is>
          <t>新建</t>
        </is>
      </c>
      <c r="F623" s="82" t="inlineStr">
        <is>
          <t>毛井镇</t>
        </is>
      </c>
      <c r="G623" s="108" t="inlineStr">
        <is>
          <t>扶持毛井镇高家洼村新建500㎡、容积3000m³草棚1座，资产归村集体所有。</t>
        </is>
      </c>
      <c r="H623" s="221" t="n">
        <v>18</v>
      </c>
      <c r="I623" s="221" t="n">
        <v>18</v>
      </c>
      <c r="J623" s="221">
        <f>H623-I623</f>
        <v/>
      </c>
      <c r="K623" s="157">
        <f>I623/H623</f>
        <v/>
      </c>
      <c r="L623" s="82" t="n"/>
      <c r="M623" s="82" t="inlineStr">
        <is>
          <t>畜牧局</t>
        </is>
      </c>
      <c r="N623" s="82" t="inlineStr">
        <is>
          <t>毛井镇</t>
        </is>
      </c>
      <c r="O623" s="54" t="n"/>
    </row>
    <row r="624" ht="51" customHeight="1" s="226">
      <c r="A624" s="150" t="inlineStr">
        <is>
          <t>八十五</t>
        </is>
      </c>
      <c r="B624" s="82" t="inlineStr">
        <is>
          <t>环脱贫领办发〔2021〕35号</t>
        </is>
      </c>
      <c r="C624" s="54" t="inlineStr">
        <is>
          <t>市级二批衔接资金</t>
        </is>
      </c>
      <c r="D624" s="82" t="inlineStr">
        <is>
          <t>集中供水工程</t>
        </is>
      </c>
      <c r="E624" s="82" t="inlineStr">
        <is>
          <t>新建</t>
        </is>
      </c>
      <c r="F624" s="82" t="inlineStr">
        <is>
          <t>曲子等4乡镇</t>
        </is>
      </c>
      <c r="G624" s="108" t="inlineStr">
        <is>
          <t>新建集中供水工程4处。</t>
        </is>
      </c>
      <c r="H624" s="221" t="n">
        <v>159</v>
      </c>
      <c r="I624" s="221" t="n">
        <v>159</v>
      </c>
      <c r="J624" s="221">
        <f>H624-I624</f>
        <v/>
      </c>
      <c r="K624" s="157">
        <f>I624/H624</f>
        <v/>
      </c>
      <c r="L624" s="82" t="n"/>
      <c r="M624" s="82" t="inlineStr">
        <is>
          <t>水务局</t>
        </is>
      </c>
      <c r="N624" s="82" t="inlineStr">
        <is>
          <t>水务局</t>
        </is>
      </c>
      <c r="O624" s="54" t="n"/>
    </row>
    <row r="625" ht="89" customHeight="1" s="226">
      <c r="A625" s="197" t="n">
        <v>1</v>
      </c>
      <c r="B625" s="21" t="inlineStr">
        <is>
          <t>环脱贫领办发〔2021〕35号</t>
        </is>
      </c>
      <c r="C625" s="119" t="inlineStr">
        <is>
          <t>市级二批衔接资金</t>
        </is>
      </c>
      <c r="D625" s="202" t="inlineStr">
        <is>
          <t>环县曲子镇西沟村乡村建设供水工程</t>
        </is>
      </c>
      <c r="E625" s="202" t="inlineStr">
        <is>
          <t>新建</t>
        </is>
      </c>
      <c r="F625" s="202" t="inlineStr">
        <is>
          <t>曲子镇西沟村</t>
        </is>
      </c>
      <c r="G625" s="203" t="inlineStr">
        <is>
          <t>1.道桥组供水工程：新建200m³蓄水池1座，埋设供水管线592m，上水管道60m，闸阀井1座，管道穿路2处，集中供水点1处；配套自动化控制系统1套。
2.塘掌、阳洼及秋沟组供水工程：埋设供水管线1800m穿公路2处；新建9㎡配电房1处、闸阀井1座；安装30KVA变压器1台，架设高压线路1.3km、低压线路0.05km，安装潜水泵2台，配套自动化控制系统1套。                            
3.南马塬组供水工程：新打机井1眼，安装潜水泵4台，新建150m³蓄水池1座，新建200m³蓄水池1座，埋设供水管线1450m，闸阀井2座，新建供水点1处；安装80KVA变压器1台，架设高压线路0.07km、低压线路0.03km，配套自动化控制系统1套。</t>
        </is>
      </c>
      <c r="H625" s="21" t="n">
        <v>40</v>
      </c>
      <c r="I625" s="21" t="n">
        <v>40</v>
      </c>
      <c r="J625" s="219">
        <f>H625-I625</f>
        <v/>
      </c>
      <c r="K625" s="40">
        <f>I625/H625</f>
        <v/>
      </c>
      <c r="L625" s="21" t="n"/>
      <c r="M625" s="21" t="inlineStr">
        <is>
          <t>水务局</t>
        </is>
      </c>
      <c r="N625" s="21" t="inlineStr">
        <is>
          <t>水务局</t>
        </is>
      </c>
      <c r="O625" s="119" t="n"/>
    </row>
    <row r="626" ht="118" customHeight="1" s="226">
      <c r="A626" s="197" t="n">
        <v>2</v>
      </c>
      <c r="B626" s="21" t="inlineStr">
        <is>
          <t>环脱贫领办发〔2021〕35号</t>
        </is>
      </c>
      <c r="C626" s="119" t="inlineStr">
        <is>
          <t>市级二批衔接资金</t>
        </is>
      </c>
      <c r="D626" s="21" t="inlineStr">
        <is>
          <t>环县毛井镇红土咀村管道延伸供水工程</t>
        </is>
      </c>
      <c r="E626" s="21" t="inlineStr">
        <is>
          <t>新建</t>
        </is>
      </c>
      <c r="F626" s="21" t="inlineStr">
        <is>
          <t>毛井镇红土咀村</t>
        </is>
      </c>
      <c r="G626" s="32" t="inlineStr">
        <is>
          <t>1.泵站工程：新建200m³地下圆形蓄水池1座、9㎡配电房1处；安装200QJ20-338/25卧式潜水泵2台（一备一用）、80KVA变压器1台、高压计量器1套、GP柜1面；架设高压线路0.6km、低压线路0.15km。
2.高位蓄水池工程：新建500m³地下圆形蓄水池1座。
3.管道工程：（1）引水管道工程：埋设1.6MpaDn90PE引水管道4023m，管道穿路3处；新建闸阀井6座、管道标志桩20个。（2）上水管道工程：埋设上水管道11.279km,其中：Dg108无缝钢套管（壁厚5mm )8.909km、1.6MpaDn110PE管道2.370km，管道穿路10处；新建C30砼镇墩30座、闸阀井9座、管道标志桩56个、3:7灰土截水墙75道。（3）供水管道工程：埋设1.6MpaDn90PE上水管道2.560km，管道穿路3处；新建闸阀井3座、管道标志桩13个、3:7灰土截水墙17道、供水点1处。(工程总投资390.09万元，本次安排40万元)</t>
        </is>
      </c>
      <c r="H626" s="21" t="n">
        <v>40</v>
      </c>
      <c r="I626" s="21" t="n">
        <v>40</v>
      </c>
      <c r="J626" s="219">
        <f>H626-I626</f>
        <v/>
      </c>
      <c r="K626" s="40">
        <f>I626/H626</f>
        <v/>
      </c>
      <c r="L626" s="21" t="n"/>
      <c r="M626" s="21" t="inlineStr">
        <is>
          <t>水务局</t>
        </is>
      </c>
      <c r="N626" s="21" t="inlineStr">
        <is>
          <t>水务局</t>
        </is>
      </c>
      <c r="O626" s="119" t="n"/>
    </row>
    <row r="627" ht="107" customFormat="1" customHeight="1" s="141">
      <c r="A627" s="170" t="n">
        <v>3</v>
      </c>
      <c r="B627" s="21" t="inlineStr">
        <is>
          <t>环脱贫领办发〔2021〕35号</t>
        </is>
      </c>
      <c r="C627" s="119" t="inlineStr">
        <is>
          <t>市级二批衔接资金</t>
        </is>
      </c>
      <c r="D627" s="119" t="inlineStr">
        <is>
          <t>环县甜水镇何塬村管道延伸
供水工程</t>
        </is>
      </c>
      <c r="E627" s="119" t="inlineStr">
        <is>
          <t>新建</t>
        </is>
      </c>
      <c r="F627" s="119" t="inlineStr">
        <is>
          <t>甜水镇何塬村</t>
        </is>
      </c>
      <c r="G627" s="204" t="inlineStr">
        <is>
          <t xml:space="preserve"> 1、泵站工程：修建泵站1座，安装潜水泵2台、启动柜1面、自动化设备1套；新建200m³地下圆形蓄水池1座、9㎡配电房1间；安装80KVA变压器1台、高压计量器1套、配电柜1面、GP柜1面；架设高压线路1.4km、低压线路0.1km。
 2、高位蓄水池工程：新建100m³、200m³圆形地下高位蓄水池各1座。
 3、管道工程：（1）上水管道工程：埋设1.6MpaDn90PE引水管道6.984km、无缝上水钢管4.759km、1.6MpaDn110PE上水管道4.11km，管道穿路3处；新建C30砼镇墩30座、闸阀井8座、管道标志桩52个、3：7灰土截水墙105道。（2）供水管道工程：埋设供水管道6.671km，管道穿路2处；新建闸阀井5座、管道标志桩27个、3：7灰土截水墙44道、供水点3处；安装 Dn90减压阀3套。</t>
        </is>
      </c>
      <c r="H627" s="205" t="n">
        <v>39</v>
      </c>
      <c r="I627" s="205" t="n">
        <v>39</v>
      </c>
      <c r="J627" s="219">
        <f>H627-I627</f>
        <v/>
      </c>
      <c r="K627" s="40">
        <f>I627/H627</f>
        <v/>
      </c>
      <c r="L627" s="21" t="n"/>
      <c r="M627" s="21" t="inlineStr">
        <is>
          <t>水务局</t>
        </is>
      </c>
      <c r="N627" s="21" t="inlineStr">
        <is>
          <t>水务局</t>
        </is>
      </c>
      <c r="O627" s="119" t="n"/>
    </row>
    <row r="628" ht="96" customHeight="1" s="226">
      <c r="A628" s="197" t="n">
        <v>4</v>
      </c>
      <c r="B628" s="21" t="inlineStr">
        <is>
          <t>环脱贫领办发〔2021〕35号</t>
        </is>
      </c>
      <c r="C628" s="119" t="inlineStr">
        <is>
          <t>市级二批衔接资金</t>
        </is>
      </c>
      <c r="D628" s="21" t="inlineStr">
        <is>
          <t>环县合道镇沈岭村沈沟洼机井管道延伸供水工程</t>
        </is>
      </c>
      <c r="E628" s="21" t="inlineStr">
        <is>
          <t>新建</t>
        </is>
      </c>
      <c r="F628" s="21" t="inlineStr">
        <is>
          <t>合道镇沈岭村</t>
        </is>
      </c>
      <c r="G628" s="32" t="inlineStr">
        <is>
          <t>新建200m³高位水池1座，埋设无缝上水钢管3510m,上水管道穿路180m，埋设供水管道17423m,供水管道穿路3处，新建闸阀井10座，管道标志桩105个，3:7灰土截水墙174道，安装卧式潜水泵(200QJ20-243/18)2台(一备一用)，配套电缆（VV-3×25）80m，自动化设备1套，安装80KVA变压器1台，低压线路0.1km，高压计量器1套，自来水入户70户。
(工程总投资240.27万元，本次安排40万元)</t>
        </is>
      </c>
      <c r="H628" s="21" t="n">
        <v>40</v>
      </c>
      <c r="I628" s="21" t="n">
        <v>40</v>
      </c>
      <c r="J628" s="219">
        <f>H628-I628</f>
        <v/>
      </c>
      <c r="K628" s="40">
        <f>I628/H628</f>
        <v/>
      </c>
      <c r="L628" s="21" t="n"/>
      <c r="M628" s="21" t="inlineStr">
        <is>
          <t>水务局</t>
        </is>
      </c>
      <c r="N628" s="21" t="inlineStr">
        <is>
          <t>水务局</t>
        </is>
      </c>
      <c r="O628" s="119" t="n"/>
    </row>
    <row r="629" ht="51" customHeight="1" s="226">
      <c r="A629" s="150" t="inlineStr">
        <is>
          <t>八十六</t>
        </is>
      </c>
      <c r="B629" s="82" t="inlineStr">
        <is>
          <t>环脱贫领办发〔2021〕40号</t>
        </is>
      </c>
      <c r="C629" s="54" t="inlineStr">
        <is>
          <t>中央三批衔接资金</t>
        </is>
      </c>
      <c r="D629" s="82" t="inlineStr">
        <is>
          <t>集中饮水工程项目合计</t>
        </is>
      </c>
      <c r="E629" s="82" t="inlineStr">
        <is>
          <t>新建</t>
        </is>
      </c>
      <c r="F629" s="82" t="n"/>
      <c r="G629" s="108" t="inlineStr">
        <is>
          <t>新建集中供水工程12处。</t>
        </is>
      </c>
      <c r="H629" s="82" t="n">
        <v>1423.4</v>
      </c>
      <c r="I629" s="82" t="n">
        <v>1423.4</v>
      </c>
      <c r="J629" s="221">
        <f>H629-I629</f>
        <v/>
      </c>
      <c r="K629" s="157">
        <f>I629/H629</f>
        <v/>
      </c>
      <c r="L629" s="82" t="n"/>
      <c r="M629" s="82" t="inlineStr">
        <is>
          <t>水务局</t>
        </is>
      </c>
      <c r="N629" s="82" t="inlineStr">
        <is>
          <t>水务局</t>
        </is>
      </c>
      <c r="O629" s="54" t="n"/>
    </row>
    <row r="630" ht="51" customHeight="1" s="226">
      <c r="A630" s="197" t="n">
        <v>1</v>
      </c>
      <c r="B630" s="21" t="inlineStr">
        <is>
          <t>环脱贫领办发〔2021〕40号</t>
        </is>
      </c>
      <c r="C630" s="119" t="inlineStr">
        <is>
          <t>中央三批衔接资金</t>
        </is>
      </c>
      <c r="D630" s="21" t="inlineStr">
        <is>
          <t>环县毛井镇红土咀村管道延伸供水工程</t>
        </is>
      </c>
      <c r="E630" s="21" t="inlineStr">
        <is>
          <t>新建</t>
        </is>
      </c>
      <c r="F630" s="32" t="inlineStr">
        <is>
          <t>毛井镇</t>
        </is>
      </c>
      <c r="G630" s="32" t="inlineStr">
        <is>
          <t>新建泵站1座，500m³、200m³蓄水池各一座，埋设Dn90PE引水管道4.02km，Dn90PE供水水管道2.56km，上水管道11.279km，其中Dg180无缝钢管8.9lkm、Dn110PE管道2.4km等。(总投资390.09万元，已安排40万元，本次安排100万元）</t>
        </is>
      </c>
      <c r="H630" s="21" t="n">
        <v>100</v>
      </c>
      <c r="I630" s="21" t="n">
        <v>100</v>
      </c>
      <c r="J630" s="219">
        <f>H630-I630</f>
        <v/>
      </c>
      <c r="K630" s="40">
        <f>I630/H630</f>
        <v/>
      </c>
      <c r="L630" s="32" t="n"/>
      <c r="M630" s="21" t="inlineStr">
        <is>
          <t>水务局</t>
        </is>
      </c>
      <c r="N630" s="21" t="inlineStr">
        <is>
          <t>水务局</t>
        </is>
      </c>
      <c r="O630" s="119" t="n"/>
    </row>
    <row r="631" ht="107" customFormat="1" customHeight="1" s="141">
      <c r="A631" s="197" t="n">
        <v>2</v>
      </c>
      <c r="B631" s="21" t="inlineStr">
        <is>
          <t>环脱贫领办发〔2021〕40号</t>
        </is>
      </c>
      <c r="C631" s="119" t="inlineStr">
        <is>
          <t>中央三批衔接资金</t>
        </is>
      </c>
      <c r="D631" s="119" t="inlineStr">
        <is>
          <t>环县甜水镇何塬村管道延伸
供水工程</t>
        </is>
      </c>
      <c r="E631" s="119" t="inlineStr">
        <is>
          <t>新建</t>
        </is>
      </c>
      <c r="F631" s="119" t="inlineStr">
        <is>
          <t>甜水镇何塬村</t>
        </is>
      </c>
      <c r="G631" s="204" t="inlineStr">
        <is>
          <t xml:space="preserve"> 1、泵站工程：修建泵站1座，安装潜水泵2台、启动柜1面、自动化设备1套；新建200m³地下圆形蓄水池1座、9㎡配电房1间；安装80KVA变压器1台、高压计量器1套、配电柜1面、GP柜1面；架设高压线路1.4km、低压线路0.1km。
 2、高位蓄水池工程：新建100m³、200m³圆形地下高位蓄水池各1座。
 3、管道工程：（1）上水管道工程：埋设1.6MpaDn90PE引水管道6.984km、无缝上水钢管4.759km、1.6MpaDn110PE上水管道4.11km，管道穿路3处；新建C30砼镇墩30座、闸阀井8座、管道标志桩52个、3：7灰土截水墙105道。（2）供水管道工程：埋设供水管道6.671km，管道穿路2处；新建闸阀井5座、管道标志桩27个、3：7灰土截水墙44道、供水点3处；安装 Dn90减压阀3套。</t>
        </is>
      </c>
      <c r="H631" s="205" t="n">
        <v>80</v>
      </c>
      <c r="I631" s="205" t="n">
        <v>80</v>
      </c>
      <c r="J631" s="219">
        <f>H631-I631</f>
        <v/>
      </c>
      <c r="K631" s="40">
        <f>I631/H631</f>
        <v/>
      </c>
      <c r="L631" s="21" t="n"/>
      <c r="M631" s="21" t="inlineStr">
        <is>
          <t>水务局</t>
        </is>
      </c>
      <c r="N631" s="21" t="inlineStr">
        <is>
          <t>水务局</t>
        </is>
      </c>
      <c r="O631" s="119" t="n"/>
    </row>
    <row r="632" ht="89" customHeight="1" s="226">
      <c r="A632" s="197" t="n">
        <v>3</v>
      </c>
      <c r="B632" s="21" t="inlineStr">
        <is>
          <t>环脱贫领办发〔2021〕40号</t>
        </is>
      </c>
      <c r="C632" s="119" t="inlineStr">
        <is>
          <t>中央三批衔接资金</t>
        </is>
      </c>
      <c r="D632" s="21" t="inlineStr">
        <is>
          <t>环县曲子镇西沟村乡村建设供水工程</t>
        </is>
      </c>
      <c r="E632" s="202" t="inlineStr">
        <is>
          <t>新建</t>
        </is>
      </c>
      <c r="F632" s="21" t="inlineStr">
        <is>
          <t>曲子镇西沟村</t>
        </is>
      </c>
      <c r="G632" s="203" t="inlineStr">
        <is>
          <t>1.道桥组供水工程：新建200m³蓄水池1座，埋设供水管线592m，上水管道60m，闸阀井1座，管道穿路2处，集中供水点1处；配套自动化控制系统1套。
2.塘掌、阳洼及秋沟组供水工程：埋设供水管线1800m穿公路2处；新建9㎡配电房1处、闸阀井1座；安装30KVA变压器1台，架设高压线路1.3km、低压线路0.05km，安装潜水泵2台，配套自动化控制系统1套。                            
3.南马塬组供水工程：新打机井1眼，安装潜水泵4台，新建150m³蓄水池1座，新建200m³蓄水池1座，埋设供水管线1450m，闸阀井2座，新建供水点1处；安装80KVA变压器1台，架设高压线路0.07km、低压线路0.03km，配套自动化控制系统2套。</t>
        </is>
      </c>
      <c r="H632" s="21" t="n">
        <v>80</v>
      </c>
      <c r="I632" s="21" t="n">
        <v>80</v>
      </c>
      <c r="J632" s="219">
        <f>H632-I632</f>
        <v/>
      </c>
      <c r="K632" s="40">
        <f>I632/H632</f>
        <v/>
      </c>
      <c r="L632" s="21" t="n"/>
      <c r="M632" s="21" t="inlineStr">
        <is>
          <t>水务局</t>
        </is>
      </c>
      <c r="N632" s="21" t="inlineStr">
        <is>
          <t>水务局</t>
        </is>
      </c>
      <c r="O632" s="119" t="n"/>
    </row>
    <row r="633" ht="77" customHeight="1" s="226">
      <c r="A633" s="197" t="n">
        <v>4</v>
      </c>
      <c r="B633" s="21" t="inlineStr">
        <is>
          <t>环脱贫领办发〔2021〕40号</t>
        </is>
      </c>
      <c r="C633" s="119" t="inlineStr">
        <is>
          <t>中央三批衔接资金</t>
        </is>
      </c>
      <c r="D633" s="183" t="inlineStr">
        <is>
          <t>环县虎洞镇砂井子村等管道延伸供水工程</t>
        </is>
      </c>
      <c r="E633" s="183" t="inlineStr">
        <is>
          <t>新建</t>
        </is>
      </c>
      <c r="F633" s="183" t="inlineStr">
        <is>
          <t>虎洞镇等5个乡镇</t>
        </is>
      </c>
      <c r="G633" s="184" t="inlineStr">
        <is>
          <t>毛井镇高家洼村：工程埋设DN90PE管线4.0km，新建闸阀井6座；新建供水点。                                                                                                                                                                木钵镇关营村关营组：供水主管线原DN50PE更换为DN110PE管，长0.6Km；埋设DN50PE供水管线1.2km；新建闸阀井5座。                                                                                                                                             环城镇唐塬村：新建1000m³高位蓄水池1座及配套设施。                                                                                                                                                                                                     虎洞镇沙井乡拓塬组：新建200m³高位蓄水池1座及配套设施，加压泵站1座及配套设施，上水管线3.33Km，供水管线12.6Km。</t>
        </is>
      </c>
      <c r="H633" s="21" t="n">
        <v>100</v>
      </c>
      <c r="I633" s="21" t="n">
        <v>100</v>
      </c>
      <c r="J633" s="219">
        <f>H633-I633</f>
        <v/>
      </c>
      <c r="K633" s="40">
        <f>I633/H633</f>
        <v/>
      </c>
      <c r="L633" s="21" t="n"/>
      <c r="M633" s="21" t="inlineStr">
        <is>
          <t>水务局</t>
        </is>
      </c>
      <c r="N633" s="21" t="inlineStr">
        <is>
          <t>水务局</t>
        </is>
      </c>
      <c r="O633" s="119" t="n"/>
    </row>
    <row r="634" ht="51" customHeight="1" s="226">
      <c r="A634" s="197" t="n">
        <v>5</v>
      </c>
      <c r="B634" s="21" t="inlineStr">
        <is>
          <t>环脱贫领办发〔2021〕40号</t>
        </is>
      </c>
      <c r="C634" s="119" t="inlineStr">
        <is>
          <t>中央三批衔接资金</t>
        </is>
      </c>
      <c r="D634" s="21" t="inlineStr">
        <is>
          <t>环县虎洞镇贾驿村贾塬管道延伸工程</t>
        </is>
      </c>
      <c r="E634" s="21" t="inlineStr">
        <is>
          <t>新建</t>
        </is>
      </c>
      <c r="F634" s="21" t="inlineStr">
        <is>
          <t>虎洞镇</t>
        </is>
      </c>
      <c r="G634" s="32" t="inlineStr">
        <is>
          <t>新建2000m³、200m³地下蓄水池各1座；埋设管道69820m，其中管沟埋设管道69420m,定向钻埋设管道400m(1.6MpaDn90PE管道200m,1.6MpaDn63PE管道200m);检查井81座；管道穿路21处；埋设管道标志桩414个；工程配套入户设施共565户。(总投资1122.17万元，本次安排410万元）</t>
        </is>
      </c>
      <c r="H634" s="21" t="n">
        <v>410</v>
      </c>
      <c r="I634" s="21" t="n">
        <v>410</v>
      </c>
      <c r="J634" s="219">
        <f>H634-I634</f>
        <v/>
      </c>
      <c r="K634" s="40">
        <f>I634/H634</f>
        <v/>
      </c>
      <c r="L634" s="21" t="n"/>
      <c r="M634" s="21" t="inlineStr">
        <is>
          <t>水务局</t>
        </is>
      </c>
      <c r="N634" s="21" t="inlineStr">
        <is>
          <t>水务局</t>
        </is>
      </c>
      <c r="O634" s="119" t="n"/>
    </row>
    <row r="635" ht="51" customHeight="1" s="226">
      <c r="A635" s="197" t="n">
        <v>6</v>
      </c>
      <c r="B635" s="21" t="inlineStr">
        <is>
          <t>环脱贫领办发〔2021〕40号</t>
        </is>
      </c>
      <c r="C635" s="119" t="inlineStr">
        <is>
          <t>中央三批衔接资金</t>
        </is>
      </c>
      <c r="D635" s="21" t="inlineStr">
        <is>
          <t>环县天池乡曹李川机井供水提升工程</t>
        </is>
      </c>
      <c r="E635" s="21" t="inlineStr">
        <is>
          <t>新建</t>
        </is>
      </c>
      <c r="F635" s="198" t="inlineStr">
        <is>
          <t>天池乡</t>
        </is>
      </c>
      <c r="G635" s="199" t="inlineStr">
        <is>
          <t>新建200m³蓄水池1座，上水钢管4.3km；供水管道32.2km，新建闸阀井64座，入户配套。(总投资349万元，本次安排150万元）</t>
        </is>
      </c>
      <c r="H635" s="238" t="n">
        <v>150</v>
      </c>
      <c r="I635" s="238" t="n">
        <v>150</v>
      </c>
      <c r="J635" s="219">
        <f>H635-I635</f>
        <v/>
      </c>
      <c r="K635" s="40">
        <f>I635/H635</f>
        <v/>
      </c>
      <c r="L635" s="239" t="n"/>
      <c r="M635" s="21" t="inlineStr">
        <is>
          <t>水务局</t>
        </is>
      </c>
      <c r="N635" s="21" t="inlineStr">
        <is>
          <t>水务局</t>
        </is>
      </c>
      <c r="O635" s="119" t="n"/>
    </row>
    <row r="636" ht="51" customHeight="1" s="226">
      <c r="A636" s="197" t="n">
        <v>7</v>
      </c>
      <c r="B636" s="21" t="inlineStr">
        <is>
          <t>环脱贫领办发〔2021〕40号</t>
        </is>
      </c>
      <c r="C636" s="119" t="inlineStr">
        <is>
          <t>中央三批衔接资金</t>
        </is>
      </c>
      <c r="D636" s="21" t="inlineStr">
        <is>
          <t>环县合道沈玲村沈沟洼机井管道延伸工程</t>
        </is>
      </c>
      <c r="E636" s="21" t="inlineStr">
        <is>
          <t>新建</t>
        </is>
      </c>
      <c r="F636" s="198" t="inlineStr">
        <is>
          <t>合道镇</t>
        </is>
      </c>
      <c r="G636" s="199" t="inlineStr">
        <is>
          <t>新建200m³蓄水池1座，上水钢管3641m；供水管道15.8km，入户42户。(总投资217.89万元，已安排40万元，本次安排40万元）</t>
        </is>
      </c>
      <c r="H636" s="238" t="n">
        <v>40</v>
      </c>
      <c r="I636" s="238" t="n">
        <v>40</v>
      </c>
      <c r="J636" s="219">
        <f>H636-I636</f>
        <v/>
      </c>
      <c r="K636" s="40">
        <f>I636/H636</f>
        <v/>
      </c>
      <c r="L636" s="21" t="n"/>
      <c r="M636" s="21" t="inlineStr">
        <is>
          <t>水务局</t>
        </is>
      </c>
      <c r="N636" s="21" t="inlineStr">
        <is>
          <t>水务局</t>
        </is>
      </c>
      <c r="O636" s="119" t="n"/>
    </row>
    <row r="637" ht="51" customHeight="1" s="226">
      <c r="A637" s="197" t="n">
        <v>8</v>
      </c>
      <c r="B637" s="21" t="inlineStr">
        <is>
          <t>环脱贫领办发〔2021〕40号</t>
        </is>
      </c>
      <c r="C637" s="119" t="inlineStr">
        <is>
          <t>中央三批衔接资金</t>
        </is>
      </c>
      <c r="D637" s="21" t="inlineStr">
        <is>
          <t>环县洪德镇私盐路新集子村管道延伸供水工程</t>
        </is>
      </c>
      <c r="E637" s="21" t="inlineStr">
        <is>
          <t>新建</t>
        </is>
      </c>
      <c r="F637" s="21" t="inlineStr">
        <is>
          <t>洪德镇</t>
        </is>
      </c>
      <c r="G637" s="199" t="inlineStr">
        <is>
          <t>埋设供水管道13.705km，管道穿路6处，管道穿河11处，新建阀门井7座；新建200m³蓄水池一座；新建供水点2处。(总投资209.98万元，本次安排72.4万元）</t>
        </is>
      </c>
      <c r="H637" s="238" t="n">
        <v>72.40000000000001</v>
      </c>
      <c r="I637" s="238" t="n">
        <v>72.40000000000001</v>
      </c>
      <c r="J637" s="219">
        <f>H637-I637</f>
        <v/>
      </c>
      <c r="K637" s="40">
        <f>I637/H637</f>
        <v/>
      </c>
      <c r="L637" s="21" t="n"/>
      <c r="M637" s="21" t="inlineStr">
        <is>
          <t>水务局</t>
        </is>
      </c>
      <c r="N637" s="21" t="inlineStr">
        <is>
          <t>水务局</t>
        </is>
      </c>
      <c r="O637" s="119" t="n"/>
    </row>
    <row r="638" ht="51" customHeight="1" s="226">
      <c r="A638" s="197" t="n">
        <v>9</v>
      </c>
      <c r="B638" s="21" t="inlineStr">
        <is>
          <t>环脱贫领办发〔2021〕40号</t>
        </is>
      </c>
      <c r="C638" s="119" t="inlineStr">
        <is>
          <t>中央三批衔接资金</t>
        </is>
      </c>
      <c r="D638" s="21" t="inlineStr">
        <is>
          <t>环县毛井镇丁连掌等3个行政村管道延伸供水工程</t>
        </is>
      </c>
      <c r="E638" s="21" t="inlineStr">
        <is>
          <t>新建</t>
        </is>
      </c>
      <c r="F638" s="198" t="inlineStr">
        <is>
          <t>毛井镇</t>
        </is>
      </c>
      <c r="G638" s="199" t="inlineStr">
        <is>
          <t>新建100m³高位蓄水池1座；埋设上水钢管450m；埋设引水管道11.579km，新建阀门井10座。(总投资119.04万元，本次安排40万元）</t>
        </is>
      </c>
      <c r="H638" s="238" t="n">
        <v>40</v>
      </c>
      <c r="I638" s="238" t="n">
        <v>40</v>
      </c>
      <c r="J638" s="219">
        <f>H638-I638</f>
        <v/>
      </c>
      <c r="K638" s="40">
        <f>I638/H638</f>
        <v/>
      </c>
      <c r="L638" s="21" t="n"/>
      <c r="M638" s="21" t="inlineStr">
        <is>
          <t>水务局</t>
        </is>
      </c>
      <c r="N638" s="21" t="inlineStr">
        <is>
          <t>水务局</t>
        </is>
      </c>
      <c r="O638" s="119" t="n"/>
    </row>
    <row r="639" ht="51" customHeight="1" s="226">
      <c r="A639" s="197" t="n">
        <v>10</v>
      </c>
      <c r="B639" s="21" t="inlineStr">
        <is>
          <t>环脱贫领办发〔2021〕40号</t>
        </is>
      </c>
      <c r="C639" s="119" t="inlineStr">
        <is>
          <t>中央三批衔接资金</t>
        </is>
      </c>
      <c r="D639" s="21" t="inlineStr">
        <is>
          <t>环县农村饮水入户管线及设施维修改造工程</t>
        </is>
      </c>
      <c r="E639" s="21" t="inlineStr">
        <is>
          <t>新建</t>
        </is>
      </c>
      <c r="F639" s="198" t="inlineStr">
        <is>
          <t>八珠乡等20个乡镇</t>
        </is>
      </c>
      <c r="G639" s="199" t="inlineStr">
        <is>
          <t>入户管线改造维修及更换饮水入户配套设施项目。(总投资630万元，已安排478万元，本次安排74万元）</t>
        </is>
      </c>
      <c r="H639" s="238" t="n">
        <v>74</v>
      </c>
      <c r="I639" s="238" t="n">
        <v>74</v>
      </c>
      <c r="J639" s="219">
        <f>H639-I639</f>
        <v/>
      </c>
      <c r="K639" s="40">
        <f>I639/H639</f>
        <v/>
      </c>
      <c r="L639" s="21" t="n"/>
      <c r="M639" s="21" t="inlineStr">
        <is>
          <t>水务局</t>
        </is>
      </c>
      <c r="N639" s="21" t="inlineStr">
        <is>
          <t>水务局</t>
        </is>
      </c>
      <c r="O639" s="119" t="n"/>
    </row>
    <row r="640" ht="51" customHeight="1" s="226">
      <c r="A640" s="197" t="n">
        <v>11</v>
      </c>
      <c r="B640" s="21" t="inlineStr">
        <is>
          <t>环脱贫领办发〔2021〕40号</t>
        </is>
      </c>
      <c r="C640" s="119" t="inlineStr">
        <is>
          <t>中央三批衔接资金</t>
        </is>
      </c>
      <c r="D640" s="21" t="inlineStr">
        <is>
          <t>环县农村饮水管线维修改造工程</t>
        </is>
      </c>
      <c r="E640" s="21" t="inlineStr">
        <is>
          <t>新建</t>
        </is>
      </c>
      <c r="F640" s="21" t="inlineStr">
        <is>
          <t>甜水镇等20个乡镇</t>
        </is>
      </c>
      <c r="G640" s="23" t="inlineStr">
        <is>
          <t>管网改造106.57km，新建检查井35座。(总投资818.74万元，已安排658.51万元，本次安排77万元）</t>
        </is>
      </c>
      <c r="H640" s="238" t="n">
        <v>77</v>
      </c>
      <c r="I640" s="238" t="n">
        <v>77</v>
      </c>
      <c r="J640" s="219">
        <f>H640-I640</f>
        <v/>
      </c>
      <c r="K640" s="40">
        <f>I640/H640</f>
        <v/>
      </c>
      <c r="L640" s="21" t="n"/>
      <c r="M640" s="21" t="inlineStr">
        <is>
          <t>水务局</t>
        </is>
      </c>
      <c r="N640" s="21" t="inlineStr">
        <is>
          <t>水务局</t>
        </is>
      </c>
      <c r="O640" s="119" t="n"/>
    </row>
    <row r="641" ht="75" customHeight="1" s="226">
      <c r="A641" s="197" t="n">
        <v>12</v>
      </c>
      <c r="B641" s="21" t="inlineStr">
        <is>
          <t>环脱贫领办发〔2021〕40号</t>
        </is>
      </c>
      <c r="C641" s="119" t="inlineStr">
        <is>
          <t>中央三批衔接资金</t>
        </is>
      </c>
      <c r="D641" s="21" t="inlineStr">
        <is>
          <t>环县木钵镇农村饮水饮水应急水源工程</t>
        </is>
      </c>
      <c r="E641" s="21" t="inlineStr">
        <is>
          <t>新建</t>
        </is>
      </c>
      <c r="F641" s="21" t="inlineStr">
        <is>
          <t>木钵镇、曲子镇</t>
        </is>
      </c>
      <c r="G641" s="32" t="inlineStr">
        <is>
          <t>新建200m³原水池1座、400m³清水池1座，安装60m³/h反渗透设备1套，新建3*4*4.5m钢筋混凝土泵坑1座。0.3*0.3m排水沟30m。拆除5间管理房，扩建厂房491.04㎡；电缆沟40m，埋设电缆30m，DN400钢带双臂波纹排水管20m，DN200PE（1.0Mp）链接管道85m，DN110PE（1.0Mp）供水管25m，新建机井观察井（2.5*2.5*2.5m）1座；检查井（1.2*1.2）1座，检查井（1.5*1.6）1座；新建室外C20混凝土道路25m，宽3.4m。(总投资428万元，已安排186.8万元，本次安排200万元）</t>
        </is>
      </c>
      <c r="H641" s="238" t="n">
        <v>200</v>
      </c>
      <c r="I641" s="238" t="n">
        <v>200</v>
      </c>
      <c r="J641" s="219">
        <f>H641-I641</f>
        <v/>
      </c>
      <c r="K641" s="40">
        <f>I641/H641</f>
        <v/>
      </c>
      <c r="L641" s="21" t="n"/>
      <c r="M641" s="21" t="inlineStr">
        <is>
          <t>水务局</t>
        </is>
      </c>
      <c r="N641" s="21" t="inlineStr">
        <is>
          <t>水务局</t>
        </is>
      </c>
      <c r="O641" s="119" t="n"/>
    </row>
    <row r="642" ht="51" customHeight="1" s="226">
      <c r="A642" s="150" t="inlineStr">
        <is>
          <t>八十七</t>
        </is>
      </c>
      <c r="B642" s="82" t="inlineStr">
        <is>
          <t>环脱贫领办发〔2021〕40号</t>
        </is>
      </c>
      <c r="C642" s="54" t="inlineStr">
        <is>
          <t>中央三批衔接资金</t>
        </is>
      </c>
      <c r="D642" s="82" t="inlineStr">
        <is>
          <t>脱贫户场窖小电井工程合计</t>
        </is>
      </c>
      <c r="E642" s="82" t="inlineStr">
        <is>
          <t>新建</t>
        </is>
      </c>
      <c r="F642" s="82" t="inlineStr">
        <is>
          <t>八珠乡等17个乡镇</t>
        </is>
      </c>
      <c r="G642" s="108" t="inlineStr">
        <is>
          <t>扶持922户脱贫户新建场窖、小电井等蓄水设施921处，其中：一场一窖194处，砖砌窖466眼，集流场25处，小电井236眼，产权归农户所有。(总投资836.6万元，已安排500万元，本次安排336.6万元)</t>
        </is>
      </c>
      <c r="H642" s="221" t="n">
        <v>336.6</v>
      </c>
      <c r="I642" s="221" t="n">
        <v>336.6</v>
      </c>
      <c r="J642" s="221">
        <f>H642-I642</f>
        <v/>
      </c>
      <c r="K642" s="157">
        <f>I642/H642</f>
        <v/>
      </c>
      <c r="L642" s="82" t="n"/>
      <c r="M642" s="82" t="inlineStr">
        <is>
          <t>水务局</t>
        </is>
      </c>
      <c r="N642" s="82" t="inlineStr">
        <is>
          <t>水务局</t>
        </is>
      </c>
      <c r="O642" s="54" t="n"/>
    </row>
    <row r="643" ht="77" customHeight="1" s="226">
      <c r="A643" s="197" t="n">
        <v>1</v>
      </c>
      <c r="B643" s="21" t="inlineStr">
        <is>
          <t>环脱贫领办发〔2021〕40号</t>
        </is>
      </c>
      <c r="C643" s="119" t="inlineStr">
        <is>
          <t>中央三批衔接资金</t>
        </is>
      </c>
      <c r="D643" s="21" t="inlineStr">
        <is>
          <t>脱贫户场窖、小电井工程</t>
        </is>
      </c>
      <c r="E643" s="21" t="inlineStr">
        <is>
          <t>新建</t>
        </is>
      </c>
      <c r="F643" s="21" t="inlineStr">
        <is>
          <t>八珠乡</t>
        </is>
      </c>
      <c r="G643" s="32" t="inlineStr">
        <is>
          <t>新建一场一窖10处，小电井40眼，砖砌窖27眼，集流场1处，其中：八珠塬村砖砌窖2眼；曹塬村一场一窖5处，砖砌窖1眼；瓦崾岘砖砌窖2眼；杏树沟村小电井4眼，砖砌窖1眼；塔儿咀村一场一窖1处，小电井15眼，砖砌窖5眼；马连掌村小电井5眼，砖砌窖1眼；冯家湾村一场一窖3处，小电井8眼，砖砌窖7眼；湫坝沟村小电井4眼，集流场1处，砖砌窖1眼；白塬村一场一窖1处，小电井4眼，砖砌窖6眼；苟塬村砖砌窖1眼。</t>
        </is>
      </c>
      <c r="H643" s="238" t="n">
        <v>29.3</v>
      </c>
      <c r="I643" s="238" t="n">
        <v>29.3</v>
      </c>
      <c r="J643" s="219">
        <f>H643-I643</f>
        <v/>
      </c>
      <c r="K643" s="40">
        <f>I643/H643</f>
        <v/>
      </c>
      <c r="L643" s="21" t="n"/>
      <c r="M643" s="21" t="inlineStr">
        <is>
          <t>水务局</t>
        </is>
      </c>
      <c r="N643" s="21" t="inlineStr">
        <is>
          <t>八珠乡</t>
        </is>
      </c>
      <c r="O643" s="119" t="n"/>
    </row>
    <row r="644" ht="51" customHeight="1" s="226">
      <c r="A644" s="197" t="n">
        <v>2</v>
      </c>
      <c r="B644" s="21" t="inlineStr">
        <is>
          <t>环脱贫领办发〔2021〕40号</t>
        </is>
      </c>
      <c r="C644" s="119" t="inlineStr">
        <is>
          <t>中央三批衔接资金</t>
        </is>
      </c>
      <c r="D644" s="21" t="inlineStr">
        <is>
          <t>脱贫户场窖、小电井工程</t>
        </is>
      </c>
      <c r="E644" s="21" t="inlineStr">
        <is>
          <t>新建</t>
        </is>
      </c>
      <c r="F644" s="21" t="inlineStr">
        <is>
          <t>罗山乡</t>
        </is>
      </c>
      <c r="G644" s="32" t="inlineStr">
        <is>
          <t>新建一场一窖4处，砖砌窖22眼，集流场1处，其中：苇芝城村村砖砌窖2眼；龙柏山村一场一窖4处，砖砌窖9眼；大树塬村砖砌窖3眼，集流场1处；陈渠子村砖砌窖7眼；山水湾村砖砌窖1眼。</t>
        </is>
      </c>
      <c r="H644" s="238" t="n">
        <v>8.800000000000001</v>
      </c>
      <c r="I644" s="238" t="n">
        <v>8.800000000000001</v>
      </c>
      <c r="J644" s="219">
        <f>H644-I644</f>
        <v/>
      </c>
      <c r="K644" s="40">
        <f>I644/H644</f>
        <v/>
      </c>
      <c r="L644" s="21" t="n"/>
      <c r="M644" s="21" t="inlineStr">
        <is>
          <t>水务局</t>
        </is>
      </c>
      <c r="N644" s="21" t="inlineStr">
        <is>
          <t>罗山乡</t>
        </is>
      </c>
      <c r="O644" s="119" t="n"/>
    </row>
    <row r="645" ht="51" customHeight="1" s="226">
      <c r="A645" s="197" t="n">
        <v>3</v>
      </c>
      <c r="B645" s="21" t="inlineStr">
        <is>
          <t>环脱贫领办发〔2021〕40号</t>
        </is>
      </c>
      <c r="C645" s="119" t="inlineStr">
        <is>
          <t>中央三批衔接资金</t>
        </is>
      </c>
      <c r="D645" s="21" t="inlineStr">
        <is>
          <t>脱贫户场窖、小电井工程</t>
        </is>
      </c>
      <c r="E645" s="21" t="inlineStr">
        <is>
          <t>新建</t>
        </is>
      </c>
      <c r="F645" s="21" t="inlineStr">
        <is>
          <t>甜水镇</t>
        </is>
      </c>
      <c r="G645" s="32" t="inlineStr">
        <is>
          <t>新建一场一窖10处，砖砌窖13眼，集流场2处，小电井1眼，其中：狼儿滩村砖砌窖1眼；高崾岘村一场一窖4处，砖砌窖5眼，集流场2处；何塬村一场一窖2处，砖砌窖6眼；邱滩村一场一窖1处，砖砌窖1眼，小电井1眼；赵掌村一场一窖3处。</t>
        </is>
      </c>
      <c r="H645" s="238" t="n">
        <v>9.699999999999999</v>
      </c>
      <c r="I645" s="238" t="n">
        <v>9.699999999999999</v>
      </c>
      <c r="J645" s="219">
        <f>H645-I645</f>
        <v/>
      </c>
      <c r="K645" s="40">
        <f>I645/H645</f>
        <v/>
      </c>
      <c r="L645" s="21" t="n"/>
      <c r="M645" s="21" t="inlineStr">
        <is>
          <t>水务局</t>
        </is>
      </c>
      <c r="N645" s="21" t="inlineStr">
        <is>
          <t>甜水镇</t>
        </is>
      </c>
      <c r="O645" s="119" t="n"/>
    </row>
    <row r="646" ht="51" customHeight="1" s="226">
      <c r="A646" s="197" t="n">
        <v>4</v>
      </c>
      <c r="B646" s="21" t="inlineStr">
        <is>
          <t>环脱贫领办发〔2021〕40号</t>
        </is>
      </c>
      <c r="C646" s="119" t="inlineStr">
        <is>
          <t>中央三批衔接资金</t>
        </is>
      </c>
      <c r="D646" s="21" t="inlineStr">
        <is>
          <t>脱贫户场窖、小电井工程</t>
        </is>
      </c>
      <c r="E646" s="21" t="inlineStr">
        <is>
          <t>新建</t>
        </is>
      </c>
      <c r="F646" s="21" t="inlineStr">
        <is>
          <t>樊家川镇</t>
        </is>
      </c>
      <c r="G646" s="32" t="inlineStr">
        <is>
          <t>新建一场一窖2处，砖砌窖20眼，小电井2眼，其中：长城村砖砌窖4眼；马骏滩村一场一窖1处，砖砌窖1眼，小电井1眼；李崾岘村砖砌窖2眼；慕家河村一场一窖1处，砖砌窖4眼；郝集村砖砌窖4眼，小电井1眼。</t>
        </is>
      </c>
      <c r="H646" s="238" t="n">
        <v>7.8</v>
      </c>
      <c r="I646" s="238" t="n">
        <v>7.8</v>
      </c>
      <c r="J646" s="219">
        <f>H646-I646</f>
        <v/>
      </c>
      <c r="K646" s="40">
        <f>I646/H646</f>
        <v/>
      </c>
      <c r="L646" s="21" t="n"/>
      <c r="M646" s="21" t="inlineStr">
        <is>
          <t>水务局</t>
        </is>
      </c>
      <c r="N646" s="21" t="inlineStr">
        <is>
          <t>樊家川镇</t>
        </is>
      </c>
      <c r="O646" s="119" t="n"/>
    </row>
    <row r="647" ht="51" customHeight="1" s="226">
      <c r="A647" s="197" t="n">
        <v>5</v>
      </c>
      <c r="B647" s="21" t="inlineStr">
        <is>
          <t>环脱贫领办发〔2021〕40号</t>
        </is>
      </c>
      <c r="C647" s="119" t="inlineStr">
        <is>
          <t>中央三批衔接资金</t>
        </is>
      </c>
      <c r="D647" s="21" t="inlineStr">
        <is>
          <t>脱贫户场窖、小电井工程</t>
        </is>
      </c>
      <c r="E647" s="21" t="inlineStr">
        <is>
          <t>新建</t>
        </is>
      </c>
      <c r="F647" s="21" t="inlineStr">
        <is>
          <t>天池乡</t>
        </is>
      </c>
      <c r="G647" s="32" t="inlineStr">
        <is>
          <t>新建砖砌窖1眼，其中：张邓塬村砖砌窖1眼。</t>
        </is>
      </c>
      <c r="H647" s="238" t="n">
        <v>0.3</v>
      </c>
      <c r="I647" s="238" t="n">
        <v>0.3</v>
      </c>
      <c r="J647" s="219">
        <f>H647-I647</f>
        <v/>
      </c>
      <c r="K647" s="40">
        <f>I647/H647</f>
        <v/>
      </c>
      <c r="L647" s="21" t="n"/>
      <c r="M647" s="21" t="inlineStr">
        <is>
          <t>水务局</t>
        </is>
      </c>
      <c r="N647" s="21" t="inlineStr">
        <is>
          <t>天池乡</t>
        </is>
      </c>
      <c r="O647" s="119" t="n"/>
    </row>
    <row r="648" ht="80" customHeight="1" s="226">
      <c r="A648" s="197" t="n">
        <v>6</v>
      </c>
      <c r="B648" s="21" t="inlineStr">
        <is>
          <t>环脱贫领办发〔2021〕40号</t>
        </is>
      </c>
      <c r="C648" s="119" t="inlineStr">
        <is>
          <t>中央三批衔接资金</t>
        </is>
      </c>
      <c r="D648" s="21" t="inlineStr">
        <is>
          <t>脱贫户场窖、小电井工程</t>
        </is>
      </c>
      <c r="E648" s="21" t="inlineStr">
        <is>
          <t>新建</t>
        </is>
      </c>
      <c r="F648" s="21" t="inlineStr">
        <is>
          <t>洪德镇</t>
        </is>
      </c>
      <c r="G648" s="32" t="inlineStr">
        <is>
          <t>新建一场一窖30处，砖砌窖130眼，集流场4处，小电井39眼，其中：李塬村一场一窖1处；苗河村一场一窖3处；河连湾村砖砌窖1眼，小电井1眼；洪德街村一场一窖8处，砖砌窖8眼；许旗村一场一窖1处；新集子村一场一窖31处；丁阳渠子小电井8眼；梁岔村小电井12处；赵洼村一场一窖1处，砖砌窖1眼；李达掌村一场一窖29处，小电井3眼；寇河村一场一窖8处，砖砌窖12眼，小电井9眼；马塬村一场一窖2处，砖砌窖20眼，集流场4处，小电井4眼；苏长沟村一场一窖2处，砖砌窖2眼；私盐路村砖砌窖25眼，小电井2眼。</t>
        </is>
      </c>
      <c r="H648" s="238" t="n">
        <v>70.40000000000001</v>
      </c>
      <c r="I648" s="238" t="n">
        <v>70.40000000000001</v>
      </c>
      <c r="J648" s="219">
        <f>H648-I648</f>
        <v/>
      </c>
      <c r="K648" s="40">
        <f>I648/H648</f>
        <v/>
      </c>
      <c r="L648" s="21" t="n"/>
      <c r="M648" s="21" t="inlineStr">
        <is>
          <t>水务局</t>
        </is>
      </c>
      <c r="N648" s="21" t="inlineStr">
        <is>
          <t>洪德镇</t>
        </is>
      </c>
      <c r="O648" s="119" t="n"/>
    </row>
    <row r="649" ht="51" customHeight="1" s="226">
      <c r="A649" s="197" t="n">
        <v>7</v>
      </c>
      <c r="B649" s="21" t="inlineStr">
        <is>
          <t>环脱贫领办发〔2021〕40号</t>
        </is>
      </c>
      <c r="C649" s="119" t="inlineStr">
        <is>
          <t>中央三批衔接资金</t>
        </is>
      </c>
      <c r="D649" s="21" t="inlineStr">
        <is>
          <t>脱贫户场窖、小电井工程</t>
        </is>
      </c>
      <c r="E649" s="21" t="inlineStr">
        <is>
          <t>新建</t>
        </is>
      </c>
      <c r="F649" s="21" t="inlineStr">
        <is>
          <t>虎洞镇</t>
        </is>
      </c>
      <c r="G649" s="32" t="inlineStr">
        <is>
          <t>新建一场一窖3处，砖砌窖66眼，集流场1处，小电井22眼，其中：张大掌村砖砌窖2眼，小电井7眼；半个城村一场一窖3处，砖砌窖5眼；高庙湾村砖砌窖8眼；贾驿村砖砌窖10眼；刘解掌村砖砌窖16眼，集流场1处，小电井1眼；张湾村小电井3眼，砖砌窖8眼；常兆台村砖砌窖3眼，小电井7眼；金庄塬村小电井3眼，砖砌窖15眼。</t>
        </is>
      </c>
      <c r="H649" s="238" t="n">
        <v>30.3</v>
      </c>
      <c r="I649" s="238" t="n">
        <v>30.3</v>
      </c>
      <c r="J649" s="219">
        <f>H649-I649</f>
        <v/>
      </c>
      <c r="K649" s="40">
        <f>I649/H649</f>
        <v/>
      </c>
      <c r="L649" s="21" t="n"/>
      <c r="M649" s="21" t="inlineStr">
        <is>
          <t>水务局</t>
        </is>
      </c>
      <c r="N649" s="21" t="inlineStr">
        <is>
          <t>虎洞镇</t>
        </is>
      </c>
      <c r="O649" s="119" t="n"/>
    </row>
    <row r="650" ht="63" customHeight="1" s="226">
      <c r="A650" s="197" t="n">
        <v>8</v>
      </c>
      <c r="B650" s="21" t="inlineStr">
        <is>
          <t>环脱贫领办发〔2021〕40号</t>
        </is>
      </c>
      <c r="C650" s="119" t="inlineStr">
        <is>
          <t>中央三批衔接资金</t>
        </is>
      </c>
      <c r="D650" s="21" t="inlineStr">
        <is>
          <t>脱贫户场窖、小电井工程</t>
        </is>
      </c>
      <c r="E650" s="21" t="inlineStr">
        <is>
          <t>新建</t>
        </is>
      </c>
      <c r="F650" s="21" t="inlineStr">
        <is>
          <t>曲子镇</t>
        </is>
      </c>
      <c r="G650" s="32" t="inlineStr">
        <is>
          <t>新建一场一窖7处，砖砌窖19眼，小电井6眼，其中：五里桥村砖砌窖3眼；刘旗村小电井1眼；高李湾村砖砌窖1眼，小电井1眼；楼房子村一场一窖4处；西沟村砖砌窖7眼，小电井2眼；宋家塬村一场一窖1处，砖砌窖2眼；许家塬村砖砌窖2眼，小电井1眼；金盆掌村一场一窖1处，砖砌窖2眼；小庄子村砖砌窖1眼；马家河村小电井1眼；董家塬村一场一窖1处，砖砌窖1眼。</t>
        </is>
      </c>
      <c r="H650" s="238" t="n">
        <v>12.4</v>
      </c>
      <c r="I650" s="238" t="n">
        <v>12.4</v>
      </c>
      <c r="J650" s="219">
        <f>H650-I650</f>
        <v/>
      </c>
      <c r="K650" s="40">
        <f>I650/H650</f>
        <v/>
      </c>
      <c r="L650" s="21" t="n"/>
      <c r="M650" s="21" t="inlineStr">
        <is>
          <t>水务局</t>
        </is>
      </c>
      <c r="N650" s="21" t="inlineStr">
        <is>
          <t>曲子镇</t>
        </is>
      </c>
      <c r="O650" s="119" t="n"/>
    </row>
    <row r="651" ht="51" customHeight="1" s="226">
      <c r="A651" s="197" t="n">
        <v>9</v>
      </c>
      <c r="B651" s="21" t="inlineStr">
        <is>
          <t>环脱贫领办发〔2021〕40号</t>
        </is>
      </c>
      <c r="C651" s="119" t="inlineStr">
        <is>
          <t>中央三批衔接资金</t>
        </is>
      </c>
      <c r="D651" s="21" t="inlineStr">
        <is>
          <t>脱贫户场窖、小电井工程</t>
        </is>
      </c>
      <c r="E651" s="21" t="inlineStr">
        <is>
          <t>新建</t>
        </is>
      </c>
      <c r="F651" s="21" t="inlineStr">
        <is>
          <t>演武乡</t>
        </is>
      </c>
      <c r="G651" s="32" t="inlineStr">
        <is>
          <t>新建一场一窖4处，砖砌窖2眼，小电井43眼，其中：曳郭咀村小电井7眼；走马硷村小电井1眼；路家塬村一场一窖1处，砖砌窖11眼，小电井1眼；吴家塬村小电井3眼；刘坪村一场一窖1处，砖砌窖2眼，小电井3眼；杨家洼村小电井2眼；佛岔村一场一窖2处，小电井16眼。</t>
        </is>
      </c>
      <c r="H651" s="238" t="n">
        <v>19.8</v>
      </c>
      <c r="I651" s="238" t="n">
        <v>19.8</v>
      </c>
      <c r="J651" s="219">
        <f>H651-I651</f>
        <v/>
      </c>
      <c r="K651" s="40">
        <f>I651/H651</f>
        <v/>
      </c>
      <c r="L651" s="21" t="n"/>
      <c r="M651" s="21" t="inlineStr">
        <is>
          <t>水务局</t>
        </is>
      </c>
      <c r="N651" s="21" t="inlineStr">
        <is>
          <t>演武乡</t>
        </is>
      </c>
      <c r="O651" s="119" t="n"/>
    </row>
    <row r="652" ht="54" customHeight="1" s="226">
      <c r="A652" s="197" t="n">
        <v>10</v>
      </c>
      <c r="B652" s="21" t="inlineStr">
        <is>
          <t>环脱贫领办发〔2021〕40号</t>
        </is>
      </c>
      <c r="C652" s="119" t="inlineStr">
        <is>
          <t>中央三批衔接资金</t>
        </is>
      </c>
      <c r="D652" s="21" t="inlineStr">
        <is>
          <t>脱贫户场窖、小电井工程</t>
        </is>
      </c>
      <c r="E652" s="21" t="inlineStr">
        <is>
          <t>新建</t>
        </is>
      </c>
      <c r="F652" s="21" t="inlineStr">
        <is>
          <t>南湫乡</t>
        </is>
      </c>
      <c r="G652" s="32" t="inlineStr">
        <is>
          <t>新建一场一窖17处，砖砌窖22眼，集流场4处，其中：双井子村砖砌窖10眼；党家洼村一场一窖1处，砖砌窖1眼；岳后渠村一场一窖3处，砖砌窖7眼，集流场3处；杨兴堡村一场一窖3处，砖砌窖2眼，集流场1处；洪涝池村一场一窖3处；花儿山村一场一窖6处，砖砌窖2眼。</t>
        </is>
      </c>
      <c r="H652" s="238" t="n">
        <v>15.9</v>
      </c>
      <c r="I652" s="238" t="n">
        <v>15.9</v>
      </c>
      <c r="J652" s="219">
        <f>H652-I652</f>
        <v/>
      </c>
      <c r="K652" s="40">
        <f>I652/H652</f>
        <v/>
      </c>
      <c r="L652" s="21" t="n"/>
      <c r="M652" s="21" t="inlineStr">
        <is>
          <t>水务局</t>
        </is>
      </c>
      <c r="N652" s="21" t="inlineStr">
        <is>
          <t>南湫乡</t>
        </is>
      </c>
      <c r="O652" s="119" t="n"/>
    </row>
    <row r="653" ht="78" customHeight="1" s="226">
      <c r="A653" s="197" t="n">
        <v>11</v>
      </c>
      <c r="B653" s="21" t="inlineStr">
        <is>
          <t>环脱贫领办发〔2021〕40号</t>
        </is>
      </c>
      <c r="C653" s="119" t="inlineStr">
        <is>
          <t>中央三批衔接资金</t>
        </is>
      </c>
      <c r="D653" s="21" t="inlineStr">
        <is>
          <t>脱贫户场窖、小电井工程</t>
        </is>
      </c>
      <c r="E653" s="21" t="inlineStr">
        <is>
          <t>新建</t>
        </is>
      </c>
      <c r="F653" s="21" t="inlineStr">
        <is>
          <t>合道镇</t>
        </is>
      </c>
      <c r="G653" s="32" t="inlineStr">
        <is>
          <t>新建一场一窖14处，砖砌窖13眼，小电井23眼，其中：常崾岘村一场一窖2处，砖砌窖1眼；陈旗塬村一场一窖1处，小电井1眼；大路洼村一场一窖1处，小电井3眼；何家坪村一场一窖1处1；红崖洼村小电井3眼；梁坪村小电井6眼；尚西坪村小电井2眼；沈家岭村砖砌窖4眼；唐台子村一场一窖1处，砖砌窖1眼，小电井2眼；陶洼子村小电井2眼；瓦天沟村一场一窖1处，砖砌窖1眼，小电井4眼；杨坪沟村一场一窖3处；寨子坪村一场一窖1处；赵台村一场一窖2处，砖砌窖4眼；赵家塬村砖砌窖1眼；朱家塬村一场一窖1处，砖砌窖1眼。</t>
        </is>
      </c>
      <c r="H653" s="238" t="n">
        <v>20.1</v>
      </c>
      <c r="I653" s="238" t="n">
        <v>20.1</v>
      </c>
      <c r="J653" s="219">
        <f>H653-I653</f>
        <v/>
      </c>
      <c r="K653" s="40">
        <f>I653/H653</f>
        <v/>
      </c>
      <c r="L653" s="21" t="n"/>
      <c r="M653" s="21" t="inlineStr">
        <is>
          <t>水务局</t>
        </is>
      </c>
      <c r="N653" s="21" t="inlineStr">
        <is>
          <t>合道镇</t>
        </is>
      </c>
      <c r="O653" s="119" t="n"/>
    </row>
    <row r="654" ht="62" customHeight="1" s="226">
      <c r="A654" s="197" t="n">
        <v>12</v>
      </c>
      <c r="B654" s="21" t="inlineStr">
        <is>
          <t>环脱贫领办发〔2021〕40号</t>
        </is>
      </c>
      <c r="C654" s="119" t="inlineStr">
        <is>
          <t>中央三批衔接资金</t>
        </is>
      </c>
      <c r="D654" s="21" t="inlineStr">
        <is>
          <t>脱贫户场窖、小电井工程</t>
        </is>
      </c>
      <c r="E654" s="21" t="inlineStr">
        <is>
          <t>新建</t>
        </is>
      </c>
      <c r="F654" s="21" t="inlineStr">
        <is>
          <t>耿湾乡</t>
        </is>
      </c>
      <c r="G654" s="32" t="inlineStr">
        <is>
          <t>新建一场一窖21处，砖砌窖26眼，集流场2处，小电井3眼，其中：早流渠村砖砌窖3眼；天桥村砖砌窖1眼；潘掌村一场一窖3处，砖砌窖3眼，小电井2眼；韩老庄村一场一窖3处，砖砌窖5眼，集流场1处；郝东掌村一场一窖3处，砖砌窖7眼；万湾村一场一窖7处，砖砌窖4眼，小电井1眼；郜庄村一场一窖1处；黑城岔村集流场1处；天桥村砖砌窖3眼；许掌村一场一窖2处；张台村一场一窖2处。</t>
        </is>
      </c>
      <c r="H654" s="238" t="n">
        <v>19.9</v>
      </c>
      <c r="I654" s="238" t="n">
        <v>19.9</v>
      </c>
      <c r="J654" s="219">
        <f>H654-I654</f>
        <v/>
      </c>
      <c r="K654" s="40">
        <f>I654/H654</f>
        <v/>
      </c>
      <c r="L654" s="21" t="n"/>
      <c r="M654" s="21" t="inlineStr">
        <is>
          <t>水务局</t>
        </is>
      </c>
      <c r="N654" s="21" t="inlineStr">
        <is>
          <t>耿湾乡</t>
        </is>
      </c>
      <c r="O654" s="119" t="n"/>
    </row>
    <row r="655" ht="51" customHeight="1" s="226">
      <c r="A655" s="197" t="n">
        <v>13</v>
      </c>
      <c r="B655" s="21" t="inlineStr">
        <is>
          <t>环脱贫领办发〔2021〕40号</t>
        </is>
      </c>
      <c r="C655" s="119" t="inlineStr">
        <is>
          <t>中央三批衔接资金</t>
        </is>
      </c>
      <c r="D655" s="21" t="inlineStr">
        <is>
          <t>脱贫户场窖、小电井工程</t>
        </is>
      </c>
      <c r="E655" s="21" t="inlineStr">
        <is>
          <t>新建</t>
        </is>
      </c>
      <c r="F655" s="21" t="inlineStr">
        <is>
          <t>山城乡</t>
        </is>
      </c>
      <c r="G655" s="32" t="inlineStr">
        <is>
          <t>新建一场一窖40处，砖砌窖13眼，集流场3处，其中：八里铺村砖砌窖1眼；冯家沟村集流场1处；郝掌村一场一窖9处，砖砌窖2眼；山城堡村一场一窖6处，砖砌窖2眼，集流场2处；王山口子村一场一窖25处，砖砌窖7眼；赵庄砖砌窖1处。</t>
        </is>
      </c>
      <c r="H655" s="238" t="n">
        <v>24.5</v>
      </c>
      <c r="I655" s="238" t="n">
        <v>24.5</v>
      </c>
      <c r="J655" s="219">
        <f>H655-I655</f>
        <v/>
      </c>
      <c r="K655" s="40">
        <f>I655/H655</f>
        <v/>
      </c>
      <c r="L655" s="21" t="n"/>
      <c r="M655" s="21" t="inlineStr">
        <is>
          <t>水务局</t>
        </is>
      </c>
      <c r="N655" s="21" t="inlineStr">
        <is>
          <t>山城乡</t>
        </is>
      </c>
      <c r="O655" s="119" t="n"/>
    </row>
    <row r="656" ht="63" customHeight="1" s="226">
      <c r="A656" s="197" t="n">
        <v>14</v>
      </c>
      <c r="B656" s="21" t="inlineStr">
        <is>
          <t>环脱贫领办发〔2021〕40号</t>
        </is>
      </c>
      <c r="C656" s="119" t="inlineStr">
        <is>
          <t>中央三批衔接资金</t>
        </is>
      </c>
      <c r="D656" s="21" t="inlineStr">
        <is>
          <t>脱贫户场窖、小电井工程</t>
        </is>
      </c>
      <c r="E656" s="21" t="inlineStr">
        <is>
          <t>新建</t>
        </is>
      </c>
      <c r="F656" s="21" t="inlineStr">
        <is>
          <t>小南沟乡</t>
        </is>
      </c>
      <c r="G656" s="32" t="inlineStr">
        <is>
          <t>新建一场一窖15处，砖砌窖22眼，集流场2处，小电井10眼，其中：许掌村一场一窖1处，砖砌窖4眼，小电井6眼；陈掌村一场一窖2处，砖砌窖7眼，集流场1处，小电井1眼；汪天子一场一窖2处；李上山村砖砌窖6眼；粉子山村一场一窖9处，砖砌窖3眼，集流场1处；燕麦掌村小电井1眼；杨胡套子村一场一窖1处，砖砌窖1眼；丁寨柯村小电井1眼；连川村砖砌窖1眼，小电井1眼。</t>
        </is>
      </c>
      <c r="H656" s="238" t="n">
        <v>18.5</v>
      </c>
      <c r="I656" s="238" t="n">
        <v>18.5</v>
      </c>
      <c r="J656" s="219">
        <f>H656-I656</f>
        <v/>
      </c>
      <c r="K656" s="40">
        <f>I656/H656</f>
        <v/>
      </c>
      <c r="L656" s="21" t="n"/>
      <c r="M656" s="21" t="inlineStr">
        <is>
          <t>水务局</t>
        </is>
      </c>
      <c r="N656" s="21" t="inlineStr">
        <is>
          <t>小南沟乡</t>
        </is>
      </c>
      <c r="O656" s="119" t="n"/>
    </row>
    <row r="657" ht="63" customHeight="1" s="226">
      <c r="A657" s="197" t="n">
        <v>15</v>
      </c>
      <c r="B657" s="21" t="inlineStr">
        <is>
          <t>环脱贫领办发〔2021〕40号</t>
        </is>
      </c>
      <c r="C657" s="119" t="inlineStr">
        <is>
          <t>中央三批衔接资金</t>
        </is>
      </c>
      <c r="D657" s="21" t="inlineStr">
        <is>
          <t>脱贫户场窖、小电井工程</t>
        </is>
      </c>
      <c r="E657" s="21" t="inlineStr">
        <is>
          <t>新建</t>
        </is>
      </c>
      <c r="F657" s="21" t="inlineStr">
        <is>
          <t>木钵镇</t>
        </is>
      </c>
      <c r="G657" s="32" t="inlineStr">
        <is>
          <t>新建一场一窖7处，砖砌窖25眼，集流场4处，小电井12眼，其中：白家掌村砖砌窖3眼，集流场1处，小电井1眼；郭西掌村砖砌窖3眼，小电井4眼；水坝滩村一场一窖1处，砖砌窖2眼，小电井4眼；井儿岔村一场一窖1处，砖砌窖2眼，小电井2眼；邓寨子村一场一窖2处，砖砌窖10眼，集流场2处，小电井1眼；二合塬村一场一窖3处，砖砌窖5眼，集流场1处。</t>
        </is>
      </c>
      <c r="H657" s="238" t="n">
        <v>16.6</v>
      </c>
      <c r="I657" s="238" t="n">
        <v>16.6</v>
      </c>
      <c r="J657" s="219">
        <f>H657-I657</f>
        <v/>
      </c>
      <c r="K657" s="40">
        <f>I657/H657</f>
        <v/>
      </c>
      <c r="L657" s="21" t="n"/>
      <c r="M657" s="21" t="inlineStr">
        <is>
          <t>水务局</t>
        </is>
      </c>
      <c r="N657" s="21" t="inlineStr">
        <is>
          <t>木钵镇</t>
        </is>
      </c>
      <c r="O657" s="119" t="n"/>
    </row>
    <row r="658" ht="51" customHeight="1" s="226">
      <c r="A658" s="197" t="n">
        <v>16</v>
      </c>
      <c r="B658" s="21" t="inlineStr">
        <is>
          <t>环脱贫领办发〔2021〕40号</t>
        </is>
      </c>
      <c r="C658" s="119" t="inlineStr">
        <is>
          <t>中央三批衔接资金</t>
        </is>
      </c>
      <c r="D658" s="21" t="inlineStr">
        <is>
          <t>脱贫户场窖、小电井工程</t>
        </is>
      </c>
      <c r="E658" s="21" t="inlineStr">
        <is>
          <t>新建</t>
        </is>
      </c>
      <c r="F658" s="21" t="inlineStr">
        <is>
          <t>毛井镇</t>
        </is>
      </c>
      <c r="G658" s="32" t="inlineStr">
        <is>
          <t>新建一场一窖7处，砖砌窖25眼，集流场1处，小电井34眼，其中：二条俭村小电井8眼；施家滩村一场一窖1处，砖砌窖8眼，小电井2眼；高家洼村砖砌窖4眼；乔崾岘村一场一窖1处，砖砌窖5眼；杨东掌村一场一窖1处；马趟村一场一窖4处，砖砌窖4眼，集流场1处；红糜湾村砖砌窖1眼；红土咀村砖砌窖2眼，小电井13眼；丁连掌村砖砌窖2眼，小电井9眼；砖城子村小电井1眼。</t>
        </is>
      </c>
      <c r="H658" s="238" t="n">
        <v>24.8</v>
      </c>
      <c r="I658" s="238" t="n">
        <v>24.8</v>
      </c>
      <c r="J658" s="219">
        <f>H658-I658</f>
        <v/>
      </c>
      <c r="K658" s="40">
        <f>I658/H658</f>
        <v/>
      </c>
      <c r="L658" s="21" t="n"/>
      <c r="M658" s="21" t="inlineStr">
        <is>
          <t>水务局</t>
        </is>
      </c>
      <c r="N658" s="21" t="inlineStr">
        <is>
          <t>毛井镇</t>
        </is>
      </c>
      <c r="O658" s="119" t="n"/>
    </row>
    <row r="659" ht="51" customHeight="1" s="226">
      <c r="A659" s="197" t="n">
        <v>17</v>
      </c>
      <c r="B659" s="21" t="inlineStr">
        <is>
          <t>环脱贫领办发〔2021〕40号</t>
        </is>
      </c>
      <c r="C659" s="119" t="inlineStr">
        <is>
          <t>中央三批衔接资金</t>
        </is>
      </c>
      <c r="D659" s="21" t="inlineStr">
        <is>
          <t>脱贫户场窖、小电井工程</t>
        </is>
      </c>
      <c r="E659" s="21" t="inlineStr">
        <is>
          <t>新建</t>
        </is>
      </c>
      <c r="F659" s="21" t="inlineStr">
        <is>
          <t>秦团庄乡</t>
        </is>
      </c>
      <c r="G659" s="32" t="inlineStr">
        <is>
          <t>新建一场一窖4处，砖砌窖22眼，其中：新峁村一场一窖1处，砖砌窖2眼；新集子村砖砌窖4眼；秦团庄村砖砌窖4眼；王团庄村砖砌窖3眼；大天子村一场一窖2处，砖砌窖7眼；贾塬村砖砌窖2眼；南掌堡子一场一窖1处。</t>
        </is>
      </c>
      <c r="H659" s="238" t="n">
        <v>7.5</v>
      </c>
      <c r="I659" s="238" t="n">
        <v>7.5</v>
      </c>
      <c r="J659" s="219">
        <f>H659-I659</f>
        <v/>
      </c>
      <c r="K659" s="40">
        <f>I659/H659</f>
        <v/>
      </c>
      <c r="L659" s="21" t="n"/>
      <c r="M659" s="21" t="inlineStr">
        <is>
          <t>水务局</t>
        </is>
      </c>
      <c r="N659" s="21" t="inlineStr">
        <is>
          <t>秦团庄乡</t>
        </is>
      </c>
      <c r="O659" s="119" t="n"/>
    </row>
    <row r="660" ht="51" customHeight="1" s="226">
      <c r="A660" s="150" t="inlineStr">
        <is>
          <t>八十八</t>
        </is>
      </c>
      <c r="B660" s="82" t="inlineStr">
        <is>
          <t>环脱贫领办发〔2021〕40号</t>
        </is>
      </c>
      <c r="C660" s="54" t="inlineStr">
        <is>
          <t>中央三批衔接资金</t>
        </is>
      </c>
      <c r="D660" s="82" t="inlineStr">
        <is>
          <t>村集体经济发展项目</t>
        </is>
      </c>
      <c r="E660" s="82" t="inlineStr">
        <is>
          <t>新建</t>
        </is>
      </c>
      <c r="F660" s="82" t="inlineStr">
        <is>
          <t>耿湾乡潘家掌村</t>
        </is>
      </c>
      <c r="G660" s="108" t="inlineStr">
        <is>
          <t>扶持耿湾乡潘家掌村发展村集体经济，入股龙头企业或合作社，每年按不低于入股资金的6%为村集体分红。资产所有权、收益权归村集体所有。</t>
        </is>
      </c>
      <c r="H660" s="82" t="n">
        <v>40</v>
      </c>
      <c r="I660" s="82" t="n">
        <v>40</v>
      </c>
      <c r="J660" s="221">
        <f>H660-I660</f>
        <v/>
      </c>
      <c r="K660" s="157">
        <f>I660/H660</f>
        <v/>
      </c>
      <c r="L660" s="82" t="n"/>
      <c r="M660" s="82" t="inlineStr">
        <is>
          <t>农业农村局</t>
        </is>
      </c>
      <c r="N660" s="82" t="inlineStr">
        <is>
          <t>耿湾乡</t>
        </is>
      </c>
      <c r="O660" s="54" t="n"/>
    </row>
    <row r="661" ht="63" customHeight="1" s="226">
      <c r="A661" s="150" t="inlineStr">
        <is>
          <t>八十九</t>
        </is>
      </c>
      <c r="B661" s="82" t="inlineStr">
        <is>
          <t>环脱贫领办发〔2021〕53号</t>
        </is>
      </c>
      <c r="C661" s="54" t="inlineStr">
        <is>
          <t>县级三批衔接资金</t>
        </is>
      </c>
      <c r="D661" s="54" t="inlineStr">
        <is>
          <t>“环县羊羔肉”地方区域公用品牌
央视宣传推介</t>
        </is>
      </c>
      <c r="E661" s="82" t="inlineStr">
        <is>
          <t>新建</t>
        </is>
      </c>
      <c r="F661" s="73" t="inlineStr">
        <is>
          <t>环县</t>
        </is>
      </c>
      <c r="G661" s="108" t="inlineStr">
        <is>
          <t>甘肃农业出版传媒有限公司负责开展“环县羊羔肉”地方区域公用品牌在CCTV-1/CCTV-9/CCTV-13宣传推广，广告语“中国羊谷 善美环洲”，播出周期为1个月，长度15秒。</t>
        </is>
      </c>
      <c r="H661" s="82" t="n">
        <v>150</v>
      </c>
      <c r="I661" s="82" t="n">
        <v>150</v>
      </c>
      <c r="J661" s="221">
        <f>H661-I661</f>
        <v/>
      </c>
      <c r="K661" s="157">
        <f>I661/H661</f>
        <v/>
      </c>
      <c r="L661" s="225" t="n"/>
      <c r="M661" s="73" t="inlineStr">
        <is>
          <t>畜牧局</t>
        </is>
      </c>
      <c r="N661" s="73" t="inlineStr">
        <is>
          <t>畜牧局</t>
        </is>
      </c>
      <c r="O661" s="54" t="n"/>
    </row>
  </sheetData>
  <autoFilter ref="A3:P661"/>
  <mergeCells count="20">
    <mergeCell ref="F527:F528"/>
    <mergeCell ref="M2:M3"/>
    <mergeCell ref="B2:B3"/>
    <mergeCell ref="N2:N3"/>
    <mergeCell ref="D2:D3"/>
    <mergeCell ref="F2:F3"/>
    <mergeCell ref="H2:H3"/>
    <mergeCell ref="G553:G555"/>
    <mergeCell ref="H253:H254"/>
    <mergeCell ref="A2:A3"/>
    <mergeCell ref="I253:I254"/>
    <mergeCell ref="C2:C3"/>
    <mergeCell ref="E2:E3"/>
    <mergeCell ref="O2:O3"/>
    <mergeCell ref="L2:L3"/>
    <mergeCell ref="I2:K2"/>
    <mergeCell ref="F530:F531"/>
    <mergeCell ref="A1:O1"/>
    <mergeCell ref="G466:G468"/>
    <mergeCell ref="G2:G3"/>
  </mergeCells>
  <printOptions horizontalCentered="1"/>
  <pageMargins left="0.393055555555556" right="0.393055555555556" top="0.751388888888889" bottom="0.751388888888889" header="0.298611111111111" footer="0.298611111111111"/>
  <pageSetup orientation="landscape" paperSize="8" horizontalDpi="600" verticalDpi="300"/>
  <headerFooter>
    <oddHeader/>
    <oddFooter>&amp;C第 &amp;P 页，共 &amp;N 页</oddFooter>
    <evenHeader/>
    <evenFooter/>
    <firstHeader/>
    <firstFooter/>
  </headerFooter>
</worksheet>
</file>

<file path=xl/worksheets/sheet2.xml><?xml version="1.0" encoding="utf-8"?>
<worksheet xmlns="http://schemas.openxmlformats.org/spreadsheetml/2006/main">
  <sheetPr>
    <outlinePr summaryBelow="1" summaryRight="1"/>
    <pageSetUpPr/>
  </sheetPr>
  <dimension ref="A1:O391"/>
  <sheetViews>
    <sheetView workbookViewId="0">
      <pane ySplit="3" topLeftCell="A4" activePane="bottomLeft" state="frozen"/>
      <selection activeCell="A1" sqref="A1"/>
      <selection pane="bottomLeft" activeCell="A1" sqref="A1:N1"/>
    </sheetView>
  </sheetViews>
  <sheetFormatPr baseColWidth="8" defaultColWidth="9" defaultRowHeight="11.25"/>
  <cols>
    <col width="7.625" customWidth="1" style="6" min="1" max="1"/>
    <col width="10.4083333333333" customWidth="1" style="7" min="2" max="2"/>
    <col width="7.5" customWidth="1" style="13" min="3" max="3"/>
    <col width="19.4416666666667" customWidth="1" style="7" min="4" max="4"/>
    <col width="6.55833333333333" customWidth="1" style="7" min="5" max="5"/>
    <col width="8.883333333333329" customWidth="1" style="7" min="6" max="6"/>
    <col width="69.44166666666671" customWidth="1" style="8" min="7" max="7"/>
    <col width="8.508333333333329" customWidth="1" style="240" min="8" max="9"/>
    <col width="8.508333333333329" customWidth="1" style="210" min="10" max="10"/>
    <col width="8.508333333333329" customWidth="1" style="49" min="11" max="11"/>
    <col width="7.03333333333333" customWidth="1" style="241" min="12" max="12"/>
    <col width="8" customWidth="1" style="7" min="13" max="13"/>
    <col width="6.90833333333333" customWidth="1" style="7" min="14" max="14"/>
    <col width="6.80833333333333" customWidth="1" style="13" min="15" max="15"/>
    <col width="9" customWidth="1" style="13" min="16" max="16383"/>
  </cols>
  <sheetData>
    <row r="1" ht="39" customFormat="1" customHeight="1" s="1">
      <c r="A1" s="14" t="inlineStr">
        <is>
          <t>环县2021年整合资金项目计划及完成情况统计表</t>
        </is>
      </c>
    </row>
    <row r="2" ht="24" customFormat="1" customHeight="1" s="2">
      <c r="A2" s="19" t="inlineStr">
        <is>
          <t>序号</t>
        </is>
      </c>
      <c r="B2" s="19" t="inlineStr">
        <is>
          <t>项目计划文号</t>
        </is>
      </c>
      <c r="C2" s="19" t="inlineStr">
        <is>
          <t>资金
来源</t>
        </is>
      </c>
      <c r="D2" s="19" t="inlineStr">
        <is>
          <t xml:space="preserve">项目名称
</t>
        </is>
      </c>
      <c r="E2" s="19" t="inlineStr">
        <is>
          <t>建设
性质</t>
        </is>
      </c>
      <c r="F2" s="19" t="inlineStr">
        <is>
          <t>建设
地点</t>
        </is>
      </c>
      <c r="G2" s="19" t="inlineStr">
        <is>
          <t>建设内容与补助标准</t>
        </is>
      </c>
      <c r="H2" s="212" t="inlineStr">
        <is>
          <t>资金投入</t>
        </is>
      </c>
      <c r="I2" s="19" t="inlineStr">
        <is>
          <t>资金支出</t>
        </is>
      </c>
      <c r="J2" s="213" t="n"/>
      <c r="K2" s="214" t="n"/>
      <c r="L2" s="215" t="inlineStr">
        <is>
          <t>项目完成情况（完成/未完成）</t>
        </is>
      </c>
      <c r="M2" s="19" t="inlineStr">
        <is>
          <t>项目
主管
单位</t>
        </is>
      </c>
      <c r="N2" s="19" t="inlineStr">
        <is>
          <t>项目
实施
单位</t>
        </is>
      </c>
      <c r="O2" s="19" t="inlineStr">
        <is>
          <t>资金
来源</t>
        </is>
      </c>
    </row>
    <row r="3" ht="34" customFormat="1" customHeight="1" s="2">
      <c r="A3" s="216" t="n"/>
      <c r="B3" s="216" t="n"/>
      <c r="C3" s="216" t="n"/>
      <c r="D3" s="216" t="n"/>
      <c r="E3" s="216" t="n"/>
      <c r="F3" s="216" t="n"/>
      <c r="G3" s="216" t="n"/>
      <c r="H3" s="217" t="n"/>
      <c r="I3" s="218" t="inlineStr">
        <is>
          <t>已支出</t>
        </is>
      </c>
      <c r="J3" s="219" t="inlineStr">
        <is>
          <t>未支出</t>
        </is>
      </c>
      <c r="K3" s="40" t="inlineStr">
        <is>
          <t>支出率</t>
        </is>
      </c>
      <c r="L3" s="220" t="n"/>
      <c r="M3" s="216" t="n"/>
      <c r="N3" s="216" t="n"/>
      <c r="O3" s="216" t="n"/>
    </row>
    <row r="4" ht="30" customFormat="1" customHeight="1" s="3">
      <c r="A4" s="30" t="n"/>
      <c r="B4" s="30" t="n"/>
      <c r="C4" s="52" t="n"/>
      <c r="D4" s="30" t="n"/>
      <c r="E4" s="30" t="n"/>
      <c r="F4" s="30" t="n"/>
      <c r="G4" s="30" t="n"/>
      <c r="H4" s="242">
        <f>28067.4+550</f>
        <v/>
      </c>
      <c r="I4" s="242" t="n"/>
      <c r="J4" s="243" t="n"/>
      <c r="K4" s="72" t="n"/>
      <c r="L4" s="244" t="n"/>
      <c r="M4" s="244" t="n"/>
      <c r="N4" s="30" t="n"/>
      <c r="O4" s="52" t="n"/>
    </row>
    <row r="5" ht="51" customFormat="1" customHeight="1" s="35">
      <c r="A5" s="54" t="inlineStr">
        <is>
          <t>一</t>
        </is>
      </c>
      <c r="B5" s="55" t="inlineStr">
        <is>
          <t>环脱贫领办发
〔2021〕25号</t>
        </is>
      </c>
      <c r="C5" s="79" t="inlineStr">
        <is>
          <t>一批整合</t>
        </is>
      </c>
      <c r="D5" s="54" t="inlineStr">
        <is>
          <t>2020年秋季学期雨露计划合计</t>
        </is>
      </c>
      <c r="E5" s="54" t="inlineStr">
        <is>
          <t>新建</t>
        </is>
      </c>
      <c r="F5" s="54" t="inlineStr">
        <is>
          <t>20个乡镇</t>
        </is>
      </c>
      <c r="G5" s="57" t="inlineStr">
        <is>
          <t>2020年秋季学期雨露计划（两后生）培训共4087人，每人补助1500元。</t>
        </is>
      </c>
      <c r="H5" s="54" t="n">
        <v>613.05</v>
      </c>
      <c r="I5" s="73" t="n">
        <v>613.05</v>
      </c>
      <c r="J5" s="73">
        <f>H5-I5</f>
        <v/>
      </c>
      <c r="K5" s="74">
        <f>I5/H5</f>
        <v/>
      </c>
      <c r="L5" s="79" t="n"/>
      <c r="M5" s="54" t="inlineStr">
        <is>
          <t>县扶贫办</t>
        </is>
      </c>
      <c r="N5" s="54" t="inlineStr">
        <is>
          <t>乡镇村</t>
        </is>
      </c>
      <c r="O5" s="79" t="n"/>
    </row>
    <row r="6" ht="48" customFormat="1" customHeight="1" s="34">
      <c r="A6" s="58" t="n">
        <v>1</v>
      </c>
      <c r="B6" s="33" t="inlineStr">
        <is>
          <t>环脱贫领办发〔2021〕25号</t>
        </is>
      </c>
      <c r="C6" s="59" t="inlineStr">
        <is>
          <t>一批整合</t>
        </is>
      </c>
      <c r="D6" s="58" t="inlineStr">
        <is>
          <t>2020年秋季学期雨露计划</t>
        </is>
      </c>
      <c r="E6" s="58" t="inlineStr">
        <is>
          <t>新建</t>
        </is>
      </c>
      <c r="F6" s="58" t="inlineStr">
        <is>
          <t>八珠乡</t>
        </is>
      </c>
      <c r="G6" s="60" t="inlineStr">
        <is>
          <t>2020年秋季学期雨露计划（两后生）培训补助，共164人，每人每学期补助1500元。其中：八珠塬村23人、曹塬村15人、白塬村18人、瓦崾岘村22人、杏树沟村12人、塔尔咀村15人、马连掌村10人、冯家湾村17人、苟塬村17人、湫坝沟村15人。</t>
        </is>
      </c>
      <c r="H6" s="58" t="n">
        <v>24.6</v>
      </c>
      <c r="I6" s="58" t="n">
        <v>24.6</v>
      </c>
      <c r="J6" s="75">
        <f>H6-I6</f>
        <v/>
      </c>
      <c r="K6" s="76">
        <f>I6/H6</f>
        <v/>
      </c>
      <c r="L6" s="77" t="n"/>
      <c r="M6" s="58" t="inlineStr">
        <is>
          <t>县扶贫办</t>
        </is>
      </c>
      <c r="N6" s="58" t="inlineStr">
        <is>
          <t>八珠乡</t>
        </is>
      </c>
      <c r="O6" s="59" t="n"/>
    </row>
    <row r="7" ht="48" customFormat="1" customHeight="1" s="34">
      <c r="A7" s="58" t="n">
        <v>2</v>
      </c>
      <c r="B7" s="33" t="inlineStr">
        <is>
          <t>环脱贫领办发〔2021〕25号</t>
        </is>
      </c>
      <c r="C7" s="59" t="inlineStr">
        <is>
          <t>一批整合</t>
        </is>
      </c>
      <c r="D7" s="58" t="inlineStr">
        <is>
          <t>2020年秋季学期雨露计划</t>
        </is>
      </c>
      <c r="E7" s="58" t="inlineStr">
        <is>
          <t>新建</t>
        </is>
      </c>
      <c r="F7" s="58" t="inlineStr">
        <is>
          <t>罗山川乡</t>
        </is>
      </c>
      <c r="G7" s="60" t="inlineStr">
        <is>
          <t>2020年秋季学期雨露计划（两后生）培训补助，共167人，每人每学期补助1500元。其中：西阳洼村21人、苇之城村20人、龙柏山25人、兰家掌27人、大树塬21人、陈渠子28人、山水湾11人、光明村15人。</t>
        </is>
      </c>
      <c r="H7" s="58" t="n">
        <v>25.05</v>
      </c>
      <c r="I7" s="58" t="n">
        <v>25.05</v>
      </c>
      <c r="J7" s="75">
        <f>H7-I7</f>
        <v/>
      </c>
      <c r="K7" s="76">
        <f>I7/H7</f>
        <v/>
      </c>
      <c r="L7" s="77" t="n"/>
      <c r="M7" s="58" t="inlineStr">
        <is>
          <t>县扶贫办</t>
        </is>
      </c>
      <c r="N7" s="58" t="inlineStr">
        <is>
          <t>罗山川乡</t>
        </is>
      </c>
      <c r="O7" s="59" t="n"/>
    </row>
    <row r="8" ht="62" customFormat="1" customHeight="1" s="34">
      <c r="A8" s="58" t="n">
        <v>3</v>
      </c>
      <c r="B8" s="33" t="inlineStr">
        <is>
          <t>环脱贫领办发〔2021〕25号</t>
        </is>
      </c>
      <c r="C8" s="59" t="inlineStr">
        <is>
          <t>一批整合</t>
        </is>
      </c>
      <c r="D8" s="58" t="inlineStr">
        <is>
          <t>2020年秋季学期雨露计划</t>
        </is>
      </c>
      <c r="E8" s="58" t="inlineStr">
        <is>
          <t>新建</t>
        </is>
      </c>
      <c r="F8" s="58" t="inlineStr">
        <is>
          <t>洪德镇</t>
        </is>
      </c>
      <c r="G8" s="60" t="inlineStr">
        <is>
          <t>2020年秋季学期雨露计划（两后生）培训补助，共438人，每人每学期补助1500元。其中：河连湾村40人、苗河村12人、苏长沟村28人、丁阳渠子村12人、耿塬畔村39人、洪德街村28人、寇河村27人、李达掌村8人、梁岔村18人、马塬村27人、大户塬村7人、赵洼村17人、私盐路村20人、新集子村19人、张崾岘村25人、许旗村22人、李塬村32人、肖关村37人、张塬20人</t>
        </is>
      </c>
      <c r="H8" s="58" t="n">
        <v>65.7</v>
      </c>
      <c r="I8" s="36" t="n">
        <v>65.7</v>
      </c>
      <c r="J8" s="75">
        <f>H8-I8</f>
        <v/>
      </c>
      <c r="K8" s="76">
        <f>I8/H8</f>
        <v/>
      </c>
      <c r="L8" s="77" t="n"/>
      <c r="M8" s="58" t="inlineStr">
        <is>
          <t>县扶贫办</t>
        </is>
      </c>
      <c r="N8" s="58" t="inlineStr">
        <is>
          <t>洪德镇</t>
        </is>
      </c>
      <c r="O8" s="59" t="n"/>
    </row>
    <row r="9" ht="62" customFormat="1" customHeight="1" s="34">
      <c r="A9" s="58" t="n">
        <v>4</v>
      </c>
      <c r="B9" s="33" t="inlineStr">
        <is>
          <t>环脱贫领办发〔2021〕25号</t>
        </is>
      </c>
      <c r="C9" s="59" t="inlineStr">
        <is>
          <t>一批整合</t>
        </is>
      </c>
      <c r="D9" s="58" t="inlineStr">
        <is>
          <t>2020年秋季学期雨露计划</t>
        </is>
      </c>
      <c r="E9" s="58" t="inlineStr">
        <is>
          <t>新建</t>
        </is>
      </c>
      <c r="F9" s="58" t="inlineStr">
        <is>
          <t>合道镇</t>
        </is>
      </c>
      <c r="G9" s="60" t="inlineStr">
        <is>
          <t>2020年秋季学期雨露计划（两后生）培训补助，共325人，每人每学期补助1500元。其中：陈旗塬村29人、尚西坪村23人、陶洼子村22人、梁坪村7人、唐台子村24人、红崖洼村15人、朱家塬村22人、赵家塬村19人、辛坪村33人、杨坪沟村33人、大路洼村9人、常崾岘村9人、寨子坪村12人、沈家岭村21人、赵台村22人、瓦天沟村13人、何坪村12人。</t>
        </is>
      </c>
      <c r="H9" s="58" t="n">
        <v>48.75</v>
      </c>
      <c r="I9" s="58" t="n">
        <v>48.75</v>
      </c>
      <c r="J9" s="75">
        <f>H9-I9</f>
        <v/>
      </c>
      <c r="K9" s="76">
        <f>I9/H9</f>
        <v/>
      </c>
      <c r="L9" s="77" t="n"/>
      <c r="M9" s="58" t="inlineStr">
        <is>
          <t>县扶贫办</t>
        </is>
      </c>
      <c r="N9" s="58" t="inlineStr">
        <is>
          <t>合道镇</t>
        </is>
      </c>
      <c r="O9" s="59" t="n"/>
    </row>
    <row r="10" ht="62" customFormat="1" customHeight="1" s="35">
      <c r="A10" s="58" t="n">
        <v>5</v>
      </c>
      <c r="B10" s="33" t="inlineStr">
        <is>
          <t>环脱贫领办发〔2021〕25号</t>
        </is>
      </c>
      <c r="C10" s="59" t="inlineStr">
        <is>
          <t>一批整合</t>
        </is>
      </c>
      <c r="D10" s="58" t="inlineStr">
        <is>
          <t>2020年秋季学期雨露计划</t>
        </is>
      </c>
      <c r="E10" s="58" t="inlineStr">
        <is>
          <t>新建</t>
        </is>
      </c>
      <c r="F10" s="58" t="inlineStr">
        <is>
          <t>小南沟乡</t>
        </is>
      </c>
      <c r="G10" s="60" t="inlineStr">
        <is>
          <t>2020年秋季学期雨露计划（两后生）培训补助，共198人，每人每学期补助1500元。其中：：小南沟村16人、陈掌村10人、许掌12人、李塬村12人、汪天子村12人、李上山村11人、粉子山村15人、燕麦掌村9人、丁寨柯村43人、杨胡套子村26人、连川村27人、天子渠村5人。</t>
        </is>
      </c>
      <c r="H10" s="58" t="n">
        <v>29.7</v>
      </c>
      <c r="I10" s="58" t="n">
        <v>29.7</v>
      </c>
      <c r="J10" s="75">
        <f>H10-I10</f>
        <v/>
      </c>
      <c r="K10" s="76">
        <f>I10/H10</f>
        <v/>
      </c>
      <c r="L10" s="59" t="n"/>
      <c r="M10" s="58" t="inlineStr">
        <is>
          <t>县扶贫办</t>
        </is>
      </c>
      <c r="N10" s="58" t="inlineStr">
        <is>
          <t>小南沟乡</t>
        </is>
      </c>
      <c r="O10" s="59" t="n"/>
    </row>
    <row r="11" ht="62" customFormat="1" customHeight="1" s="35">
      <c r="A11" s="58" t="n">
        <v>6</v>
      </c>
      <c r="B11" s="33" t="inlineStr">
        <is>
          <t>环脱贫领办发〔2021〕25号</t>
        </is>
      </c>
      <c r="C11" s="59" t="inlineStr">
        <is>
          <t>一批整合</t>
        </is>
      </c>
      <c r="D11" s="58" t="inlineStr">
        <is>
          <t>2020年秋季学期雨露计划</t>
        </is>
      </c>
      <c r="E11" s="58" t="inlineStr">
        <is>
          <t>新建</t>
        </is>
      </c>
      <c r="F11" s="58" t="inlineStr">
        <is>
          <t>天池乡</t>
        </is>
      </c>
      <c r="G11" s="60" t="inlineStr">
        <is>
          <t>2020年秋季学期雨露计划（两后生）培训补助，共232人，每人每学期补助1500元。其中：天池村5人、张邓塬村10人、梁河村11人、殷屈河村36人、苏北岔村22人、潘老庄村19人、大庄台村12人、四合掌村12人、老庄湾村20人、井渠淌村17人、鲜岔村9人、碾盘岭村11人、大方山村14人、喜家坪村6人、曹李川村15人、吴城子村13人。</t>
        </is>
      </c>
      <c r="H11" s="58" t="n">
        <v>34.8</v>
      </c>
      <c r="I11" s="58" t="n">
        <v>34.8</v>
      </c>
      <c r="J11" s="75">
        <f>H11-I11</f>
        <v/>
      </c>
      <c r="K11" s="76">
        <f>I11/H11</f>
        <v/>
      </c>
      <c r="L11" s="59" t="n"/>
      <c r="M11" s="58" t="inlineStr">
        <is>
          <t>县扶贫办</t>
        </is>
      </c>
      <c r="N11" s="58" t="inlineStr">
        <is>
          <t>天池乡</t>
        </is>
      </c>
      <c r="O11" s="59" t="n"/>
    </row>
    <row r="12" ht="62" customFormat="1" customHeight="1" s="35">
      <c r="A12" s="58" t="n">
        <v>7</v>
      </c>
      <c r="B12" s="33" t="inlineStr">
        <is>
          <t>环脱贫领办发〔2021〕25号</t>
        </is>
      </c>
      <c r="C12" s="59" t="inlineStr">
        <is>
          <t>一批整合</t>
        </is>
      </c>
      <c r="D12" s="58" t="inlineStr">
        <is>
          <t>2020年秋季学期雨露计划</t>
        </is>
      </c>
      <c r="E12" s="58" t="inlineStr">
        <is>
          <t>新建</t>
        </is>
      </c>
      <c r="F12" s="58" t="inlineStr">
        <is>
          <t>虎洞</t>
        </is>
      </c>
      <c r="G12" s="60" t="inlineStr">
        <is>
          <t>2020年秋季学期雨露计划（两后生）培训补助，共168人，每人每学期补助1500元。其中：贾驿村19人、高庙湾村20人、魏家河村29人、砂井子村17人、刘解掌12村人、金庄原村22人、常兆台村16人、张家湾村16人、张大掌村1人、半个城村16人。</t>
        </is>
      </c>
      <c r="H12" s="58" t="n">
        <v>25.2</v>
      </c>
      <c r="I12" s="58" t="n">
        <v>25.2</v>
      </c>
      <c r="J12" s="75">
        <f>H12-I12</f>
        <v/>
      </c>
      <c r="K12" s="76">
        <f>I12/H12</f>
        <v/>
      </c>
      <c r="L12" s="59" t="n"/>
      <c r="M12" s="58" t="inlineStr">
        <is>
          <t>县扶贫办</t>
        </is>
      </c>
      <c r="N12" s="58" t="inlineStr">
        <is>
          <t>虎洞</t>
        </is>
      </c>
      <c r="O12" s="59" t="n"/>
    </row>
    <row r="13" ht="62" customFormat="1" customHeight="1" s="35">
      <c r="A13" s="58" t="n">
        <v>8</v>
      </c>
      <c r="B13" s="33" t="inlineStr">
        <is>
          <t>环脱贫领办发〔2021〕25号</t>
        </is>
      </c>
      <c r="C13" s="59" t="inlineStr">
        <is>
          <t>一批整合</t>
        </is>
      </c>
      <c r="D13" s="58" t="inlineStr">
        <is>
          <t>2020年秋季学期雨露计划</t>
        </is>
      </c>
      <c r="E13" s="58" t="inlineStr">
        <is>
          <t>新建</t>
        </is>
      </c>
      <c r="F13" s="58" t="inlineStr">
        <is>
          <t>耿湾乡</t>
        </is>
      </c>
      <c r="G13" s="60" t="inlineStr">
        <is>
          <t>2020年秋季学期雨露计划（两后生）培训补助，共248人，每人每学期补助1500元。其中：张台村18人、潘掌村21人、万湾村29人、郝东掌村38人、许掌村32人、郜庄村14人、四合原村20人、桃树掌村13人、韩老庄村14人、天桥村12人、早流渠村5人、耿河村21人、黑城岔村11人。</t>
        </is>
      </c>
      <c r="H13" s="58" t="n">
        <v>37.2</v>
      </c>
      <c r="I13" s="58" t="n">
        <v>37.2</v>
      </c>
      <c r="J13" s="75">
        <f>H13-I13</f>
        <v/>
      </c>
      <c r="K13" s="76">
        <f>I13/H13</f>
        <v/>
      </c>
      <c r="L13" s="59" t="n"/>
      <c r="M13" s="58" t="inlineStr">
        <is>
          <t>县扶贫办</t>
        </is>
      </c>
      <c r="N13" s="58" t="inlineStr">
        <is>
          <t>耿湾乡</t>
        </is>
      </c>
      <c r="O13" s="59" t="n"/>
    </row>
    <row r="14" ht="62" customFormat="1" customHeight="1" s="35">
      <c r="A14" s="58" t="n">
        <v>9</v>
      </c>
      <c r="B14" s="33" t="inlineStr">
        <is>
          <t>环脱贫领办发〔2021〕25号</t>
        </is>
      </c>
      <c r="C14" s="59" t="inlineStr">
        <is>
          <t>一批整合</t>
        </is>
      </c>
      <c r="D14" s="58" t="inlineStr">
        <is>
          <t>2020年秋季学期雨露计划</t>
        </is>
      </c>
      <c r="E14" s="58" t="inlineStr">
        <is>
          <t>新建</t>
        </is>
      </c>
      <c r="F14" s="58" t="inlineStr">
        <is>
          <t>山城乡</t>
        </is>
      </c>
      <c r="G14" s="60" t="inlineStr">
        <is>
          <t>2020年秋季学期雨露计划（两后生）培训补助，共172人，每人每学期补助1500元。其中：山城堡村23人、八里铺村34人、赵庄村12人、谢庄村14人、薛塬村19人、王山口子村14人、寨柯村28人、冯家沟村15人、郝掌村13人。</t>
        </is>
      </c>
      <c r="H14" s="58" t="n">
        <v>25.8</v>
      </c>
      <c r="I14" s="58" t="n">
        <v>25.8</v>
      </c>
      <c r="J14" s="75">
        <f>H14-I14</f>
        <v/>
      </c>
      <c r="K14" s="76">
        <f>I14/H14</f>
        <v/>
      </c>
      <c r="L14" s="59" t="n"/>
      <c r="M14" s="58" t="inlineStr">
        <is>
          <t>县扶贫办</t>
        </is>
      </c>
      <c r="N14" s="58" t="inlineStr">
        <is>
          <t>山城乡</t>
        </is>
      </c>
      <c r="O14" s="59" t="n"/>
    </row>
    <row r="15" ht="62" customFormat="1" customHeight="1" s="35">
      <c r="A15" s="58" t="n">
        <v>10</v>
      </c>
      <c r="B15" s="33" t="inlineStr">
        <is>
          <t>环脱贫领办发〔2021〕25号</t>
        </is>
      </c>
      <c r="C15" s="59" t="inlineStr">
        <is>
          <t>一批整合</t>
        </is>
      </c>
      <c r="D15" s="58" t="inlineStr">
        <is>
          <t>2020年秋季学期雨露计划</t>
        </is>
      </c>
      <c r="E15" s="58" t="inlineStr">
        <is>
          <t>新建</t>
        </is>
      </c>
      <c r="F15" s="58" t="inlineStr">
        <is>
          <t>芦家湾乡</t>
        </is>
      </c>
      <c r="G15" s="60" t="inlineStr">
        <is>
          <t>2020年秋季学期雨露计划（两后生）培训补助，共159人，每人每学期补助1500元。其中：杨新庄村15人、花儿掌村28人、庙儿掌村12人、宋家掌村8人、井川村4人、桃李湾村15人、王庄村28人、大堡条村8人、盘龙村28人、小堡条村13人。</t>
        </is>
      </c>
      <c r="H15" s="58" t="n">
        <v>23.85</v>
      </c>
      <c r="I15" s="58" t="n">
        <v>23.85</v>
      </c>
      <c r="J15" s="75">
        <f>H15-I15</f>
        <v/>
      </c>
      <c r="K15" s="76">
        <f>I15/H15</f>
        <v/>
      </c>
      <c r="L15" s="59" t="n"/>
      <c r="M15" s="58" t="inlineStr">
        <is>
          <t>县扶贫办</t>
        </is>
      </c>
      <c r="N15" s="58" t="inlineStr">
        <is>
          <t>芦家湾乡</t>
        </is>
      </c>
      <c r="O15" s="59" t="n"/>
    </row>
    <row r="16" ht="62" customFormat="1" customHeight="1" s="35">
      <c r="A16" s="58" t="n">
        <v>11</v>
      </c>
      <c r="B16" s="33" t="inlineStr">
        <is>
          <t>环脱贫领办发〔2021〕25号</t>
        </is>
      </c>
      <c r="C16" s="59" t="inlineStr">
        <is>
          <t>一批整合</t>
        </is>
      </c>
      <c r="D16" s="58" t="inlineStr">
        <is>
          <t>2020年秋季学期雨露计划</t>
        </is>
      </c>
      <c r="E16" s="58" t="inlineStr">
        <is>
          <t>新建</t>
        </is>
      </c>
      <c r="F16" s="58" t="inlineStr">
        <is>
          <t>车道镇</t>
        </is>
      </c>
      <c r="G16" s="60" t="inlineStr">
        <is>
          <t>2020年秋季学期雨露计划（两后生）培训补助，共314人，每人每学期补助1500元。其中：元峁村20人、苦水掌村19人、双庙村23人、王西掌村28人、吊渠村21人、三角城村16人、杨掌村13人、万安村35人、魏洼村25人、陈掌村15人、红台村22人、樱桃掌村27人、安掌村13人、代掌村19人、刘渠村13人、刘园子村5人。</t>
        </is>
      </c>
      <c r="H16" s="58" t="n">
        <v>47.1</v>
      </c>
      <c r="I16" s="58" t="n">
        <v>47.1</v>
      </c>
      <c r="J16" s="75">
        <f>H16-I16</f>
        <v/>
      </c>
      <c r="K16" s="76">
        <f>I16/H16</f>
        <v/>
      </c>
      <c r="L16" s="59" t="n"/>
      <c r="M16" s="58" t="inlineStr">
        <is>
          <t>县扶贫办</t>
        </is>
      </c>
      <c r="N16" s="58" t="inlineStr">
        <is>
          <t>车道镇</t>
        </is>
      </c>
      <c r="O16" s="59" t="n"/>
    </row>
    <row r="17" ht="54" customFormat="1" customHeight="1" s="35">
      <c r="A17" s="58" t="n">
        <v>12</v>
      </c>
      <c r="B17" s="33" t="inlineStr">
        <is>
          <t>环脱贫领办发〔2021〕25号</t>
        </is>
      </c>
      <c r="C17" s="59" t="inlineStr">
        <is>
          <t>一批整合</t>
        </is>
      </c>
      <c r="D17" s="58" t="inlineStr">
        <is>
          <t>2020年秋季学期雨露计划</t>
        </is>
      </c>
      <c r="E17" s="58" t="inlineStr">
        <is>
          <t>新建</t>
        </is>
      </c>
      <c r="F17" s="58" t="inlineStr">
        <is>
          <t>曲子镇</t>
        </is>
      </c>
      <c r="G17" s="60" t="inlineStr">
        <is>
          <t>2020年秋季学期雨露计划（两后生）培训补助，共69人，每人每学期补助1500元。其中：五里桥村1人、双城村3人、刘旗村3人、孟家寨村8人、高李湾村9人、楼房子村8人、西沟村5人、宋家塬村4人、许家塬村2人、金村寺2人、油坊塬村6人、金盆掌村3人、小庄子村1人、马家河村6人、董家塬村5人.</t>
        </is>
      </c>
      <c r="H17" s="58" t="n">
        <v>9.9</v>
      </c>
      <c r="I17" s="58" t="n">
        <v>9.9</v>
      </c>
      <c r="J17" s="75">
        <f>H17-I17</f>
        <v/>
      </c>
      <c r="K17" s="76">
        <f>I17/H17</f>
        <v/>
      </c>
      <c r="L17" s="59" t="n"/>
      <c r="M17" s="58" t="inlineStr">
        <is>
          <t>县扶贫办</t>
        </is>
      </c>
      <c r="N17" s="58" t="inlineStr">
        <is>
          <t>曲子镇</t>
        </is>
      </c>
      <c r="O17" s="59" t="n"/>
    </row>
    <row r="18" ht="54" customFormat="1" customHeight="1" s="35">
      <c r="A18" s="58" t="n">
        <v>13</v>
      </c>
      <c r="B18" s="33" t="inlineStr">
        <is>
          <t>环脱贫领办发〔2021〕25号</t>
        </is>
      </c>
      <c r="C18" s="59" t="inlineStr">
        <is>
          <t>一批整合</t>
        </is>
      </c>
      <c r="D18" s="58" t="inlineStr">
        <is>
          <t>2020年秋季学期雨露计划</t>
        </is>
      </c>
      <c r="E18" s="58" t="inlineStr">
        <is>
          <t>新建</t>
        </is>
      </c>
      <c r="F18" s="58" t="inlineStr">
        <is>
          <t>毛井镇</t>
        </is>
      </c>
      <c r="G18" s="60" t="inlineStr">
        <is>
          <t>2020年秋季学期雨露计划（两后生）培训补助，共236人，每人每学期补助1500元。其中：二条俭村29人、砖城子村23人、山西掌村12人、杨东掌村21人、红糜湾村2人、施家滩村11人、乔崾岘村25人、黄寨柯村20人、高家洼村15人、丁连掌村11人、大户掌村20人、红土咀村31人、马趟村16人。</t>
        </is>
      </c>
      <c r="H18" s="58" t="n">
        <v>35.4</v>
      </c>
      <c r="I18" s="58" t="n">
        <v>35.4</v>
      </c>
      <c r="J18" s="75">
        <f>H18-I18</f>
        <v/>
      </c>
      <c r="K18" s="76">
        <f>I18/H18</f>
        <v/>
      </c>
      <c r="L18" s="59" t="n"/>
      <c r="M18" s="58" t="inlineStr">
        <is>
          <t>县扶贫办</t>
        </is>
      </c>
      <c r="N18" s="58" t="inlineStr">
        <is>
          <t>毛井镇</t>
        </is>
      </c>
      <c r="O18" s="59" t="n"/>
    </row>
    <row r="19" ht="54" customFormat="1" customHeight="1" s="35">
      <c r="A19" s="58" t="n">
        <v>14</v>
      </c>
      <c r="B19" s="33" t="inlineStr">
        <is>
          <t>环脱贫领办发〔2021〕25号</t>
        </is>
      </c>
      <c r="C19" s="59" t="inlineStr">
        <is>
          <t>一批整合</t>
        </is>
      </c>
      <c r="D19" s="58" t="inlineStr">
        <is>
          <t>2020年秋季学期雨露计划</t>
        </is>
      </c>
      <c r="E19" s="58" t="inlineStr">
        <is>
          <t>新建</t>
        </is>
      </c>
      <c r="F19" s="58" t="inlineStr">
        <is>
          <t>木钵镇</t>
        </is>
      </c>
      <c r="G19" s="60" t="inlineStr">
        <is>
          <t>2020年秋季学期雨露计划（两后生）培训补助，共216人，每人每学期补助1500元。其中：坪子塬村19人、周湾村3人、水坝滩村13人、曹旗村29人、韩洼子村21人、二合塬村8人、井儿岔村8人、高楼塬村21人、高寨村20人、木钵街村7人、关营村13人、白家掌村10人、殷家桥村13人、邓寨子村4人、刘家塬村9人、郭西掌10人、罗家沟8人。</t>
        </is>
      </c>
      <c r="H19" s="58" t="n">
        <v>32.4</v>
      </c>
      <c r="I19" s="58" t="n">
        <v>32.4</v>
      </c>
      <c r="J19" s="75">
        <f>H19-I19</f>
        <v/>
      </c>
      <c r="K19" s="76">
        <f>I19/H19</f>
        <v/>
      </c>
      <c r="L19" s="59" t="n"/>
      <c r="M19" s="58" t="inlineStr">
        <is>
          <t>县扶贫办</t>
        </is>
      </c>
      <c r="N19" s="58" t="inlineStr">
        <is>
          <t>木钵镇</t>
        </is>
      </c>
      <c r="O19" s="59" t="n"/>
    </row>
    <row r="20" ht="54" customFormat="1" customHeight="1" s="35">
      <c r="A20" s="58" t="n">
        <v>15</v>
      </c>
      <c r="B20" s="33" t="inlineStr">
        <is>
          <t>环脱贫领办发〔2021〕25号</t>
        </is>
      </c>
      <c r="C20" s="59" t="inlineStr">
        <is>
          <t>一批整合</t>
        </is>
      </c>
      <c r="D20" s="58" t="inlineStr">
        <is>
          <t>2020年秋季学期雨露计划</t>
        </is>
      </c>
      <c r="E20" s="58" t="inlineStr">
        <is>
          <t>新建</t>
        </is>
      </c>
      <c r="F20" s="58" t="inlineStr">
        <is>
          <t>甜水镇</t>
        </is>
      </c>
      <c r="G20" s="60" t="inlineStr">
        <is>
          <t>2020年秋季学期雨露计划（两后生）培训补助，共242人，每人每学期补助1500元。其中：甜水街村29人、张铁村40人、何塬村10人、大良洼村20人、七里墩村15人、狼儿滩11人、邱滩20人、鲁掌38人、赵掌村24人、高崾岘35人。</t>
        </is>
      </c>
      <c r="H20" s="58" t="n">
        <v>36.3</v>
      </c>
      <c r="I20" s="58" t="n">
        <v>36.3</v>
      </c>
      <c r="J20" s="75">
        <f>H20-I20</f>
        <v/>
      </c>
      <c r="K20" s="76">
        <f>I20/H20</f>
        <v/>
      </c>
      <c r="L20" s="59" t="n"/>
      <c r="M20" s="58" t="inlineStr">
        <is>
          <t>县扶贫办</t>
        </is>
      </c>
      <c r="N20" s="58" t="inlineStr">
        <is>
          <t>甜水镇</t>
        </is>
      </c>
      <c r="O20" s="59" t="n"/>
    </row>
    <row r="21" ht="75" customFormat="1" customHeight="1" s="35">
      <c r="A21" s="58" t="n">
        <v>16</v>
      </c>
      <c r="B21" s="33" t="inlineStr">
        <is>
          <t>环脱贫领办发〔2021〕25号</t>
        </is>
      </c>
      <c r="C21" s="59" t="inlineStr">
        <is>
          <t>一批整合</t>
        </is>
      </c>
      <c r="D21" s="58" t="inlineStr">
        <is>
          <t>2020年秋季学期雨露计划</t>
        </is>
      </c>
      <c r="E21" s="58" t="inlineStr">
        <is>
          <t>新建</t>
        </is>
      </c>
      <c r="F21" s="58" t="inlineStr">
        <is>
          <t>环城镇</t>
        </is>
      </c>
      <c r="G21" s="60" t="inlineStr">
        <is>
          <t>2020年秋季学期雨露计划（两后生）培训补助，共175人，每人每学期补助1500元。其中：冉旗寨村5人、北郭塬村8人、陈汤塬村5人、龚趟村11人、马坊塬村9人、宁老庄村19人、十八里村6人、十五里沟村10人、漫塬村9人、唐塬村5人、西川村7人、肖川村8人、杨庙掌村4人、张滩滩村6人、张淌村7人、赵小掌村15人、周塬村4人、白草塬村2人、五里屯村2人、鸳鸯沟村3人、红星村3人、高龚塬村13人、城东塬村2人、耿家沟村12人。</t>
        </is>
      </c>
      <c r="H21" s="58" t="n">
        <v>26.25</v>
      </c>
      <c r="I21" s="58" t="n">
        <v>26.25</v>
      </c>
      <c r="J21" s="75">
        <f>H21-I21</f>
        <v/>
      </c>
      <c r="K21" s="76">
        <f>I21/H21</f>
        <v/>
      </c>
      <c r="L21" s="59" t="n"/>
      <c r="M21" s="58" t="inlineStr">
        <is>
          <t>县扶贫办</t>
        </is>
      </c>
      <c r="N21" s="58" t="inlineStr">
        <is>
          <t>环城镇</t>
        </is>
      </c>
      <c r="O21" s="59" t="n"/>
    </row>
    <row r="22" ht="55" customFormat="1" customHeight="1" s="35">
      <c r="A22" s="58" t="n">
        <v>17</v>
      </c>
      <c r="B22" s="33" t="inlineStr">
        <is>
          <t>环脱贫领办发〔2021〕25号</t>
        </is>
      </c>
      <c r="C22" s="59" t="inlineStr">
        <is>
          <t>一批整合</t>
        </is>
      </c>
      <c r="D22" s="58" t="inlineStr">
        <is>
          <t>2020年秋季学期雨露计划</t>
        </is>
      </c>
      <c r="E22" s="58" t="inlineStr">
        <is>
          <t>新建</t>
        </is>
      </c>
      <c r="F22" s="58" t="inlineStr">
        <is>
          <t>秦团庄乡</t>
        </is>
      </c>
      <c r="G22" s="60" t="inlineStr">
        <is>
          <t>2020年秋季学期雨露计划（两后生）培训补助，共108人，每人每学期补助1500元。其中：秦团庄村8人、白塬畔村11人、大天子村22人、贾塬村10人、南掌堡子村11人、王团庄村17人、新集子村15人、新峁村14人。</t>
        </is>
      </c>
      <c r="H22" s="58" t="n">
        <v>16.35</v>
      </c>
      <c r="I22" s="58" t="n">
        <v>16.35</v>
      </c>
      <c r="J22" s="75">
        <f>H22-I22</f>
        <v/>
      </c>
      <c r="K22" s="76">
        <f>I22/H22</f>
        <v/>
      </c>
      <c r="L22" s="59" t="n"/>
      <c r="M22" s="58" t="inlineStr">
        <is>
          <t>县扶贫办</t>
        </is>
      </c>
      <c r="N22" s="58" t="inlineStr">
        <is>
          <t>秦团庄乡</t>
        </is>
      </c>
      <c r="O22" s="59" t="n"/>
    </row>
    <row r="23" ht="55" customFormat="1" customHeight="1" s="35">
      <c r="A23" s="58" t="n">
        <v>18</v>
      </c>
      <c r="B23" s="33" t="inlineStr">
        <is>
          <t>环脱贫领办发〔2021〕25号</t>
        </is>
      </c>
      <c r="C23" s="59" t="inlineStr">
        <is>
          <t>一批整合</t>
        </is>
      </c>
      <c r="D23" s="58" t="inlineStr">
        <is>
          <t>2020年秋季学期雨露计划</t>
        </is>
      </c>
      <c r="E23" s="58" t="inlineStr">
        <is>
          <t>新建</t>
        </is>
      </c>
      <c r="F23" s="58" t="inlineStr">
        <is>
          <t>南湫乡</t>
        </is>
      </c>
      <c r="G23" s="60" t="inlineStr">
        <is>
          <t>2020年秋季学期雨露计划（两后生）培训补助，共116人，每人每学期补助1500元。其中：代家洼村14人、党家洼村22人、双井子村7人、岳后渠村17人、杨兴堡村11人、洪涝池村23人、花儿山村22人。</t>
        </is>
      </c>
      <c r="H23" s="58" t="n">
        <v>17.4</v>
      </c>
      <c r="I23" s="58" t="n">
        <v>17.4</v>
      </c>
      <c r="J23" s="75">
        <f>H23-I23</f>
        <v/>
      </c>
      <c r="K23" s="76">
        <f>I23/H23</f>
        <v/>
      </c>
      <c r="L23" s="59" t="n"/>
      <c r="M23" s="58" t="inlineStr">
        <is>
          <t>县扶贫办</t>
        </is>
      </c>
      <c r="N23" s="58" t="inlineStr">
        <is>
          <t>南湫乡</t>
        </is>
      </c>
      <c r="O23" s="59" t="n"/>
    </row>
    <row r="24" ht="55" customFormat="1" customHeight="1" s="35">
      <c r="A24" s="58" t="n">
        <v>19</v>
      </c>
      <c r="B24" s="33" t="inlineStr">
        <is>
          <t>环脱贫领办发〔2021〕25号</t>
        </is>
      </c>
      <c r="C24" s="59" t="inlineStr">
        <is>
          <t>一批整合</t>
        </is>
      </c>
      <c r="D24" s="58" t="inlineStr">
        <is>
          <t>2020年秋季学期雨露计划</t>
        </is>
      </c>
      <c r="E24" s="58" t="inlineStr">
        <is>
          <t>新建</t>
        </is>
      </c>
      <c r="F24" s="58" t="inlineStr">
        <is>
          <t>樊家川镇</t>
        </is>
      </c>
      <c r="G24" s="60" t="inlineStr">
        <is>
          <t>2020年秋季学期雨露计划（两后生）培训补助，共181人，每人每学期补助1500元。其中：樊家川村35人、马驿沟村26人、郝集村18人、长城村10人、慕家河村32人、闫塬村26人、李崾岘村22人、马骏滩村12人。</t>
        </is>
      </c>
      <c r="H24" s="58" t="n">
        <v>27.15</v>
      </c>
      <c r="I24" s="58" t="n">
        <v>27.15</v>
      </c>
      <c r="J24" s="75">
        <f>H24-I24</f>
        <v/>
      </c>
      <c r="K24" s="76">
        <f>I24/H24</f>
        <v/>
      </c>
      <c r="L24" s="59" t="n"/>
      <c r="M24" s="58" t="inlineStr">
        <is>
          <t>县扶贫办</t>
        </is>
      </c>
      <c r="N24" s="58" t="inlineStr">
        <is>
          <t>樊家川镇</t>
        </is>
      </c>
      <c r="O24" s="59" t="n"/>
    </row>
    <row r="25" ht="55" customFormat="1" customHeight="1" s="35">
      <c r="A25" s="58" t="n">
        <v>20</v>
      </c>
      <c r="B25" s="33" t="inlineStr">
        <is>
          <t>环脱贫领办发〔2021〕25号</t>
        </is>
      </c>
      <c r="C25" s="59" t="inlineStr">
        <is>
          <t>一批整合</t>
        </is>
      </c>
      <c r="D25" s="58" t="inlineStr">
        <is>
          <t>2020年秋季学期雨露计划</t>
        </is>
      </c>
      <c r="E25" s="58" t="inlineStr">
        <is>
          <t>新建</t>
        </is>
      </c>
      <c r="F25" s="58" t="inlineStr">
        <is>
          <t>演武乡</t>
        </is>
      </c>
      <c r="G25" s="60" t="inlineStr">
        <is>
          <t>2020年秋季学期雨露计划（两后生）培训补助，共161人，每人每学期补助1500元。其中：走马硷村23人、吴家塬村14人、曳郭咀村12人、刘坪村9人、黑泉河村31人、黄山村12人、佛岔村23人、杨家洼村8人、路家塬村29人。</t>
        </is>
      </c>
      <c r="H25" s="58" t="n">
        <v>24.15</v>
      </c>
      <c r="I25" s="58" t="n">
        <v>24.15</v>
      </c>
      <c r="J25" s="75">
        <f>H25-I25</f>
        <v/>
      </c>
      <c r="K25" s="76">
        <f>I25/H25</f>
        <v/>
      </c>
      <c r="L25" s="59" t="n"/>
      <c r="M25" s="58" t="inlineStr">
        <is>
          <t>县扶贫办</t>
        </is>
      </c>
      <c r="N25" s="58" t="inlineStr">
        <is>
          <t>演武乡</t>
        </is>
      </c>
      <c r="O25" s="59" t="n"/>
    </row>
    <row r="26" ht="36" customFormat="1" customHeight="1" s="35">
      <c r="A26" s="54" t="inlineStr">
        <is>
          <t>二</t>
        </is>
      </c>
      <c r="B26" s="55" t="inlineStr">
        <is>
          <t>环脱贫领办发〔2021〕25号</t>
        </is>
      </c>
      <c r="C26" s="79" t="inlineStr">
        <is>
          <t>一批整合</t>
        </is>
      </c>
      <c r="D26" s="54" t="inlineStr">
        <is>
          <t>2021年春季学期雨露计划合计</t>
        </is>
      </c>
      <c r="E26" s="54" t="inlineStr">
        <is>
          <t>新建</t>
        </is>
      </c>
      <c r="F26" s="54" t="inlineStr">
        <is>
          <t>20个乡镇</t>
        </is>
      </c>
      <c r="G26" s="57" t="inlineStr">
        <is>
          <t>2021年春季学期雨露计划（两后生）培训4142人，每人补助1500元。</t>
        </is>
      </c>
      <c r="H26" s="54" t="n">
        <v>621.3</v>
      </c>
      <c r="I26" s="54" t="n">
        <v>621.3</v>
      </c>
      <c r="J26" s="73">
        <f>H26-I26</f>
        <v/>
      </c>
      <c r="K26" s="74">
        <f>I26/H26</f>
        <v/>
      </c>
      <c r="L26" s="79" t="n"/>
      <c r="M26" s="54" t="inlineStr">
        <is>
          <t>县扶贫办</t>
        </is>
      </c>
      <c r="N26" s="54" t="inlineStr">
        <is>
          <t>乡镇村</t>
        </is>
      </c>
      <c r="O26" s="79" t="n"/>
    </row>
    <row r="27" ht="52" customFormat="1" customHeight="1" s="35">
      <c r="A27" s="58" t="n">
        <v>1</v>
      </c>
      <c r="B27" s="33" t="inlineStr">
        <is>
          <t>环脱贫领办发〔2021〕25号</t>
        </is>
      </c>
      <c r="C27" s="59" t="inlineStr">
        <is>
          <t>一批整合</t>
        </is>
      </c>
      <c r="D27" s="58" t="inlineStr">
        <is>
          <t>2021年春季学期雨露计划</t>
        </is>
      </c>
      <c r="E27" s="58" t="inlineStr">
        <is>
          <t>新建</t>
        </is>
      </c>
      <c r="F27" s="58" t="inlineStr">
        <is>
          <t>八珠乡</t>
        </is>
      </c>
      <c r="G27" s="60" t="inlineStr">
        <is>
          <t>2021年秋季学期雨露计划（两后生）培训补助，共167人，每人每学期补助1500元。其中：八珠塬村23人、曹塬村16人、瓦崾岘村22人、杏树沟村12人、塔尔咀村15人、马连掌村10人、冯家湾村18人、苟塬村18人、湫坝沟村15人、白塬村18人。</t>
        </is>
      </c>
      <c r="H27" s="58" t="n">
        <v>25.05</v>
      </c>
      <c r="I27" s="58" t="n">
        <v>25.05</v>
      </c>
      <c r="J27" s="75">
        <f>H27-I27</f>
        <v/>
      </c>
      <c r="K27" s="76">
        <f>I27/H27</f>
        <v/>
      </c>
      <c r="L27" s="59" t="n"/>
      <c r="M27" s="58" t="inlineStr">
        <is>
          <t>县扶贫办</t>
        </is>
      </c>
      <c r="N27" s="58" t="inlineStr">
        <is>
          <t>八珠乡</t>
        </is>
      </c>
      <c r="O27" s="59" t="n"/>
    </row>
    <row r="28" ht="52" customFormat="1" customHeight="1" s="35">
      <c r="A28" s="58" t="n">
        <v>2</v>
      </c>
      <c r="B28" s="33" t="inlineStr">
        <is>
          <t>环脱贫领办发〔2021〕25号</t>
        </is>
      </c>
      <c r="C28" s="59" t="inlineStr">
        <is>
          <t>一批整合</t>
        </is>
      </c>
      <c r="D28" s="58" t="inlineStr">
        <is>
          <t>2021年春季学期雨露计划</t>
        </is>
      </c>
      <c r="E28" s="58" t="inlineStr">
        <is>
          <t>新建</t>
        </is>
      </c>
      <c r="F28" s="58" t="inlineStr">
        <is>
          <t>罗山川乡</t>
        </is>
      </c>
      <c r="G28" s="60" t="inlineStr">
        <is>
          <t>2021年秋季学期雨露计划（两后生）培训补助，共168人，每人每学期补助1500元。其中：西阳洼村20人、苇之城村21人、龙柏山25人、兰家掌28人、大树塬20人、陈渠子28人、山水湾11人、光明村15人。</t>
        </is>
      </c>
      <c r="H28" s="58" t="n">
        <v>25.2</v>
      </c>
      <c r="I28" s="58" t="n">
        <v>25.2</v>
      </c>
      <c r="J28" s="75">
        <f>H28-I28</f>
        <v/>
      </c>
      <c r="K28" s="76">
        <f>I28/H28</f>
        <v/>
      </c>
      <c r="L28" s="59" t="n"/>
      <c r="M28" s="58" t="inlineStr">
        <is>
          <t>县扶贫办</t>
        </is>
      </c>
      <c r="N28" s="58" t="inlineStr">
        <is>
          <t>罗山川乡</t>
        </is>
      </c>
      <c r="O28" s="59" t="n"/>
    </row>
    <row r="29" ht="68" customFormat="1" customHeight="1" s="35">
      <c r="A29" s="58" t="n">
        <v>3</v>
      </c>
      <c r="B29" s="33" t="inlineStr">
        <is>
          <t>环脱贫领办发〔2021〕25号</t>
        </is>
      </c>
      <c r="C29" s="59" t="inlineStr">
        <is>
          <t>一批整合</t>
        </is>
      </c>
      <c r="D29" s="58" t="inlineStr">
        <is>
          <t>2021年春季学期雨露计划</t>
        </is>
      </c>
      <c r="E29" s="58" t="inlineStr">
        <is>
          <t>新建</t>
        </is>
      </c>
      <c r="F29" s="58" t="inlineStr">
        <is>
          <t>洪德镇</t>
        </is>
      </c>
      <c r="G29" s="60" t="inlineStr">
        <is>
          <t>2021年秋季学期雨露计划（两后生）培训补助，共434人，每人每学期补助1500元。其中：河连湾村38人、苗河村12人、苏长沟村30人、丁阳渠子村12人、耿塬畔村37人、洪德街村29人、寇河村27人、李达掌村8人、梁岔村18人、马塬村27人、大户塬村7人、赵洼村17人、私盐路村19人、新集子村20人、张崾岘村27人、许旗村22人、李塬村28人、肖关村人36、张塬村20人。</t>
        </is>
      </c>
      <c r="H29" s="58" t="n">
        <v>65.09999999999999</v>
      </c>
      <c r="I29" s="58" t="n">
        <v>65.09999999999999</v>
      </c>
      <c r="J29" s="75">
        <f>H29-I29</f>
        <v/>
      </c>
      <c r="K29" s="76">
        <f>I29/H29</f>
        <v/>
      </c>
      <c r="L29" s="59" t="n"/>
      <c r="M29" s="58" t="inlineStr">
        <is>
          <t>县扶贫办</t>
        </is>
      </c>
      <c r="N29" s="58" t="inlineStr">
        <is>
          <t>洪德镇</t>
        </is>
      </c>
      <c r="O29" s="59" t="n"/>
    </row>
    <row r="30" ht="52" customFormat="1" customHeight="1" s="35">
      <c r="A30" s="58" t="n">
        <v>4</v>
      </c>
      <c r="B30" s="33" t="inlineStr">
        <is>
          <t>环脱贫领办发〔2021〕25号</t>
        </is>
      </c>
      <c r="C30" s="59" t="inlineStr">
        <is>
          <t>一批整合</t>
        </is>
      </c>
      <c r="D30" s="58" t="inlineStr">
        <is>
          <t>2021年春季学期雨露计划</t>
        </is>
      </c>
      <c r="E30" s="58" t="inlineStr">
        <is>
          <t>新建</t>
        </is>
      </c>
      <c r="F30" s="58" t="inlineStr">
        <is>
          <t>合道镇</t>
        </is>
      </c>
      <c r="G30" s="60" t="inlineStr">
        <is>
          <t>2021年秋季学期雨露计划（两后生）培训补助，共334人，每人每学期补助1500元。其中：陈旗塬村29人、尚西坪村24人、陶洼子村22人、梁坪村7人、唐台子村23人、红崖洼村15人、朱家塬村23人、赵家塬村19人、辛坪村33人、杨坪沟村35人、大路洼村8人、常崾岘村12人、寨子坪村12人、沈家岭村23人、赵台村23人、瓦天沟村13人、何坪村13人。</t>
        </is>
      </c>
      <c r="H30" s="58" t="n">
        <v>50.1</v>
      </c>
      <c r="I30" s="58" t="n">
        <v>50.1</v>
      </c>
      <c r="J30" s="75">
        <f>H30-I30</f>
        <v/>
      </c>
      <c r="K30" s="76">
        <f>I30/H30</f>
        <v/>
      </c>
      <c r="L30" s="59" t="n"/>
      <c r="M30" s="58" t="inlineStr">
        <is>
          <t>县扶贫办</t>
        </is>
      </c>
      <c r="N30" s="58" t="inlineStr">
        <is>
          <t>合道镇</t>
        </is>
      </c>
      <c r="O30" s="59" t="n"/>
    </row>
    <row r="31" ht="52" customFormat="1" customHeight="1" s="35">
      <c r="A31" s="58" t="n">
        <v>5</v>
      </c>
      <c r="B31" s="33" t="inlineStr">
        <is>
          <t>环脱贫领办发〔2021〕25号</t>
        </is>
      </c>
      <c r="C31" s="59" t="inlineStr">
        <is>
          <t>一批整合</t>
        </is>
      </c>
      <c r="D31" s="58" t="inlineStr">
        <is>
          <t>2021年春季学期雨露计划</t>
        </is>
      </c>
      <c r="E31" s="58" t="inlineStr">
        <is>
          <t>新建</t>
        </is>
      </c>
      <c r="F31" s="58" t="inlineStr">
        <is>
          <t>小南沟乡</t>
        </is>
      </c>
      <c r="G31" s="60" t="inlineStr">
        <is>
          <t>2021年秋季学期雨露计划（两后生）培训补助，共203人，每人每学期补助1500元。其中：小南沟村16人、陈掌村10人、许掌12人、李塬村13人、汪天子村12人、李上山村12人、粉子山村18人、燕麦掌村9人、丁寨柯村43人、杨胡套子村26人、连川村27人、天子渠村5人。</t>
        </is>
      </c>
      <c r="H31" s="58" t="n">
        <v>30.45</v>
      </c>
      <c r="I31" s="58" t="n">
        <v>30.45</v>
      </c>
      <c r="J31" s="75">
        <f>H31-I31</f>
        <v/>
      </c>
      <c r="K31" s="76">
        <f>I31/H31</f>
        <v/>
      </c>
      <c r="L31" s="59" t="n"/>
      <c r="M31" s="58" t="inlineStr">
        <is>
          <t>县扶贫办</t>
        </is>
      </c>
      <c r="N31" s="58" t="inlineStr">
        <is>
          <t>小南沟乡</t>
        </is>
      </c>
      <c r="O31" s="59" t="n"/>
    </row>
    <row r="32" ht="52" customFormat="1" customHeight="1" s="35">
      <c r="A32" s="58" t="n">
        <v>6</v>
      </c>
      <c r="B32" s="33" t="inlineStr">
        <is>
          <t>环脱贫领办发〔2021〕25号</t>
        </is>
      </c>
      <c r="C32" s="59" t="inlineStr">
        <is>
          <t>一批整合</t>
        </is>
      </c>
      <c r="D32" s="58" t="inlineStr">
        <is>
          <t>2021年春季学期雨露计划</t>
        </is>
      </c>
      <c r="E32" s="58" t="inlineStr">
        <is>
          <t>新建</t>
        </is>
      </c>
      <c r="F32" s="58" t="inlineStr">
        <is>
          <t>天池乡</t>
        </is>
      </c>
      <c r="G32" s="60" t="inlineStr">
        <is>
          <t>2021年秋季学期雨露计划（两后生）培训补助，共228人，每人每学期补助1500元。其中：天池村4人、张邓塬村10人、梁河村10人、殷屈河村35人、苏北岔村22人、潘老庄村17人、大庄台村12人、四合掌村12人、老庄湾村17人、井渠淌村16人、鲜岔村9人、碾盘岭村11人、大方山村14人、喜家坪村5人、曹李川村16人、吴城子村18人。</t>
        </is>
      </c>
      <c r="H32" s="58" t="n">
        <v>34.2</v>
      </c>
      <c r="I32" s="58" t="n">
        <v>34.2</v>
      </c>
      <c r="J32" s="75">
        <f>H32-I32</f>
        <v/>
      </c>
      <c r="K32" s="76">
        <f>I32/H32</f>
        <v/>
      </c>
      <c r="L32" s="59" t="n"/>
      <c r="M32" s="58" t="inlineStr">
        <is>
          <t>县扶贫办</t>
        </is>
      </c>
      <c r="N32" s="58" t="inlineStr">
        <is>
          <t>天池乡</t>
        </is>
      </c>
      <c r="O32" s="59" t="n"/>
    </row>
    <row r="33" ht="52" customFormat="1" customHeight="1" s="35">
      <c r="A33" s="58" t="n">
        <v>7</v>
      </c>
      <c r="B33" s="33" t="inlineStr">
        <is>
          <t>环脱贫领办发〔2021〕25号</t>
        </is>
      </c>
      <c r="C33" s="59" t="inlineStr">
        <is>
          <t>一批整合</t>
        </is>
      </c>
      <c r="D33" s="58" t="inlineStr">
        <is>
          <t>2021年春季学期雨露计划</t>
        </is>
      </c>
      <c r="E33" s="58" t="inlineStr">
        <is>
          <t>新建</t>
        </is>
      </c>
      <c r="F33" s="58" t="inlineStr">
        <is>
          <t>虎洞</t>
        </is>
      </c>
      <c r="G33" s="60" t="inlineStr">
        <is>
          <t>2021年秋季学期雨露计划（两后生）培训补助，共180人，每人每学期补助1500元。其中：贾驿村20人、高庙湾村21人、魏家河村29人、砂井子村17人、刘解掌13村人、金庄原村22人、常兆台村20人、张家湾村17人、张大掌村5人、半个城村16人。</t>
        </is>
      </c>
      <c r="H33" s="58" t="n">
        <v>27</v>
      </c>
      <c r="I33" s="58" t="n">
        <v>27</v>
      </c>
      <c r="J33" s="75">
        <f>H33-I33</f>
        <v/>
      </c>
      <c r="K33" s="76">
        <f>I33/H33</f>
        <v/>
      </c>
      <c r="L33" s="59" t="n"/>
      <c r="M33" s="58" t="inlineStr">
        <is>
          <t>县扶贫办</t>
        </is>
      </c>
      <c r="N33" s="58" t="inlineStr">
        <is>
          <t>虎洞</t>
        </is>
      </c>
      <c r="O33" s="59" t="n"/>
    </row>
    <row r="34" ht="52" customFormat="1" customHeight="1" s="35">
      <c r="A34" s="58" t="n">
        <v>8</v>
      </c>
      <c r="B34" s="33" t="inlineStr">
        <is>
          <t>环脱贫领办发〔2021〕25号</t>
        </is>
      </c>
      <c r="C34" s="59" t="inlineStr">
        <is>
          <t>一批整合</t>
        </is>
      </c>
      <c r="D34" s="58" t="inlineStr">
        <is>
          <t>2021年春季学期雨露计划</t>
        </is>
      </c>
      <c r="E34" s="58" t="inlineStr">
        <is>
          <t>新建</t>
        </is>
      </c>
      <c r="F34" s="58" t="inlineStr">
        <is>
          <t>耿湾乡</t>
        </is>
      </c>
      <c r="G34" s="60" t="inlineStr">
        <is>
          <t>2021年秋季学期雨露计划（两后生）培训补助，共257人，每人每学期补助1500元。其中：张台村19人、潘掌村23人、万湾村32人、郝东掌村38人、许掌村32人、郜庄村14人、四合原村21人、桃树掌村13人、韩老庄村15人、天桥村12人、早流渠村5人、耿河村21人、黑城岔村12人。</t>
        </is>
      </c>
      <c r="H34" s="58" t="n">
        <v>38.55</v>
      </c>
      <c r="I34" s="58" t="n">
        <v>38.55</v>
      </c>
      <c r="J34" s="75">
        <f>H34-I34</f>
        <v/>
      </c>
      <c r="K34" s="76">
        <f>I34/H34</f>
        <v/>
      </c>
      <c r="L34" s="59" t="n"/>
      <c r="M34" s="58" t="inlineStr">
        <is>
          <t>县扶贫办</t>
        </is>
      </c>
      <c r="N34" s="58" t="inlineStr">
        <is>
          <t>耿湾乡</t>
        </is>
      </c>
      <c r="O34" s="59" t="n"/>
    </row>
    <row r="35" ht="57" customFormat="1" customHeight="1" s="35">
      <c r="A35" s="58" t="n">
        <v>9</v>
      </c>
      <c r="B35" s="33" t="inlineStr">
        <is>
          <t>环脱贫领办发〔2021〕25号</t>
        </is>
      </c>
      <c r="C35" s="59" t="inlineStr">
        <is>
          <t>一批整合</t>
        </is>
      </c>
      <c r="D35" s="58" t="inlineStr">
        <is>
          <t>2021年春季学期雨露计划</t>
        </is>
      </c>
      <c r="E35" s="58" t="inlineStr">
        <is>
          <t>新建</t>
        </is>
      </c>
      <c r="F35" s="58" t="inlineStr">
        <is>
          <t>山城乡</t>
        </is>
      </c>
      <c r="G35" s="60" t="inlineStr">
        <is>
          <t>2021年秋季学期雨露计划（两后生）培训补助，共170人，每人每学期补助1500元。其中：山城堡村23人、八里铺村30人、赵庄村13人、谢庄村15人、薛塬村19人、王山口子村15人、寨柯村27人、冯家沟村15人、郝掌村13人。</t>
        </is>
      </c>
      <c r="H35" s="58" t="n">
        <v>25.5</v>
      </c>
      <c r="I35" s="58" t="n">
        <v>25.5</v>
      </c>
      <c r="J35" s="75">
        <f>H35-I35</f>
        <v/>
      </c>
      <c r="K35" s="76">
        <f>I35/H35</f>
        <v/>
      </c>
      <c r="L35" s="59" t="n"/>
      <c r="M35" s="58" t="inlineStr">
        <is>
          <t>县扶贫办</t>
        </is>
      </c>
      <c r="N35" s="58" t="inlineStr">
        <is>
          <t>山城乡</t>
        </is>
      </c>
      <c r="O35" s="59" t="n"/>
    </row>
    <row r="36" ht="57" customFormat="1" customHeight="1" s="35">
      <c r="A36" s="58" t="n">
        <v>10</v>
      </c>
      <c r="B36" s="33" t="inlineStr">
        <is>
          <t>环脱贫领办发〔2021〕25号</t>
        </is>
      </c>
      <c r="C36" s="59" t="inlineStr">
        <is>
          <t>一批整合</t>
        </is>
      </c>
      <c r="D36" s="58" t="inlineStr">
        <is>
          <t>2021年春季学期雨露计划</t>
        </is>
      </c>
      <c r="E36" s="58" t="inlineStr">
        <is>
          <t>新建</t>
        </is>
      </c>
      <c r="F36" s="58" t="inlineStr">
        <is>
          <t>芦家湾乡</t>
        </is>
      </c>
      <c r="G36" s="60" t="inlineStr">
        <is>
          <t>2021年秋季学期雨露计划（两后生）培训补助，共160人，每人每学期补助1500元。其中：杨新庄村15人、花儿掌村26人、庙儿掌村10人、宋家掌村7人、井川村3人、桃李湾村15人、王庄村32人、大堡条村12人、盘龙村26人、小堡条村13人。</t>
        </is>
      </c>
      <c r="H36" s="58" t="n">
        <v>23.85</v>
      </c>
      <c r="I36" s="58" t="n">
        <v>23.85</v>
      </c>
      <c r="J36" s="75">
        <f>H36-I36</f>
        <v/>
      </c>
      <c r="K36" s="76">
        <f>I36/H36</f>
        <v/>
      </c>
      <c r="L36" s="59" t="n"/>
      <c r="M36" s="58" t="inlineStr">
        <is>
          <t>县扶贫办</t>
        </is>
      </c>
      <c r="N36" s="58" t="inlineStr">
        <is>
          <t>芦家湾乡</t>
        </is>
      </c>
      <c r="O36" s="59" t="n"/>
    </row>
    <row r="37" ht="60" customFormat="1" customHeight="1" s="34">
      <c r="A37" s="58" t="n">
        <v>11</v>
      </c>
      <c r="B37" s="33" t="inlineStr">
        <is>
          <t>环脱贫领办发〔2021〕25号</t>
        </is>
      </c>
      <c r="C37" s="59" t="inlineStr">
        <is>
          <t>一批整合</t>
        </is>
      </c>
      <c r="D37" s="58" t="inlineStr">
        <is>
          <t>2021年春季学期雨露计划</t>
        </is>
      </c>
      <c r="E37" s="58" t="inlineStr">
        <is>
          <t>新建</t>
        </is>
      </c>
      <c r="F37" s="58" t="inlineStr">
        <is>
          <t>车道镇</t>
        </is>
      </c>
      <c r="G37" s="60" t="inlineStr">
        <is>
          <t>2021年秋季学期雨露计划（两后生）培训补助，共317人，每人每学期补助1500元。其中：元峁村21人、苦水掌村19人、双庙村23人、王西掌村28人、吊渠村21人、三角城村15人、杨掌村13人、万安村35人、魏洼村25人、陈掌村17人、红台村21人、樱桃掌村29人、安掌村13人、代掌村19人、刘渠村13人、刘园子村5人。</t>
        </is>
      </c>
      <c r="H37" s="58" t="n">
        <v>47.55</v>
      </c>
      <c r="I37" s="58" t="n">
        <v>47.55</v>
      </c>
      <c r="J37" s="75">
        <f>H37-I37</f>
        <v/>
      </c>
      <c r="K37" s="76">
        <f>I37/H37</f>
        <v/>
      </c>
      <c r="L37" s="77" t="n"/>
      <c r="M37" s="58" t="inlineStr">
        <is>
          <t>县扶贫办</t>
        </is>
      </c>
      <c r="N37" s="58" t="inlineStr">
        <is>
          <t>车道镇</t>
        </is>
      </c>
      <c r="O37" s="59" t="n"/>
    </row>
    <row r="38" ht="60" customFormat="1" customHeight="1" s="34">
      <c r="A38" s="58" t="n">
        <v>12</v>
      </c>
      <c r="B38" s="33" t="inlineStr">
        <is>
          <t>环脱贫领办发〔2021〕25号</t>
        </is>
      </c>
      <c r="C38" s="59" t="inlineStr">
        <is>
          <t>一批整合</t>
        </is>
      </c>
      <c r="D38" s="58" t="inlineStr">
        <is>
          <t>2021年春季学期雨露计划</t>
        </is>
      </c>
      <c r="E38" s="58" t="inlineStr">
        <is>
          <t>新建</t>
        </is>
      </c>
      <c r="F38" s="58" t="inlineStr">
        <is>
          <t>曲子镇</t>
        </is>
      </c>
      <c r="G38" s="60" t="inlineStr">
        <is>
          <t>2021年秋季学期雨露计划（两后生）培训补助，共69人，每人每学期补助1500元。其中：五里桥村2人、双城村4人、刘旗村3人、孟家寨村8人、高李湾村9人、楼房子村7人、西沟村5人、宋家塬村4人、许家塬村2人、金村寺3人、油坊塬村6人、金盆掌村3人、小庄子村3人、马家河村5人、董家塬村5人.</t>
        </is>
      </c>
      <c r="H38" s="58" t="n">
        <v>10.35</v>
      </c>
      <c r="I38" s="58" t="n">
        <v>10.35</v>
      </c>
      <c r="J38" s="75">
        <f>H38-I38</f>
        <v/>
      </c>
      <c r="K38" s="76">
        <f>I38/H38</f>
        <v/>
      </c>
      <c r="L38" s="77" t="n"/>
      <c r="M38" s="58" t="inlineStr">
        <is>
          <t>县扶贫办</t>
        </is>
      </c>
      <c r="N38" s="58" t="inlineStr">
        <is>
          <t>曲子镇</t>
        </is>
      </c>
      <c r="O38" s="59" t="n"/>
    </row>
    <row r="39" ht="60" customFormat="1" customHeight="1" s="34">
      <c r="A39" s="58" t="n">
        <v>13</v>
      </c>
      <c r="B39" s="33" t="inlineStr">
        <is>
          <t>环脱贫领办发〔2021〕25号</t>
        </is>
      </c>
      <c r="C39" s="59" t="inlineStr">
        <is>
          <t>一批整合</t>
        </is>
      </c>
      <c r="D39" s="58" t="inlineStr">
        <is>
          <t>2021年春季学期雨露计划</t>
        </is>
      </c>
      <c r="E39" s="58" t="inlineStr">
        <is>
          <t>新建</t>
        </is>
      </c>
      <c r="F39" s="58" t="inlineStr">
        <is>
          <t>毛井镇</t>
        </is>
      </c>
      <c r="G39" s="60" t="inlineStr">
        <is>
          <t>2021年秋季学期雨露计划（两后生）培训补助，共240人，每人每学期补助1500元。其中：二条俭村29人、砖城子村23人、山西掌村12人、杨东掌村23人、红糜湾村2人、施家滩村11人、乔崾岘村26人、黄寨柯村20人、高家洼村15人、丁连掌村11人、大户掌村20人、红土咀村31人、马趟村17人。</t>
        </is>
      </c>
      <c r="H39" s="58" t="n">
        <v>36</v>
      </c>
      <c r="I39" s="58" t="n">
        <v>36</v>
      </c>
      <c r="J39" s="75">
        <f>H39-I39</f>
        <v/>
      </c>
      <c r="K39" s="76">
        <f>I39/H39</f>
        <v/>
      </c>
      <c r="L39" s="77" t="n"/>
      <c r="M39" s="58" t="inlineStr">
        <is>
          <t>县扶贫办</t>
        </is>
      </c>
      <c r="N39" s="58" t="inlineStr">
        <is>
          <t>毛井镇</t>
        </is>
      </c>
      <c r="O39" s="59" t="n"/>
    </row>
    <row r="40" ht="60" customFormat="1" customHeight="1" s="34">
      <c r="A40" s="58" t="n">
        <v>14</v>
      </c>
      <c r="B40" s="33" t="inlineStr">
        <is>
          <t>环脱贫领办发〔2021〕25号</t>
        </is>
      </c>
      <c r="C40" s="59" t="inlineStr">
        <is>
          <t>一批整合</t>
        </is>
      </c>
      <c r="D40" s="58" t="inlineStr">
        <is>
          <t>2021年春季学期雨露计划</t>
        </is>
      </c>
      <c r="E40" s="58" t="inlineStr">
        <is>
          <t>新建</t>
        </is>
      </c>
      <c r="F40" s="58" t="inlineStr">
        <is>
          <t>木钵镇</t>
        </is>
      </c>
      <c r="G40" s="60" t="inlineStr">
        <is>
          <t>2021年秋季学期雨露计划（两后生）培训补助，共218人，每人每学期补助1500元。其中：坪子塬村19人、周湾村3人、水坝滩村13人、曹旗村29人、韩洼子村23人、二合塬村8人、井儿岔村8人、高楼塬村20人、高寨村21人、木钵街村8人、关营村13人、白家掌村9人、殷家桥村13人、罗家沟村9人、刘家塬村8人、郭西掌村10人、邓寨子4人。</t>
        </is>
      </c>
      <c r="H40" s="58" t="n">
        <v>32.7</v>
      </c>
      <c r="I40" s="58" t="n">
        <v>32.7</v>
      </c>
      <c r="J40" s="75">
        <f>H40-I40</f>
        <v/>
      </c>
      <c r="K40" s="76">
        <f>I40/H40</f>
        <v/>
      </c>
      <c r="L40" s="77" t="n"/>
      <c r="M40" s="58" t="inlineStr">
        <is>
          <t>县扶贫办</t>
        </is>
      </c>
      <c r="N40" s="58" t="inlineStr">
        <is>
          <t>木钵镇</t>
        </is>
      </c>
      <c r="O40" s="59" t="n"/>
    </row>
    <row r="41" ht="51" customFormat="1" customHeight="1" s="34">
      <c r="A41" s="58" t="n">
        <v>15</v>
      </c>
      <c r="B41" s="33" t="inlineStr">
        <is>
          <t>环脱贫领办发〔2021〕25号</t>
        </is>
      </c>
      <c r="C41" s="59" t="inlineStr">
        <is>
          <t>一批整合</t>
        </is>
      </c>
      <c r="D41" s="58" t="inlineStr">
        <is>
          <t>2021年春季学期雨露计划</t>
        </is>
      </c>
      <c r="E41" s="58" t="inlineStr">
        <is>
          <t>新建</t>
        </is>
      </c>
      <c r="F41" s="58" t="inlineStr">
        <is>
          <t>甜水镇</t>
        </is>
      </c>
      <c r="G41" s="60" t="inlineStr">
        <is>
          <t>2021年秋季学期雨露计划（两后生）培训补助，共246人，每人每学期补助1500元。其中：甜水街村29人、张铁村40人、何塬村10人、大良洼村22人、七里墩村18人、狼儿滩12人、邱滩19人、鲁掌37人、赵掌村24人、高崾岘35人。</t>
        </is>
      </c>
      <c r="H41" s="58" t="n">
        <v>36.9</v>
      </c>
      <c r="I41" s="58" t="n">
        <v>36.9</v>
      </c>
      <c r="J41" s="75">
        <f>H41-I41</f>
        <v/>
      </c>
      <c r="K41" s="76">
        <f>I41/H41</f>
        <v/>
      </c>
      <c r="L41" s="77" t="n"/>
      <c r="M41" s="58" t="inlineStr">
        <is>
          <t>县扶贫办</t>
        </is>
      </c>
      <c r="N41" s="58" t="inlineStr">
        <is>
          <t>甜水镇</t>
        </is>
      </c>
      <c r="O41" s="59" t="n"/>
    </row>
    <row r="42" ht="65" customFormat="1" customHeight="1" s="34">
      <c r="A42" s="58" t="n">
        <v>16</v>
      </c>
      <c r="B42" s="33" t="inlineStr">
        <is>
          <t>环脱贫领办发〔2021〕25号</t>
        </is>
      </c>
      <c r="C42" s="59" t="inlineStr">
        <is>
          <t>一批整合</t>
        </is>
      </c>
      <c r="D42" s="58" t="inlineStr">
        <is>
          <t>2021年春季学期雨露计划</t>
        </is>
      </c>
      <c r="E42" s="58" t="inlineStr">
        <is>
          <t>新建</t>
        </is>
      </c>
      <c r="F42" s="58" t="inlineStr">
        <is>
          <t>环城镇</t>
        </is>
      </c>
      <c r="G42" s="60" t="inlineStr">
        <is>
          <t>2021年秋季学期雨露计划（两后生）培训补助，共177人，每人每学期补助1500元。其中：冉旗寨村5人、北郭塬村7人、陈汤塬村5人、龚趟村11人、马坊塬村10人、宁老庄村17人、十八里村6人、十五里沟村10人、漫塬村9人、唐塬村5人、西川村8人、肖川村9人、杨庙掌村4人、张滩滩村6人、张淌村8人、赵小掌村16人、周塬村3人、白草塬村2人、五里屯村2人、鸳鸯沟村3人、红星村3人、高龚塬村13人、城东塬村3人、耿家沟村12人。</t>
        </is>
      </c>
      <c r="H42" s="58" t="n">
        <v>26.55</v>
      </c>
      <c r="I42" s="58" t="n">
        <v>26.55</v>
      </c>
      <c r="J42" s="75">
        <f>H42-I42</f>
        <v/>
      </c>
      <c r="K42" s="76">
        <f>I42/H42</f>
        <v/>
      </c>
      <c r="L42" s="77" t="n"/>
      <c r="M42" s="58" t="inlineStr">
        <is>
          <t>县扶贫办</t>
        </is>
      </c>
      <c r="N42" s="58" t="inlineStr">
        <is>
          <t>环城镇</t>
        </is>
      </c>
      <c r="O42" s="59" t="n"/>
    </row>
    <row r="43" ht="48" customFormat="1" customHeight="1" s="34">
      <c r="A43" s="58" t="n">
        <v>17</v>
      </c>
      <c r="B43" s="33" t="inlineStr">
        <is>
          <t>环脱贫领办发〔2021〕25号</t>
        </is>
      </c>
      <c r="C43" s="59" t="inlineStr">
        <is>
          <t>一批整合</t>
        </is>
      </c>
      <c r="D43" s="58" t="inlineStr">
        <is>
          <t>2021年春季学期雨露计划</t>
        </is>
      </c>
      <c r="E43" s="58" t="inlineStr">
        <is>
          <t>新建</t>
        </is>
      </c>
      <c r="F43" s="58" t="inlineStr">
        <is>
          <t>秦团庄乡</t>
        </is>
      </c>
      <c r="G43" s="60" t="inlineStr">
        <is>
          <t>2021年秋季学期雨露计划（两后生）培训补助，共115人，每人每学期补助1500元。其中：秦团庄村9人、白塬畔村12人、大天子村23人、贾塬村12人、南掌堡子村11人、王团庄村18人、新集子村16人、新峁村14人。</t>
        </is>
      </c>
      <c r="H43" s="58" t="n">
        <v>17.25</v>
      </c>
      <c r="I43" s="58" t="n">
        <v>17.25</v>
      </c>
      <c r="J43" s="75">
        <f>H43-I43</f>
        <v/>
      </c>
      <c r="K43" s="76">
        <f>I43/H43</f>
        <v/>
      </c>
      <c r="L43" s="77" t="n"/>
      <c r="M43" s="58" t="inlineStr">
        <is>
          <t>县扶贫办</t>
        </is>
      </c>
      <c r="N43" s="58" t="inlineStr">
        <is>
          <t>秦团庄乡</t>
        </is>
      </c>
      <c r="O43" s="59" t="n"/>
    </row>
    <row r="44" ht="48" customFormat="1" customHeight="1" s="34">
      <c r="A44" s="58" t="n">
        <v>18</v>
      </c>
      <c r="B44" s="33" t="inlineStr">
        <is>
          <t>环脱贫领办发〔2021〕25号</t>
        </is>
      </c>
      <c r="C44" s="59" t="inlineStr">
        <is>
          <t>一批整合</t>
        </is>
      </c>
      <c r="D44" s="58" t="inlineStr">
        <is>
          <t>2021年春季学期雨露计划</t>
        </is>
      </c>
      <c r="E44" s="58" t="inlineStr">
        <is>
          <t>新建</t>
        </is>
      </c>
      <c r="F44" s="58" t="inlineStr">
        <is>
          <t>南湫乡</t>
        </is>
      </c>
      <c r="G44" s="60" t="inlineStr">
        <is>
          <t>2021年秋季学期雨露计划（两后生）培训补助，共117人，每人每学期补助1500元。其中：代家洼村14人、党家洼村21人、双井子村7人、岳后渠村18人、杨兴堡村12人、洪涝池村23人、花儿山村22人。</t>
        </is>
      </c>
      <c r="H44" s="58" t="n">
        <v>17.55</v>
      </c>
      <c r="I44" s="58" t="n">
        <v>17.55</v>
      </c>
      <c r="J44" s="75">
        <f>H44-I44</f>
        <v/>
      </c>
      <c r="K44" s="76">
        <f>I44/H44</f>
        <v/>
      </c>
      <c r="L44" s="77" t="n"/>
      <c r="M44" s="58" t="inlineStr">
        <is>
          <t>县扶贫办</t>
        </is>
      </c>
      <c r="N44" s="58" t="inlineStr">
        <is>
          <t>南湫乡</t>
        </is>
      </c>
      <c r="O44" s="59" t="n"/>
    </row>
    <row r="45" ht="48" customFormat="1" customHeight="1" s="34">
      <c r="A45" s="58" t="n">
        <v>19</v>
      </c>
      <c r="B45" s="33" t="inlineStr">
        <is>
          <t>环脱贫领办发〔2021〕25号</t>
        </is>
      </c>
      <c r="C45" s="59" t="inlineStr">
        <is>
          <t>一批整合</t>
        </is>
      </c>
      <c r="D45" s="58" t="inlineStr">
        <is>
          <t>2021年春季学期雨露计划</t>
        </is>
      </c>
      <c r="E45" s="58" t="inlineStr">
        <is>
          <t>新建</t>
        </is>
      </c>
      <c r="F45" s="58" t="inlineStr">
        <is>
          <t>樊家川镇</t>
        </is>
      </c>
      <c r="G45" s="60" t="inlineStr">
        <is>
          <t>2021年秋季学期雨露计划（两后生）培训补助，共182人，每人每学期补助1500元。其中：樊家川村34人、马驿沟村26人、郝集村17人、长城村11人、慕家河村34人、闫塬村26人、李崾岘村22人、马骏滩村12人。</t>
        </is>
      </c>
      <c r="H45" s="58" t="n">
        <v>27.3</v>
      </c>
      <c r="I45" s="58" t="n">
        <v>27.3</v>
      </c>
      <c r="J45" s="75">
        <f>H45-I45</f>
        <v/>
      </c>
      <c r="K45" s="76">
        <f>I45/H45</f>
        <v/>
      </c>
      <c r="L45" s="77" t="n"/>
      <c r="M45" s="58" t="inlineStr">
        <is>
          <t>县扶贫办</t>
        </is>
      </c>
      <c r="N45" s="58" t="inlineStr">
        <is>
          <t>樊家川镇</t>
        </is>
      </c>
      <c r="O45" s="59" t="n"/>
    </row>
    <row r="46" ht="48" customFormat="1" customHeight="1" s="34">
      <c r="A46" s="58" t="n">
        <v>20</v>
      </c>
      <c r="B46" s="33" t="inlineStr">
        <is>
          <t>环脱贫领办发〔2021〕25号</t>
        </is>
      </c>
      <c r="C46" s="59" t="inlineStr">
        <is>
          <t>一批整合</t>
        </is>
      </c>
      <c r="D46" s="58" t="inlineStr">
        <is>
          <t>2021年春季学期雨露计划</t>
        </is>
      </c>
      <c r="E46" s="58" t="inlineStr">
        <is>
          <t>新建</t>
        </is>
      </c>
      <c r="F46" s="58" t="inlineStr">
        <is>
          <t>演武乡</t>
        </is>
      </c>
      <c r="G46" s="60" t="inlineStr">
        <is>
          <t>2021年秋季学期雨露计划（两后生）培训补助，共161人，每人每学期补助1500元。其中：走马硷村24人、吴家塬村14人、曳郭咀村10人、刘坪村9人、黑泉河村31人、黄山村14人、佛岔村22人、杨家洼村8人、路家塬村29人。</t>
        </is>
      </c>
      <c r="H46" s="58" t="n">
        <v>24.15</v>
      </c>
      <c r="I46" s="58" t="n">
        <v>24.15</v>
      </c>
      <c r="J46" s="75">
        <f>H46-I46</f>
        <v/>
      </c>
      <c r="K46" s="76">
        <f>I46/H46</f>
        <v/>
      </c>
      <c r="L46" s="77" t="n"/>
      <c r="M46" s="58" t="inlineStr">
        <is>
          <t>县扶贫办</t>
        </is>
      </c>
      <c r="N46" s="58" t="inlineStr">
        <is>
          <t>演武乡</t>
        </is>
      </c>
      <c r="O46" s="59" t="n"/>
    </row>
    <row r="47" ht="55" customFormat="1" customHeight="1" s="34">
      <c r="A47" s="54" t="inlineStr">
        <is>
          <t>三</t>
        </is>
      </c>
      <c r="B47" s="55" t="inlineStr">
        <is>
          <t>环农领办发〔2021〕36号</t>
        </is>
      </c>
      <c r="C47" s="61" t="inlineStr">
        <is>
          <t>一批整合
（调项）</t>
        </is>
      </c>
      <c r="D47" s="54" t="inlineStr">
        <is>
          <t>2021年秋季学期雨露计划</t>
        </is>
      </c>
      <c r="E47" s="82" t="inlineStr">
        <is>
          <t>新建</t>
        </is>
      </c>
      <c r="F47" s="54" t="inlineStr">
        <is>
          <t>环城镇</t>
        </is>
      </c>
      <c r="G47" s="57" t="inlineStr">
        <is>
          <t>2021年秋季学期雨露计划（两后生）培训补助，共64人，每人每学期补助1500元。其中：冉旗寨村2人、北郭塬村3人、龚趟村2人、马坊塬村6人、十八里村1人、十五里沟村4人、漫塬村3人、宁老庄4人、唐塬村2人、西川村3人、肖川村5人、杨庙掌村2人、张滩滩村3人、张淌村3人、赵小掌村6人、白草塬村1人、红星村1人、高龚塬村5人、城东塬村1人、耿家沟村7人。</t>
        </is>
      </c>
      <c r="H47" s="54" t="n">
        <v>9.6</v>
      </c>
      <c r="I47" s="54" t="n">
        <v>9.6</v>
      </c>
      <c r="J47" s="73">
        <f>H47-I47</f>
        <v/>
      </c>
      <c r="K47" s="74">
        <f>I47/H47</f>
        <v/>
      </c>
      <c r="L47" s="78" t="n"/>
      <c r="M47" s="54" t="inlineStr">
        <is>
          <t>县乡村振兴局</t>
        </is>
      </c>
      <c r="N47" s="54" t="inlineStr">
        <is>
          <t>环城镇</t>
        </is>
      </c>
      <c r="O47" s="79" t="n"/>
    </row>
    <row r="48" ht="55" customFormat="1" customHeight="1" s="35">
      <c r="A48" s="82" t="inlineStr">
        <is>
          <t>四</t>
        </is>
      </c>
      <c r="B48" s="55" t="inlineStr">
        <is>
          <t>环脱贫领办发〔2021〕25号</t>
        </is>
      </c>
      <c r="C48" s="79" t="inlineStr">
        <is>
          <t>一批整合</t>
        </is>
      </c>
      <c r="D48" s="82" t="inlineStr">
        <is>
          <t>合道川中型灌区节水配套改造项目</t>
        </is>
      </c>
      <c r="E48" s="54" t="inlineStr">
        <is>
          <t>新建</t>
        </is>
      </c>
      <c r="F48" s="82" t="inlineStr">
        <is>
          <t>合道川灌区</t>
        </is>
      </c>
      <c r="G48" s="108" t="inlineStr">
        <is>
          <t>对环县合道川灌区楼房子、姬家河沟、刘旗和西沟4个灌溉片区干渠进行改造，改造干渠长度16.98km，其中砼套衬渠5.01km，新衬渠道1.13km，拆除重建10.84km；改造渠系建筑物135座.(工程投资1485.72万元，本次安排578万元）</t>
        </is>
      </c>
      <c r="H48" s="82" t="n">
        <v>578</v>
      </c>
      <c r="I48" s="73" t="n">
        <v>578</v>
      </c>
      <c r="J48" s="73">
        <f>H48-I48</f>
        <v/>
      </c>
      <c r="K48" s="74">
        <f>I48/H48</f>
        <v/>
      </c>
      <c r="L48" s="79" t="n"/>
      <c r="M48" s="82" t="inlineStr">
        <is>
          <t>县水务局</t>
        </is>
      </c>
      <c r="N48" s="82" t="inlineStr">
        <is>
          <t>县水务局</t>
        </is>
      </c>
      <c r="O48" s="79" t="n"/>
    </row>
    <row r="49" ht="57" customFormat="1" customHeight="1" s="35">
      <c r="A49" s="54" t="inlineStr">
        <is>
          <t>五</t>
        </is>
      </c>
      <c r="B49" s="55" t="inlineStr">
        <is>
          <t>环脱贫领办发〔2021〕25号</t>
        </is>
      </c>
      <c r="C49" s="79" t="inlineStr">
        <is>
          <t>一批整合</t>
        </is>
      </c>
      <c r="D49" s="54" t="inlineStr">
        <is>
          <t>建档立卡户
黑山羊提纯复壮项目合计</t>
        </is>
      </c>
      <c r="E49" s="54" t="inlineStr">
        <is>
          <t>新建</t>
        </is>
      </c>
      <c r="F49" s="54" t="inlineStr">
        <is>
          <t>南湫等10个乡镇</t>
        </is>
      </c>
      <c r="G49" s="57" t="inlineStr">
        <is>
          <t>扶77户建档立卡户发展黑山羊养殖，黑山羊养殖专业户按照“20+1”组合调引陇东黑山羊，基础母羊每只补助1000元，种公羊每只补助2000元，每户补助资金不超过22000元。</t>
        </is>
      </c>
      <c r="H49" s="54" t="n">
        <v>169.4</v>
      </c>
      <c r="I49" s="54" t="n">
        <v>169.4</v>
      </c>
      <c r="J49" s="73">
        <f>H49-I49</f>
        <v/>
      </c>
      <c r="K49" s="74">
        <f>I49/H49</f>
        <v/>
      </c>
      <c r="L49" s="79" t="n"/>
      <c r="M49" s="54" t="inlineStr">
        <is>
          <t>县畜牧局</t>
        </is>
      </c>
      <c r="N49" s="54" t="inlineStr">
        <is>
          <t>南湫等10个乡镇</t>
        </is>
      </c>
      <c r="O49" s="79" t="n"/>
    </row>
    <row r="50" ht="57" customFormat="1" customHeight="1" s="35">
      <c r="A50" s="54" t="inlineStr">
        <is>
          <t>六</t>
        </is>
      </c>
      <c r="B50" s="55" t="inlineStr">
        <is>
          <t>环农领办发〔2021〕36号</t>
        </is>
      </c>
      <c r="C50" s="79" t="inlineStr">
        <is>
          <t>一批整合</t>
        </is>
      </c>
      <c r="D50" s="54" t="inlineStr">
        <is>
          <t>一般户
黑山羊提纯复壮项目合计</t>
        </is>
      </c>
      <c r="E50" s="54" t="inlineStr">
        <is>
          <t>新建</t>
        </is>
      </c>
      <c r="F50" s="54" t="inlineStr">
        <is>
          <t>有关乡镇</t>
        </is>
      </c>
      <c r="G50" s="57" t="inlineStr">
        <is>
          <t>扶持100户 一般农户黑山羊养殖专业户按照“20+1”组合调引陇东黑山羊，基础母羊每只补助1000元，种公羊每只补助2000元，每户补助资金不超过22000元。</t>
        </is>
      </c>
      <c r="H50" s="54" t="n">
        <v>220</v>
      </c>
      <c r="I50" s="54" t="n">
        <v>220</v>
      </c>
      <c r="J50" s="73">
        <f>H50-I50</f>
        <v/>
      </c>
      <c r="K50" s="74">
        <f>I50/H50</f>
        <v/>
      </c>
      <c r="L50" s="79" t="n"/>
      <c r="M50" s="54" t="inlineStr">
        <is>
          <t>县畜牧局</t>
        </is>
      </c>
      <c r="N50" s="54" t="inlineStr">
        <is>
          <t>有关乡镇</t>
        </is>
      </c>
      <c r="O50" s="79" t="n"/>
    </row>
    <row r="51" ht="41" customFormat="1" customHeight="1" s="35">
      <c r="A51" s="54" t="inlineStr">
        <is>
          <t>七</t>
        </is>
      </c>
      <c r="B51" s="55" t="inlineStr">
        <is>
          <t>环脱贫领办发〔2021〕25号</t>
        </is>
      </c>
      <c r="C51" s="79" t="inlineStr">
        <is>
          <t>一批整合</t>
        </is>
      </c>
      <c r="D51" s="54" t="inlineStr">
        <is>
          <t>非建档立卡户黑山羊提纯复壮项目合计</t>
        </is>
      </c>
      <c r="E51" s="54" t="inlineStr">
        <is>
          <t>新建</t>
        </is>
      </c>
      <c r="F51" s="54" t="inlineStr">
        <is>
          <t>南湫等8乡镇</t>
        </is>
      </c>
      <c r="G51" s="57" t="inlineStr">
        <is>
          <t>扶持南湫等8乡镇28个村81户非建档立卡户发展黑山羊养殖，黑山羊养殖专业户按照“20+1”组合调引陇东黑山羊，基础母羊每只补助1000元，种公羊每只补助2000元，每户补助资金不超过22000元。</t>
        </is>
      </c>
      <c r="H51" s="54">
        <f>SUM(H52:H59)</f>
        <v/>
      </c>
      <c r="I51" s="54" t="n">
        <v>178.2</v>
      </c>
      <c r="J51" s="73">
        <f>H51-I51</f>
        <v/>
      </c>
      <c r="K51" s="74">
        <f>I51/H51</f>
        <v/>
      </c>
      <c r="L51" s="79" t="n"/>
      <c r="M51" s="54" t="inlineStr">
        <is>
          <t>县畜牧局</t>
        </is>
      </c>
      <c r="N51" s="54" t="inlineStr">
        <is>
          <t>南湫乡等8乡镇</t>
        </is>
      </c>
      <c r="O51" s="79" t="n"/>
    </row>
    <row r="52" ht="37" customFormat="1" customHeight="1" s="35">
      <c r="A52" s="58" t="n">
        <v>1</v>
      </c>
      <c r="B52" s="33" t="inlineStr">
        <is>
          <t>环脱贫领办发〔2021〕25号</t>
        </is>
      </c>
      <c r="C52" s="59" t="inlineStr">
        <is>
          <t>一批整合</t>
        </is>
      </c>
      <c r="D52" s="58" t="inlineStr">
        <is>
          <t>非建档立卡户黑山羊提纯复壮项目</t>
        </is>
      </c>
      <c r="E52" s="58" t="inlineStr">
        <is>
          <t>新建</t>
        </is>
      </c>
      <c r="F52" s="58" t="inlineStr">
        <is>
          <t>南湫乡</t>
        </is>
      </c>
      <c r="G52" s="60" t="inlineStr">
        <is>
          <t>扶持非建档户6户发展黑山羊养殖，其中：洪涝池村2户、花儿山村2户、代家洼村1户、岳后渠村1户。</t>
        </is>
      </c>
      <c r="H52" s="58" t="n">
        <v>13.2</v>
      </c>
      <c r="I52" s="58" t="n">
        <v>13.2</v>
      </c>
      <c r="J52" s="75">
        <f>H52-I52</f>
        <v/>
      </c>
      <c r="K52" s="76">
        <f>I52/H52</f>
        <v/>
      </c>
      <c r="L52" s="59" t="n"/>
      <c r="M52" s="58" t="inlineStr">
        <is>
          <t>县畜牧局</t>
        </is>
      </c>
      <c r="N52" s="58" t="inlineStr">
        <is>
          <t>南湫乡</t>
        </is>
      </c>
      <c r="O52" s="59" t="n"/>
    </row>
    <row r="53" ht="37" customFormat="1" customHeight="1" s="35">
      <c r="A53" s="58" t="n">
        <v>2</v>
      </c>
      <c r="B53" s="33" t="inlineStr">
        <is>
          <t>环脱贫领办发〔2021〕25号</t>
        </is>
      </c>
      <c r="C53" s="59" t="inlineStr">
        <is>
          <t>一批整合</t>
        </is>
      </c>
      <c r="D53" s="58" t="inlineStr">
        <is>
          <t>非建档立卡户黑山羊提纯复壮项目</t>
        </is>
      </c>
      <c r="E53" s="58" t="inlineStr">
        <is>
          <t>新建</t>
        </is>
      </c>
      <c r="F53" s="58" t="inlineStr">
        <is>
          <t>罗山川乡</t>
        </is>
      </c>
      <c r="G53" s="60" t="inlineStr">
        <is>
          <t>扶持大树塬村17户非建档户发展黑山羊养殖。</t>
        </is>
      </c>
      <c r="H53" s="58" t="n">
        <v>37.4</v>
      </c>
      <c r="I53" s="58" t="n">
        <v>37.4</v>
      </c>
      <c r="J53" s="75">
        <f>H53-I53</f>
        <v/>
      </c>
      <c r="K53" s="76">
        <f>I53/H53</f>
        <v/>
      </c>
      <c r="L53" s="59" t="n"/>
      <c r="M53" s="58" t="inlineStr">
        <is>
          <t>县畜牧局</t>
        </is>
      </c>
      <c r="N53" s="58" t="inlineStr">
        <is>
          <t>罗山川乡</t>
        </is>
      </c>
      <c r="O53" s="59" t="n"/>
    </row>
    <row r="54" ht="37" customFormat="1" customHeight="1" s="35">
      <c r="A54" s="58" t="n">
        <v>3</v>
      </c>
      <c r="B54" s="33" t="inlineStr">
        <is>
          <t>环脱贫领办发〔2021〕25号</t>
        </is>
      </c>
      <c r="C54" s="59" t="inlineStr">
        <is>
          <t>一批整合</t>
        </is>
      </c>
      <c r="D54" s="58" t="inlineStr">
        <is>
          <t>非建档立卡户黑山羊提纯复壮项目</t>
        </is>
      </c>
      <c r="E54" s="58" t="inlineStr">
        <is>
          <t>新建</t>
        </is>
      </c>
      <c r="F54" s="58" t="inlineStr">
        <is>
          <t>洪德镇</t>
        </is>
      </c>
      <c r="G54" s="60" t="inlineStr">
        <is>
          <t>扶持寇河村5户非建档户发展黑山羊养殖。</t>
        </is>
      </c>
      <c r="H54" s="58" t="n">
        <v>11</v>
      </c>
      <c r="I54" s="58" t="n">
        <v>11</v>
      </c>
      <c r="J54" s="75">
        <f>H54-I54</f>
        <v/>
      </c>
      <c r="K54" s="76">
        <f>I54/H54</f>
        <v/>
      </c>
      <c r="L54" s="59" t="n"/>
      <c r="M54" s="58" t="inlineStr">
        <is>
          <t>县畜牧局</t>
        </is>
      </c>
      <c r="N54" s="58" t="inlineStr">
        <is>
          <t>洪德镇</t>
        </is>
      </c>
      <c r="O54" s="59" t="n"/>
    </row>
    <row r="55" ht="37" customFormat="1" customHeight="1" s="35">
      <c r="A55" s="58" t="n">
        <v>4</v>
      </c>
      <c r="B55" s="33" t="inlineStr">
        <is>
          <t>环脱贫领办发〔2021〕25号</t>
        </is>
      </c>
      <c r="C55" s="59" t="inlineStr">
        <is>
          <t>一批整合</t>
        </is>
      </c>
      <c r="D55" s="58" t="inlineStr">
        <is>
          <t>非建档立卡户黑山羊提纯复壮项目</t>
        </is>
      </c>
      <c r="E55" s="58" t="inlineStr">
        <is>
          <t>新建</t>
        </is>
      </c>
      <c r="F55" s="58" t="inlineStr">
        <is>
          <t>毛井镇</t>
        </is>
      </c>
      <c r="G55" s="60" t="inlineStr">
        <is>
          <t>扶持10户非建档户发展黑山羊养殖，其中：红糜湾村5户、黄寨柯村1户、乔崾岘村3户、砖城子村1户。</t>
        </is>
      </c>
      <c r="H55" s="58" t="n">
        <v>22</v>
      </c>
      <c r="I55" s="58" t="n">
        <v>22</v>
      </c>
      <c r="J55" s="75">
        <f>H55-I55</f>
        <v/>
      </c>
      <c r="K55" s="76">
        <f>I55/H55</f>
        <v/>
      </c>
      <c r="L55" s="59" t="n"/>
      <c r="M55" s="58" t="inlineStr">
        <is>
          <t>县畜牧局</t>
        </is>
      </c>
      <c r="N55" s="58" t="inlineStr">
        <is>
          <t>毛井镇</t>
        </is>
      </c>
      <c r="O55" s="59" t="n"/>
    </row>
    <row r="56" ht="37" customFormat="1" customHeight="1" s="35">
      <c r="A56" s="58" t="n">
        <v>5</v>
      </c>
      <c r="B56" s="33" t="inlineStr">
        <is>
          <t>环脱贫领办发〔2021〕25号</t>
        </is>
      </c>
      <c r="C56" s="59" t="inlineStr">
        <is>
          <t>一批整合</t>
        </is>
      </c>
      <c r="D56" s="58" t="inlineStr">
        <is>
          <t>非建档立卡户黑山羊提纯复壮项目</t>
        </is>
      </c>
      <c r="E56" s="58" t="inlineStr">
        <is>
          <t>新建</t>
        </is>
      </c>
      <c r="F56" s="58" t="inlineStr">
        <is>
          <t>甜水镇</t>
        </is>
      </c>
      <c r="G56" s="60" t="inlineStr">
        <is>
          <t>扶持非建档户6户发展黑山羊养殖，其中：张铁村1户 、邱滩村5户。</t>
        </is>
      </c>
      <c r="H56" s="58" t="n">
        <v>13.2</v>
      </c>
      <c r="I56" s="58" t="n">
        <v>13.2</v>
      </c>
      <c r="J56" s="75">
        <f>H56-I56</f>
        <v/>
      </c>
      <c r="K56" s="76">
        <f>I56/H56</f>
        <v/>
      </c>
      <c r="L56" s="59" t="n"/>
      <c r="M56" s="58" t="inlineStr">
        <is>
          <t>县畜牧局</t>
        </is>
      </c>
      <c r="N56" s="58" t="inlineStr">
        <is>
          <t>甜水镇</t>
        </is>
      </c>
      <c r="O56" s="59" t="n"/>
    </row>
    <row r="57" ht="37" customFormat="1" customHeight="1" s="35">
      <c r="A57" s="58" t="n">
        <v>6</v>
      </c>
      <c r="B57" s="33" t="inlineStr">
        <is>
          <t>环脱贫领办发〔2021〕25号</t>
        </is>
      </c>
      <c r="C57" s="59" t="inlineStr">
        <is>
          <t>一批整合</t>
        </is>
      </c>
      <c r="D57" s="58" t="inlineStr">
        <is>
          <t>非建档立卡户黑山羊提纯复壮项目</t>
        </is>
      </c>
      <c r="E57" s="58" t="inlineStr">
        <is>
          <t>新建</t>
        </is>
      </c>
      <c r="F57" s="58" t="inlineStr">
        <is>
          <t>耿湾乡</t>
        </is>
      </c>
      <c r="G57" s="60" t="inlineStr">
        <is>
          <t>扶持16户非建档户户发展黑山羊养殖，其中：郜庄村1户、郝东掌村2户、黑城岔村1户、四合原村3户、天桥村3户、万湾村2户、许掌村1户、张台村3户。</t>
        </is>
      </c>
      <c r="H57" s="58" t="n">
        <v>35.2</v>
      </c>
      <c r="I57" s="58" t="n">
        <v>35.2</v>
      </c>
      <c r="J57" s="75">
        <f>H57-I57</f>
        <v/>
      </c>
      <c r="K57" s="76">
        <f>I57/H57</f>
        <v/>
      </c>
      <c r="L57" s="59" t="n"/>
      <c r="M57" s="58" t="inlineStr">
        <is>
          <t>县畜牧局</t>
        </is>
      </c>
      <c r="N57" s="58" t="inlineStr">
        <is>
          <t>耿湾乡</t>
        </is>
      </c>
      <c r="O57" s="59" t="n"/>
    </row>
    <row r="58" ht="37" customFormat="1" customHeight="1" s="35">
      <c r="A58" s="58" t="n">
        <v>7</v>
      </c>
      <c r="B58" s="33" t="inlineStr">
        <is>
          <t>环脱贫领办发〔2021〕25号</t>
        </is>
      </c>
      <c r="C58" s="59" t="inlineStr">
        <is>
          <t>一批整合</t>
        </is>
      </c>
      <c r="D58" s="58" t="inlineStr">
        <is>
          <t>非建档立卡户黑山羊提纯复壮项目</t>
        </is>
      </c>
      <c r="E58" s="58" t="inlineStr">
        <is>
          <t>新建</t>
        </is>
      </c>
      <c r="F58" s="58" t="inlineStr">
        <is>
          <t>山城乡</t>
        </is>
      </c>
      <c r="G58" s="60" t="inlineStr">
        <is>
          <t>扶持14户非建档户发展黑山羊养殖，其中：八里铺村2户、山城堡村1户、王山口子村2户、谢庄村5户、寨柯村1户、赵庄村3户。</t>
        </is>
      </c>
      <c r="H58" s="58" t="n">
        <v>30.8</v>
      </c>
      <c r="I58" s="58" t="n">
        <v>30.8</v>
      </c>
      <c r="J58" s="75">
        <f>H58-I58</f>
        <v/>
      </c>
      <c r="K58" s="76">
        <f>I58/H58</f>
        <v/>
      </c>
      <c r="L58" s="59" t="n"/>
      <c r="M58" s="58" t="inlineStr">
        <is>
          <t>县畜牧局</t>
        </is>
      </c>
      <c r="N58" s="58" t="inlineStr">
        <is>
          <t>山城乡</t>
        </is>
      </c>
      <c r="O58" s="59" t="n"/>
    </row>
    <row r="59" ht="37" customFormat="1" customHeight="1" s="35">
      <c r="A59" s="58" t="n">
        <v>8</v>
      </c>
      <c r="B59" s="33" t="inlineStr">
        <is>
          <t>环脱贫领办发〔2021〕25号</t>
        </is>
      </c>
      <c r="C59" s="59" t="inlineStr">
        <is>
          <t>一批整合</t>
        </is>
      </c>
      <c r="D59" s="58" t="inlineStr">
        <is>
          <t>非建档立卡户黑山羊提纯复壮项目</t>
        </is>
      </c>
      <c r="E59" s="58" t="inlineStr">
        <is>
          <t>新建</t>
        </is>
      </c>
      <c r="F59" s="58" t="inlineStr">
        <is>
          <t>小南沟</t>
        </is>
      </c>
      <c r="G59" s="60" t="inlineStr">
        <is>
          <t>扶持7户非建档户发展黑山羊养殖，其中：李上山村6户、杨胡套子村1户。</t>
        </is>
      </c>
      <c r="H59" s="58" t="n">
        <v>15.4</v>
      </c>
      <c r="I59" s="58" t="n">
        <v>15.4</v>
      </c>
      <c r="J59" s="75">
        <f>H59-I59</f>
        <v/>
      </c>
      <c r="K59" s="76">
        <f>I59/H59</f>
        <v/>
      </c>
      <c r="L59" s="59" t="n"/>
      <c r="M59" s="58" t="inlineStr">
        <is>
          <t>县畜牧局</t>
        </is>
      </c>
      <c r="N59" s="58" t="inlineStr">
        <is>
          <t>小南沟乡</t>
        </is>
      </c>
      <c r="O59" s="59" t="n"/>
    </row>
    <row r="60" ht="37" customFormat="1" customHeight="1" s="35">
      <c r="A60" s="82" t="inlineStr">
        <is>
          <t>八</t>
        </is>
      </c>
      <c r="B60" s="55" t="inlineStr">
        <is>
          <t>环脱贫领办发〔2021〕25号</t>
        </is>
      </c>
      <c r="C60" s="79" t="inlineStr">
        <is>
          <t>一批整合</t>
        </is>
      </c>
      <c r="D60" s="82" t="inlineStr">
        <is>
          <t>建档立卡户
甜高粱种植合计</t>
        </is>
      </c>
      <c r="E60" s="82" t="inlineStr">
        <is>
          <t>新建</t>
        </is>
      </c>
      <c r="F60" s="64" t="inlineStr">
        <is>
          <t>20个乡镇</t>
        </is>
      </c>
      <c r="G60" s="65" t="inlineStr">
        <is>
          <t>共扶持20个乡镇206个村11056户种植甜高粱65463亩，每亩补助7.5元。</t>
        </is>
      </c>
      <c r="H60" s="82">
        <f>SUM(H61:H80)</f>
        <v/>
      </c>
      <c r="I60" s="82" t="n">
        <v>49.09725</v>
      </c>
      <c r="J60" s="73">
        <f>H60-I60</f>
        <v/>
      </c>
      <c r="K60" s="74">
        <f>I60/H60</f>
        <v/>
      </c>
      <c r="L60" s="79" t="n"/>
      <c r="M60" s="82" t="inlineStr">
        <is>
          <t>县畜牧局</t>
        </is>
      </c>
      <c r="N60" s="64" t="inlineStr">
        <is>
          <t>20个乡镇</t>
        </is>
      </c>
      <c r="O60" s="79" t="n"/>
    </row>
    <row r="61" ht="80" customFormat="1" customHeight="1" s="35">
      <c r="A61" s="21" t="n">
        <v>1</v>
      </c>
      <c r="B61" s="33" t="inlineStr">
        <is>
          <t>环脱贫领办发〔2021〕25号</t>
        </is>
      </c>
      <c r="C61" s="59" t="inlineStr">
        <is>
          <t>一批整合</t>
        </is>
      </c>
      <c r="D61" s="21" t="inlineStr">
        <is>
          <t>建档立卡户
甜高粱种植</t>
        </is>
      </c>
      <c r="E61" s="21" t="inlineStr">
        <is>
          <t>新建</t>
        </is>
      </c>
      <c r="F61" s="21" t="inlineStr">
        <is>
          <t>洪德镇</t>
        </is>
      </c>
      <c r="G61" s="32" t="inlineStr">
        <is>
          <t>扶持19个村2027户种植7500亩，其中：大户塬50户300亩、丁阳渠子100户600亩、耿塬畔85户400亩、河连湾156户500亩、洪德街165户300亩、寇河112户400亩、李达掌45户300亩、李塬123户400亩、马塬112户500亩、梁岔105户300亩、苗河75户500亩、私盐路85户400亩、苏长沟106户400亩、肖关152户300亩、新集子112户600亩、许旗145户300亩、张崾岘89户300亩、张塬125户400亩、赵洼85户300亩。</t>
        </is>
      </c>
      <c r="H61" s="245" t="n">
        <v>5.625</v>
      </c>
      <c r="I61" s="245" t="n">
        <v>5.625</v>
      </c>
      <c r="J61" s="75">
        <f>H61-I61</f>
        <v/>
      </c>
      <c r="K61" s="76">
        <f>I61/H61</f>
        <v/>
      </c>
      <c r="L61" s="59" t="n"/>
      <c r="M61" s="21" t="inlineStr">
        <is>
          <t>县畜牧局</t>
        </is>
      </c>
      <c r="N61" s="21" t="inlineStr">
        <is>
          <t>洪德镇</t>
        </is>
      </c>
      <c r="O61" s="59" t="n"/>
    </row>
    <row r="62" ht="55" customFormat="1" customHeight="1" s="35">
      <c r="A62" s="21" t="n">
        <v>2</v>
      </c>
      <c r="B62" s="33" t="inlineStr">
        <is>
          <t>环脱贫领办发〔2021〕25号</t>
        </is>
      </c>
      <c r="C62" s="59" t="inlineStr">
        <is>
          <t>一批整合</t>
        </is>
      </c>
      <c r="D62" s="21" t="inlineStr">
        <is>
          <t>建档立卡户
甜高粱种植</t>
        </is>
      </c>
      <c r="E62" s="21" t="inlineStr">
        <is>
          <t>新建</t>
        </is>
      </c>
      <c r="F62" s="21" t="inlineStr">
        <is>
          <t>车道镇</t>
        </is>
      </c>
      <c r="G62" s="32" t="inlineStr">
        <is>
          <t>扶持11个村640户种植5000亩，其中：元峁村75户600亩、苦水掌45户250亩、王西掌74户500亩、三角城村76户600亩、杨掌村70户500亩、魏洼村46户250亩、陈掌村65户500亩、红台村20户150亩、代掌村42户250亩、刘渠村82户1000亩、刘园子村45户400亩。</t>
        </is>
      </c>
      <c r="H62" s="245" t="n">
        <v>3.75</v>
      </c>
      <c r="I62" s="245" t="n">
        <v>3.75</v>
      </c>
      <c r="J62" s="75">
        <f>H62-I62</f>
        <v/>
      </c>
      <c r="K62" s="76">
        <f>I62/H62</f>
        <v/>
      </c>
      <c r="L62" s="59" t="n"/>
      <c r="M62" s="21" t="inlineStr">
        <is>
          <t>县畜牧局</t>
        </is>
      </c>
      <c r="N62" s="21" t="inlineStr">
        <is>
          <t>车道镇</t>
        </is>
      </c>
      <c r="O62" s="59" t="n"/>
    </row>
    <row r="63" ht="65" customFormat="1" customHeight="1" s="35">
      <c r="A63" s="21" t="n">
        <v>3</v>
      </c>
      <c r="B63" s="33" t="inlineStr">
        <is>
          <t>环脱贫领办发〔2021〕25号</t>
        </is>
      </c>
      <c r="C63" s="59" t="inlineStr">
        <is>
          <t>一批整合</t>
        </is>
      </c>
      <c r="D63" s="21" t="inlineStr">
        <is>
          <t>建档立卡户
甜高粱种植</t>
        </is>
      </c>
      <c r="E63" s="21" t="inlineStr">
        <is>
          <t>新建</t>
        </is>
      </c>
      <c r="F63" s="21" t="inlineStr">
        <is>
          <t>耿湾乡</t>
        </is>
      </c>
      <c r="G63" s="32" t="inlineStr">
        <is>
          <t>扶持13个村651户种植5270亩，其中：郜庄村32户250亩、耿河村33户270亩、韩老庄村28户230亩、郝东掌村69户560亩、黑城岔村16户130亩、四合原村102户840亩、桃树掌村18户150亩、天桥村13户100亩、万湾村129户1000亩、许掌村36户300亩、早流渠村39户320亩、张台村15户120亩、潘掌村121户1000亩。</t>
        </is>
      </c>
      <c r="H63" s="245" t="n">
        <v>3.9525</v>
      </c>
      <c r="I63" s="245" t="n">
        <v>3.9525</v>
      </c>
      <c r="J63" s="75">
        <f>H63-I63</f>
        <v/>
      </c>
      <c r="K63" s="76">
        <f>I63/H63</f>
        <v/>
      </c>
      <c r="L63" s="59" t="n"/>
      <c r="M63" s="21" t="inlineStr">
        <is>
          <t>县畜牧局</t>
        </is>
      </c>
      <c r="N63" s="21" t="inlineStr">
        <is>
          <t>耿湾乡</t>
        </is>
      </c>
      <c r="O63" s="59" t="n"/>
    </row>
    <row r="64" ht="81" customFormat="1" customHeight="1" s="35">
      <c r="A64" s="21" t="n">
        <v>4</v>
      </c>
      <c r="B64" s="33" t="inlineStr">
        <is>
          <t>环脱贫领办发〔2021〕25号</t>
        </is>
      </c>
      <c r="C64" s="59" t="inlineStr">
        <is>
          <t>一批整合</t>
        </is>
      </c>
      <c r="D64" s="21" t="inlineStr">
        <is>
          <t>建档立卡户
甜高粱种植</t>
        </is>
      </c>
      <c r="E64" s="21" t="inlineStr">
        <is>
          <t>新建</t>
        </is>
      </c>
      <c r="F64" s="21" t="inlineStr">
        <is>
          <t>合道镇</t>
        </is>
      </c>
      <c r="G64" s="32" t="inlineStr">
        <is>
          <t>扶持17个村916户种植4963亩，其中：常崾岘村24户160亩、陈旗塬村39户250亩、大路洼村50户400亩、何坪村22户110亩、红崖洼村33户138亩、梁坪村70户341亩、尚西坪27户110.5亩、唐台子村41户252亩、陶洼子村1户3亩、瓦天沟村83户445.5亩、辛坪村86户441亩、杨坪沟村57户261亩、寨子坪村33户141亩、赵家塬村68户272亩、朱家塬40户288亩、专业村赵台村74户551亩、沈家岭村168户799亩。</t>
        </is>
      </c>
      <c r="H64" s="245" t="n">
        <v>3.72225</v>
      </c>
      <c r="I64" s="245" t="n">
        <v>3.72225</v>
      </c>
      <c r="J64" s="75">
        <f>H64-I64</f>
        <v/>
      </c>
      <c r="K64" s="76">
        <f>I64/H64</f>
        <v/>
      </c>
      <c r="L64" s="59" t="n"/>
      <c r="M64" s="21" t="inlineStr">
        <is>
          <t>县畜牧局</t>
        </is>
      </c>
      <c r="N64" s="21" t="inlineStr">
        <is>
          <t>合道镇</t>
        </is>
      </c>
      <c r="O64" s="59" t="n"/>
    </row>
    <row r="65" ht="39" customFormat="1" customHeight="1" s="34">
      <c r="A65" s="21" t="n">
        <v>5</v>
      </c>
      <c r="B65" s="33" t="inlineStr">
        <is>
          <t>环脱贫领办发〔2021〕25号</t>
        </is>
      </c>
      <c r="C65" s="59" t="inlineStr">
        <is>
          <t>一批整合</t>
        </is>
      </c>
      <c r="D65" s="21" t="inlineStr">
        <is>
          <t>建档立卡户
甜高粱种植</t>
        </is>
      </c>
      <c r="E65" s="21" t="inlineStr">
        <is>
          <t>新建</t>
        </is>
      </c>
      <c r="F65" s="21" t="inlineStr">
        <is>
          <t>环城镇</t>
        </is>
      </c>
      <c r="G65" s="32" t="inlineStr">
        <is>
          <t>扶持7个村16户种植85亩，其中：耿家沟村4户29亩、张淌村2户7亩、城东塬1户5亩、高龚塬村1户6亩、龚淌村1户4亩、老庄村4户14亩、杨庙掌村3户20亩。</t>
        </is>
      </c>
      <c r="H65" s="245" t="n">
        <v>0.06375</v>
      </c>
      <c r="I65" s="245" t="n">
        <v>0.06375</v>
      </c>
      <c r="J65" s="75">
        <f>H65-I65</f>
        <v/>
      </c>
      <c r="K65" s="76">
        <f>I65/H65</f>
        <v/>
      </c>
      <c r="L65" s="77" t="n"/>
      <c r="M65" s="21" t="inlineStr">
        <is>
          <t>县畜牧局</t>
        </is>
      </c>
      <c r="N65" s="21" t="inlineStr">
        <is>
          <t>环城镇</t>
        </is>
      </c>
      <c r="O65" s="59" t="n"/>
    </row>
    <row r="66" ht="59" customFormat="1" customHeight="1" s="34">
      <c r="A66" s="21" t="n">
        <v>6</v>
      </c>
      <c r="B66" s="33" t="inlineStr">
        <is>
          <t>环脱贫领办发〔2021〕25号</t>
        </is>
      </c>
      <c r="C66" s="59" t="inlineStr">
        <is>
          <t>一批整合</t>
        </is>
      </c>
      <c r="D66" s="21" t="inlineStr">
        <is>
          <t>建档立卡户
甜高粱种植</t>
        </is>
      </c>
      <c r="E66" s="21" t="inlineStr">
        <is>
          <t>新建</t>
        </is>
      </c>
      <c r="F66" s="21" t="inlineStr">
        <is>
          <t>八珠乡</t>
        </is>
      </c>
      <c r="G66" s="32" t="inlineStr">
        <is>
          <t>扶持10个村612户1872种植亩，其中：八珠塬村79户184亩、曹塬村43户162亩、瓦崾岘村91户207亩、杏树沟村64户179亩、塔尔咀村52户166亩、马连掌村88户261亩、冯家湾村55户172亩、苟塬村24户104亩、湫坝沟村46户209亩、白塬村70户228亩。</t>
        </is>
      </c>
      <c r="H66" s="245" t="n">
        <v>1.404</v>
      </c>
      <c r="I66" s="245" t="n">
        <v>1.404</v>
      </c>
      <c r="J66" s="75">
        <f>H66-I66</f>
        <v/>
      </c>
      <c r="K66" s="76">
        <f>I66/H66</f>
        <v/>
      </c>
      <c r="L66" s="77" t="n"/>
      <c r="M66" s="21" t="inlineStr">
        <is>
          <t>县畜牧局</t>
        </is>
      </c>
      <c r="N66" s="21" t="inlineStr">
        <is>
          <t>八珠乡</t>
        </is>
      </c>
      <c r="O66" s="59" t="n"/>
    </row>
    <row r="67" ht="56" customFormat="1" customHeight="1" s="34">
      <c r="A67" s="21" t="n">
        <v>7</v>
      </c>
      <c r="B67" s="33" t="inlineStr">
        <is>
          <t>环脱贫领办发〔2021〕25号</t>
        </is>
      </c>
      <c r="C67" s="59" t="inlineStr">
        <is>
          <t>一批整合</t>
        </is>
      </c>
      <c r="D67" s="21" t="inlineStr">
        <is>
          <t>建档立卡户
甜高粱种植</t>
        </is>
      </c>
      <c r="E67" s="21" t="inlineStr">
        <is>
          <t>新建</t>
        </is>
      </c>
      <c r="F67" s="21" t="inlineStr">
        <is>
          <t>樊家川镇</t>
        </is>
      </c>
      <c r="G67" s="32" t="inlineStr">
        <is>
          <t>扶持8个村462户种植2357亩，其中：慕家河村59户232亩、樊家川村50户200亩、马驿沟村20户200亩、郝集村34户238亩、长城村49户295亩、闫塬村67户552亩、李崾岘村135户340亩、马骏滩村48户300亩。</t>
        </is>
      </c>
      <c r="H67" s="245" t="n">
        <v>1.76775</v>
      </c>
      <c r="I67" s="245" t="n">
        <v>1.76775</v>
      </c>
      <c r="J67" s="75">
        <f>H67-I67</f>
        <v/>
      </c>
      <c r="K67" s="76">
        <f>I67/H67</f>
        <v/>
      </c>
      <c r="L67" s="77" t="n"/>
      <c r="M67" s="21" t="inlineStr">
        <is>
          <t>县畜牧局</t>
        </is>
      </c>
      <c r="N67" s="21" t="inlineStr">
        <is>
          <t>樊家川镇</t>
        </is>
      </c>
      <c r="O67" s="59" t="n"/>
    </row>
    <row r="68" ht="56" customFormat="1" customHeight="1" s="34">
      <c r="A68" s="21" t="n">
        <v>8</v>
      </c>
      <c r="B68" s="33" t="inlineStr">
        <is>
          <t>环脱贫领办发〔2021〕25号</t>
        </is>
      </c>
      <c r="C68" s="59" t="inlineStr">
        <is>
          <t>一批整合</t>
        </is>
      </c>
      <c r="D68" s="21" t="inlineStr">
        <is>
          <t>建档立卡户
甜高粱种植</t>
        </is>
      </c>
      <c r="E68" s="21" t="inlineStr">
        <is>
          <t>新建</t>
        </is>
      </c>
      <c r="F68" s="21" t="inlineStr">
        <is>
          <t>虎洞镇</t>
        </is>
      </c>
      <c r="G68" s="32" t="inlineStr">
        <is>
          <t>扶持10个村515户种植2986亩，其中：常兆台村60户211亩、贾驿56户345亩、张大掌29户76亩、刘解掌60户400亩、砂井子80户720亩、张家湾村70户424亩、半个城23户113亩、魏家河24户160亩、高庙湾70户192亩、金庄塬43户345亩。</t>
        </is>
      </c>
      <c r="H68" s="245" t="n">
        <v>2.2395</v>
      </c>
      <c r="I68" s="245" t="n">
        <v>2.2395</v>
      </c>
      <c r="J68" s="75">
        <f>H68-I68</f>
        <v/>
      </c>
      <c r="K68" s="76">
        <f>I68/H68</f>
        <v/>
      </c>
      <c r="L68" s="77" t="n"/>
      <c r="M68" s="21" t="inlineStr">
        <is>
          <t>县畜牧局</t>
        </is>
      </c>
      <c r="N68" s="21" t="inlineStr">
        <is>
          <t>虎洞镇</t>
        </is>
      </c>
      <c r="O68" s="59" t="n"/>
    </row>
    <row r="69" ht="48" customFormat="1" customHeight="1" s="34">
      <c r="A69" s="21" t="n">
        <v>9</v>
      </c>
      <c r="B69" s="33" t="inlineStr">
        <is>
          <t>环脱贫领办发〔2021〕25号</t>
        </is>
      </c>
      <c r="C69" s="59" t="inlineStr">
        <is>
          <t>一批整合</t>
        </is>
      </c>
      <c r="D69" s="21" t="inlineStr">
        <is>
          <t>建档立卡户
甜高粱种植</t>
        </is>
      </c>
      <c r="E69" s="21" t="inlineStr">
        <is>
          <t>新建</t>
        </is>
      </c>
      <c r="F69" s="21" t="inlineStr">
        <is>
          <t>芦家湾乡</t>
        </is>
      </c>
      <c r="G69" s="80" t="inlineStr">
        <is>
          <t>扶持10个村671户种植4995亩，其中：井川村30户300亩、杨新庄村75户674亩、花儿掌村84户720亩、小堡条村74户540亩、桃李湾村104户468亩、盘龙村70户350亩、宋家掌20户181亩、庙儿掌村106户900亩、王庄村60户612亩、大堡条村48户250亩。</t>
        </is>
      </c>
      <c r="H69" s="245" t="n">
        <v>3.74625</v>
      </c>
      <c r="I69" s="245" t="n">
        <v>3.74625</v>
      </c>
      <c r="J69" s="75">
        <f>H69-I69</f>
        <v/>
      </c>
      <c r="K69" s="76">
        <f>I69/H69</f>
        <v/>
      </c>
      <c r="L69" s="77" t="n"/>
      <c r="M69" s="21" t="inlineStr">
        <is>
          <t>县畜牧局</t>
        </is>
      </c>
      <c r="N69" s="21" t="inlineStr">
        <is>
          <t>芦家湾乡</t>
        </is>
      </c>
      <c r="O69" s="59" t="n"/>
    </row>
    <row r="70" ht="48" customFormat="1" customHeight="1" s="34">
      <c r="A70" s="21" t="n">
        <v>10</v>
      </c>
      <c r="B70" s="33" t="inlineStr">
        <is>
          <t>环脱贫领办发〔2021〕25号</t>
        </is>
      </c>
      <c r="C70" s="59" t="inlineStr">
        <is>
          <t>一批整合</t>
        </is>
      </c>
      <c r="D70" s="21" t="inlineStr">
        <is>
          <t>建档立卡户
甜高粱种植</t>
        </is>
      </c>
      <c r="E70" s="21" t="inlineStr">
        <is>
          <t>新建</t>
        </is>
      </c>
      <c r="F70" s="21" t="inlineStr">
        <is>
          <t>罗山川乡</t>
        </is>
      </c>
      <c r="G70" s="32" t="inlineStr">
        <is>
          <t>扶持8个村455户种植4407亩，其中：西阳洼村19户63亩、苇芝城村74户700亩、龙柏山村36户225亩、兰家掌村79户1580亩、大树塬村43户495亩、陈渠子村95户610亩、山水湾村37户185亩、光明村72户549亩。</t>
        </is>
      </c>
      <c r="H70" s="245" t="n">
        <v>3.30525</v>
      </c>
      <c r="I70" s="245" t="n">
        <v>3.30525</v>
      </c>
      <c r="J70" s="75">
        <f>H70-I70</f>
        <v/>
      </c>
      <c r="K70" s="76">
        <f>I70/H70</f>
        <v/>
      </c>
      <c r="L70" s="77" t="n"/>
      <c r="M70" s="21" t="inlineStr">
        <is>
          <t>县畜牧局</t>
        </is>
      </c>
      <c r="N70" s="21" t="inlineStr">
        <is>
          <t>罗山川乡</t>
        </is>
      </c>
      <c r="O70" s="59" t="n"/>
    </row>
    <row r="71" ht="65" customFormat="1" customHeight="1" s="35">
      <c r="A71" s="21" t="n">
        <v>11</v>
      </c>
      <c r="B71" s="33" t="inlineStr">
        <is>
          <t>环脱贫领办发〔2021〕25号</t>
        </is>
      </c>
      <c r="C71" s="59" t="inlineStr">
        <is>
          <t>一批整合</t>
        </is>
      </c>
      <c r="D71" s="21" t="inlineStr">
        <is>
          <t>建档立卡户
甜高粱种植</t>
        </is>
      </c>
      <c r="E71" s="21" t="inlineStr">
        <is>
          <t>新建</t>
        </is>
      </c>
      <c r="F71" s="21" t="inlineStr">
        <is>
          <t>毛井镇</t>
        </is>
      </c>
      <c r="G71" s="32" t="inlineStr">
        <is>
          <t>扶持10个村690户1565亩，其中：二条俭村164户300亩、砖城子村115户210亩、山西掌村80户150亩、红糜湾村27户45亩、施家滩村62户190亩、乔崾岘村107户280亩、黄寨柯村46户200亩、丁连掌村13户50亩、大户掌村8户30亩、红土咀村68户110亩。</t>
        </is>
      </c>
      <c r="H71" s="245" t="n">
        <v>1.17375</v>
      </c>
      <c r="I71" s="245" t="n">
        <v>1.17375</v>
      </c>
      <c r="J71" s="75">
        <f>H71-I71</f>
        <v/>
      </c>
      <c r="K71" s="76">
        <f>I71/H71</f>
        <v/>
      </c>
      <c r="L71" s="59" t="n"/>
      <c r="M71" s="21" t="inlineStr">
        <is>
          <t>县畜牧局</t>
        </is>
      </c>
      <c r="N71" s="21" t="inlineStr">
        <is>
          <t>毛井镇</t>
        </is>
      </c>
      <c r="O71" s="59" t="n"/>
    </row>
    <row r="72" ht="47" customFormat="1" customHeight="1" s="35">
      <c r="A72" s="21" t="n">
        <v>12</v>
      </c>
      <c r="B72" s="33" t="inlineStr">
        <is>
          <t>环脱贫领办发〔2021〕25号</t>
        </is>
      </c>
      <c r="C72" s="59" t="inlineStr">
        <is>
          <t>一批整合</t>
        </is>
      </c>
      <c r="D72" s="21" t="inlineStr">
        <is>
          <t>建档立卡户
甜高粱种植</t>
        </is>
      </c>
      <c r="E72" s="21" t="inlineStr">
        <is>
          <t>新建</t>
        </is>
      </c>
      <c r="F72" s="21" t="inlineStr">
        <is>
          <t>木钵镇</t>
        </is>
      </c>
      <c r="G72" s="32" t="inlineStr">
        <is>
          <t>扶持9个村237户种植515亩，其中：高寨村43户111亩、高楼塬村29户111亩、刘家塬村5户13亩、白家掌村36户80亩、邓寨子村27户50亩、郭西掌村50户70亩、二合塬村18户30亩、坪子塬村19户30亩、井儿岔村10户20亩。</t>
        </is>
      </c>
      <c r="H72" s="245" t="n">
        <v>0.38625</v>
      </c>
      <c r="I72" s="245" t="n">
        <v>0.38625</v>
      </c>
      <c r="J72" s="75">
        <f>H72-I72</f>
        <v/>
      </c>
      <c r="K72" s="76">
        <f>I72/H72</f>
        <v/>
      </c>
      <c r="L72" s="59" t="n"/>
      <c r="M72" s="21" t="inlineStr">
        <is>
          <t>县畜牧局</t>
        </is>
      </c>
      <c r="N72" s="21" t="inlineStr">
        <is>
          <t>木钵镇</t>
        </is>
      </c>
      <c r="O72" s="59" t="n"/>
    </row>
    <row r="73" ht="47" customFormat="1" customHeight="1" s="35">
      <c r="A73" s="21" t="n">
        <v>13</v>
      </c>
      <c r="B73" s="33" t="inlineStr">
        <is>
          <t>环脱贫领办发〔2021〕25号</t>
        </is>
      </c>
      <c r="C73" s="59" t="inlineStr">
        <is>
          <t>一批整合</t>
        </is>
      </c>
      <c r="D73" s="21" t="inlineStr">
        <is>
          <t>建档立卡户
甜高粱种植</t>
        </is>
      </c>
      <c r="E73" s="21" t="inlineStr">
        <is>
          <t>新建</t>
        </is>
      </c>
      <c r="F73" s="21" t="inlineStr">
        <is>
          <t>南湫乡</t>
        </is>
      </c>
      <c r="G73" s="32" t="inlineStr">
        <is>
          <t>扶持7个村331户种植4133亩，其中：花儿山村42户630亩、党家洼村53户800亩、杨兴堡村31户288亩、代家洼村49户850亩、岳后渠村25户262亩、洪涝池组98户1035亩、双井子村33户268亩。</t>
        </is>
      </c>
      <c r="H73" s="245" t="n">
        <v>3.09975</v>
      </c>
      <c r="I73" s="245" t="n">
        <v>3.09975</v>
      </c>
      <c r="J73" s="75">
        <f>H73-I73</f>
        <v/>
      </c>
      <c r="K73" s="76">
        <f>I73/H73</f>
        <v/>
      </c>
      <c r="L73" s="59" t="n"/>
      <c r="M73" s="21" t="inlineStr">
        <is>
          <t>县畜牧局</t>
        </is>
      </c>
      <c r="N73" s="21" t="inlineStr">
        <is>
          <t>南湫乡</t>
        </is>
      </c>
      <c r="O73" s="59" t="n"/>
    </row>
    <row r="74" ht="63" customFormat="1" customHeight="1" s="35">
      <c r="A74" s="21" t="n">
        <v>14</v>
      </c>
      <c r="B74" s="33" t="inlineStr">
        <is>
          <t>环脱贫领办发〔2021〕25号</t>
        </is>
      </c>
      <c r="C74" s="59" t="inlineStr">
        <is>
          <t>一批整合</t>
        </is>
      </c>
      <c r="D74" s="21" t="inlineStr">
        <is>
          <t>建档立卡户
甜高粱种植</t>
        </is>
      </c>
      <c r="E74" s="21" t="inlineStr">
        <is>
          <t>新建</t>
        </is>
      </c>
      <c r="F74" s="21" t="inlineStr">
        <is>
          <t>秦团庄乡</t>
        </is>
      </c>
      <c r="G74" s="32" t="inlineStr">
        <is>
          <t>扶持8村710户种植7300亩，其中：南掌堡子村78户750亩、王团庄村92户860亩、大天子村84户740亩、白塬畔村96户850亩、贾塬村101户960亩、新集子村76户950亩、秦团庄村87户940亩、新峁村96户1250亩。</t>
        </is>
      </c>
      <c r="H74" s="245" t="n">
        <v>5.475</v>
      </c>
      <c r="I74" s="245" t="n">
        <v>5.475</v>
      </c>
      <c r="J74" s="75">
        <f>H74-I74</f>
        <v/>
      </c>
      <c r="K74" s="76">
        <f>I74/H74</f>
        <v/>
      </c>
      <c r="L74" s="59" t="n"/>
      <c r="M74" s="21" t="inlineStr">
        <is>
          <t>县畜牧局</t>
        </is>
      </c>
      <c r="N74" s="21" t="inlineStr">
        <is>
          <t>秦团庄乡</t>
        </is>
      </c>
      <c r="O74" s="59" t="n"/>
    </row>
    <row r="75" ht="63" customFormat="1" customHeight="1" s="35">
      <c r="A75" s="21" t="n">
        <v>15</v>
      </c>
      <c r="B75" s="33" t="inlineStr">
        <is>
          <t>环脱贫领办发〔2021〕25号</t>
        </is>
      </c>
      <c r="C75" s="59" t="inlineStr">
        <is>
          <t>一批整合</t>
        </is>
      </c>
      <c r="D75" s="21" t="inlineStr">
        <is>
          <t>建档立卡户
甜高粱种植</t>
        </is>
      </c>
      <c r="E75" s="21" t="inlineStr">
        <is>
          <t>新建</t>
        </is>
      </c>
      <c r="F75" s="21" t="inlineStr">
        <is>
          <t>曲子镇</t>
        </is>
      </c>
      <c r="G75" s="32" t="inlineStr">
        <is>
          <t>扶持13个村112户种植334亩，其中：双城村2户15亩、刘旗村1户3亩、高李湾村12户20亩、楼房子村4户16亩、西沟村38户52亩、宋家塬村8户60亩、许家塬村10户58亩、金村寺村7户20亩、油坊塬村4户15亩、金盆掌村6户40亩、小庄村4户10亩、马家河村6户10亩、董家塬村10户15亩。</t>
        </is>
      </c>
      <c r="H75" s="245" t="n">
        <v>0.2505</v>
      </c>
      <c r="I75" s="245" t="n">
        <v>0.2505</v>
      </c>
      <c r="J75" s="75">
        <f>H75-I75</f>
        <v/>
      </c>
      <c r="K75" s="76">
        <f>I75/H75</f>
        <v/>
      </c>
      <c r="L75" s="59" t="n"/>
      <c r="M75" s="21" t="inlineStr">
        <is>
          <t>县畜牧局</t>
        </is>
      </c>
      <c r="N75" s="21" t="inlineStr">
        <is>
          <t>曲子镇</t>
        </is>
      </c>
      <c r="O75" s="59" t="n"/>
    </row>
    <row r="76" ht="47" customFormat="1" customHeight="1" s="35">
      <c r="A76" s="21" t="n">
        <v>16</v>
      </c>
      <c r="B76" s="33" t="inlineStr">
        <is>
          <t>环脱贫领办发〔2021〕25号</t>
        </is>
      </c>
      <c r="C76" s="59" t="inlineStr">
        <is>
          <t>一批整合</t>
        </is>
      </c>
      <c r="D76" s="21" t="inlineStr">
        <is>
          <t>建档立卡户
甜高粱种植</t>
        </is>
      </c>
      <c r="E76" s="21" t="inlineStr">
        <is>
          <t>新建</t>
        </is>
      </c>
      <c r="F76" s="21" t="inlineStr">
        <is>
          <t>山城乡</t>
        </is>
      </c>
      <c r="G76" s="23" t="inlineStr">
        <is>
          <t>扶持9个村359户种植2622亩，其中：山城堡村10户250亩、八里铺村56户350亩、薛塬村55户433亩、王山口子村56户300亩、寨柯村50户300亩、冯家沟村50户300亩、郝掌村40户244亩、赵庄村25户185亩、谢庄村17户260亩。</t>
        </is>
      </c>
      <c r="H76" s="245" t="n">
        <v>1.9665</v>
      </c>
      <c r="I76" s="245" t="n">
        <v>1.9665</v>
      </c>
      <c r="J76" s="75">
        <f>H76-I76</f>
        <v/>
      </c>
      <c r="K76" s="76">
        <f>I76/H76</f>
        <v/>
      </c>
      <c r="L76" s="59" t="n"/>
      <c r="M76" s="21" t="inlineStr">
        <is>
          <t>县畜牧局</t>
        </is>
      </c>
      <c r="N76" s="21" t="inlineStr">
        <is>
          <t>山城乡</t>
        </is>
      </c>
      <c r="O76" s="59" t="n"/>
    </row>
    <row r="77" ht="56" customFormat="1" customHeight="1" s="35">
      <c r="A77" s="21" t="n">
        <v>17</v>
      </c>
      <c r="B77" s="33" t="inlineStr">
        <is>
          <t>环脱贫领办发〔2021〕25号</t>
        </is>
      </c>
      <c r="C77" s="59" t="inlineStr">
        <is>
          <t>一批整合</t>
        </is>
      </c>
      <c r="D77" s="21" t="inlineStr">
        <is>
          <t>建档立卡户
甜高粱种植</t>
        </is>
      </c>
      <c r="E77" s="21" t="inlineStr">
        <is>
          <t>新建</t>
        </is>
      </c>
      <c r="F77" s="21" t="inlineStr">
        <is>
          <t>天池乡</t>
        </is>
      </c>
      <c r="G77" s="32" t="inlineStr">
        <is>
          <t>扶持15个村495户种植2494亩，其中：天池村220亩、张邓塬村105亩、梁家河村55亩、殷屈河村200亩、苏北岔村400亩、潘老庄村180亩、大庄台村200亩、四合掌村160亩、老庄湾村240亩、井渠淌村200亩、鲜岔村69亩、碾盘岭村100亩、大方山村135亩、喜家坪村150亩、曹李川村80亩。</t>
        </is>
      </c>
      <c r="H77" s="245" t="n">
        <v>1.8705</v>
      </c>
      <c r="I77" s="245" t="n">
        <v>1.8705</v>
      </c>
      <c r="J77" s="75">
        <f>H77-I77</f>
        <v/>
      </c>
      <c r="K77" s="76">
        <f>I77/H77</f>
        <v/>
      </c>
      <c r="L77" s="59" t="n"/>
      <c r="M77" s="21" t="inlineStr">
        <is>
          <t>县畜牧局</t>
        </is>
      </c>
      <c r="N77" s="21" t="inlineStr">
        <is>
          <t>天池乡</t>
        </is>
      </c>
      <c r="O77" s="59" t="n"/>
    </row>
    <row r="78" ht="47" customFormat="1" customHeight="1" s="35">
      <c r="A78" s="21" t="n">
        <v>18</v>
      </c>
      <c r="B78" s="33" t="inlineStr">
        <is>
          <t>环脱贫领办发〔2021〕25号</t>
        </is>
      </c>
      <c r="C78" s="59" t="inlineStr">
        <is>
          <t>一批整合</t>
        </is>
      </c>
      <c r="D78" s="21" t="inlineStr">
        <is>
          <t>建档立卡户
甜高粱种植</t>
        </is>
      </c>
      <c r="E78" s="21" t="inlineStr">
        <is>
          <t>新建</t>
        </is>
      </c>
      <c r="F78" s="21" t="inlineStr">
        <is>
          <t>甜水镇</t>
        </is>
      </c>
      <c r="G78" s="32" t="inlineStr">
        <is>
          <t>扶持10个村330户种植2291亩，其中：大良洼33户275亩、高崾岘村33户174亩、何塬村40户217亩、狼儿滩村52户354亩、鲁掌村40户352亩、邱滩村2户55亩、甜水街村28户220亩、张铁村78户394亩、赵掌村18户220亩、七里墩村6户30亩。</t>
        </is>
      </c>
      <c r="H78" s="245" t="n">
        <v>1.71825</v>
      </c>
      <c r="I78" s="245" t="n">
        <v>1.71825</v>
      </c>
      <c r="J78" s="75">
        <f>H78-I78</f>
        <v/>
      </c>
      <c r="K78" s="76">
        <f>I78/H78</f>
        <v/>
      </c>
      <c r="L78" s="59" t="n"/>
      <c r="M78" s="21" t="inlineStr">
        <is>
          <t>县畜牧局</t>
        </is>
      </c>
      <c r="N78" s="21" t="inlineStr">
        <is>
          <t>甜水镇</t>
        </is>
      </c>
      <c r="O78" s="59" t="n"/>
    </row>
    <row r="79" ht="36" customFormat="1" customHeight="1" s="35">
      <c r="A79" s="21" t="n">
        <v>19</v>
      </c>
      <c r="B79" s="33" t="inlineStr">
        <is>
          <t>环脱贫领办发〔2021〕25号</t>
        </is>
      </c>
      <c r="C79" s="59" t="inlineStr">
        <is>
          <t>一批整合</t>
        </is>
      </c>
      <c r="D79" s="21" t="inlineStr">
        <is>
          <t>建档立卡户
甜高粱种植</t>
        </is>
      </c>
      <c r="E79" s="21" t="inlineStr">
        <is>
          <t>新建</t>
        </is>
      </c>
      <c r="F79" s="21" t="inlineStr">
        <is>
          <t>小南沟</t>
        </is>
      </c>
      <c r="G79" s="32" t="inlineStr">
        <is>
          <t>扶持3个村119户种植480亩，其中：汪天子村50户150亩、许掌村39户180亩，小南沟村30户150亩。</t>
        </is>
      </c>
      <c r="H79" s="245" t="n">
        <v>0.36</v>
      </c>
      <c r="I79" s="245" t="n">
        <v>0.36</v>
      </c>
      <c r="J79" s="75">
        <f>H79-I79</f>
        <v/>
      </c>
      <c r="K79" s="76">
        <f>I79/H79</f>
        <v/>
      </c>
      <c r="L79" s="59" t="n"/>
      <c r="M79" s="21" t="inlineStr">
        <is>
          <t>县畜牧局</t>
        </is>
      </c>
      <c r="N79" s="21" t="inlineStr">
        <is>
          <t>小南沟</t>
        </is>
      </c>
      <c r="O79" s="59" t="n"/>
    </row>
    <row r="80" ht="45" customFormat="1" customHeight="1" s="35">
      <c r="A80" s="21" t="n">
        <v>20</v>
      </c>
      <c r="B80" s="33" t="inlineStr">
        <is>
          <t>环脱贫领办发〔2021〕25号</t>
        </is>
      </c>
      <c r="C80" s="59" t="inlineStr">
        <is>
          <t>一批整合</t>
        </is>
      </c>
      <c r="D80" s="21" t="inlineStr">
        <is>
          <t>建档立卡户
甜高粱种植</t>
        </is>
      </c>
      <c r="E80" s="21" t="inlineStr">
        <is>
          <t>新建</t>
        </is>
      </c>
      <c r="F80" s="21" t="inlineStr">
        <is>
          <t>演武乡</t>
        </is>
      </c>
      <c r="G80" s="32" t="inlineStr">
        <is>
          <t>扶持9个村708户种植4294亩，其中：曳郭咀村15户71亩、杨家洼村86户296亩、佛岔村116户530亩、黑泉河村99户924亩、刘坪村25户181亩、黄山村44户322亩、路家塬村179户1000亩、吴家塬村14户290亩、走马硷村130户680亩。</t>
        </is>
      </c>
      <c r="H80" s="245" t="n">
        <v>3.2205</v>
      </c>
      <c r="I80" s="245" t="n">
        <v>3.2205</v>
      </c>
      <c r="J80" s="75">
        <f>H80-I80</f>
        <v/>
      </c>
      <c r="K80" s="76">
        <f>I80/H80</f>
        <v/>
      </c>
      <c r="L80" s="59" t="n"/>
      <c r="M80" s="21" t="inlineStr">
        <is>
          <t>县畜牧局</t>
        </is>
      </c>
      <c r="N80" s="21" t="inlineStr">
        <is>
          <t>演武乡</t>
        </is>
      </c>
      <c r="O80" s="59" t="n"/>
    </row>
    <row r="81" ht="33" customFormat="1" customHeight="1" s="35">
      <c r="A81" s="82" t="inlineStr">
        <is>
          <t>九</t>
        </is>
      </c>
      <c r="B81" s="55" t="inlineStr">
        <is>
          <t>环脱贫领办发〔2021〕25号</t>
        </is>
      </c>
      <c r="C81" s="79" t="inlineStr">
        <is>
          <t>一批整合</t>
        </is>
      </c>
      <c r="D81" s="82" t="inlineStr">
        <is>
          <t>非建档立卡户甜高粱种植合计</t>
        </is>
      </c>
      <c r="E81" s="82" t="inlineStr">
        <is>
          <t>新建</t>
        </is>
      </c>
      <c r="F81" s="64" t="inlineStr">
        <is>
          <t>20个乡镇</t>
        </is>
      </c>
      <c r="G81" s="65" t="inlineStr">
        <is>
          <t>扶持20个乡镇206个村6508户非建档立卡户种植甜高粱34537亩，每亩补助7.5元。</t>
        </is>
      </c>
      <c r="H81" s="82">
        <f>SUM(H82:H101)</f>
        <v/>
      </c>
      <c r="I81" s="82" t="n">
        <v>25.90275</v>
      </c>
      <c r="J81" s="73">
        <f>H81-I81</f>
        <v/>
      </c>
      <c r="K81" s="74">
        <f>I81/H81</f>
        <v/>
      </c>
      <c r="L81" s="79" t="n"/>
      <c r="M81" s="82" t="inlineStr">
        <is>
          <t>县畜牧局</t>
        </is>
      </c>
      <c r="N81" s="64" t="inlineStr">
        <is>
          <t>20个乡镇</t>
        </is>
      </c>
      <c r="O81" s="79" t="n"/>
    </row>
    <row r="82" ht="65" customFormat="1" customHeight="1" s="35">
      <c r="A82" s="21" t="n">
        <v>1</v>
      </c>
      <c r="B82" s="33" t="inlineStr">
        <is>
          <t>环脱贫领办发〔2021〕25号</t>
        </is>
      </c>
      <c r="C82" s="59" t="inlineStr">
        <is>
          <t>一批整合</t>
        </is>
      </c>
      <c r="D82" s="21" t="inlineStr">
        <is>
          <t>非建档立卡户甜高粱种植</t>
        </is>
      </c>
      <c r="E82" s="21" t="inlineStr">
        <is>
          <t>新建</t>
        </is>
      </c>
      <c r="F82" s="21" t="inlineStr">
        <is>
          <t>洪德镇</t>
        </is>
      </c>
      <c r="G82" s="32" t="inlineStr">
        <is>
          <t>扶持14个村1136户种植1500亩，每亩补助7.5元。其中：大户塬65户100亩、丁阳渠子85户100亩、河连湾80户100亩、洪德街60户100亩、寇河65户100亩、李达掌89户100亩、李塬126户100亩、梁岔89户100亩、苏长沟86户100亩、肖关75户100亩、许旗68户100亩、张崾岘85户200亩、张塬75户100亩、赵洼88户100亩。</t>
        </is>
      </c>
      <c r="H82" s="245" t="n">
        <v>1.125</v>
      </c>
      <c r="I82" s="245" t="n">
        <v>1.125</v>
      </c>
      <c r="J82" s="75">
        <f>H82-I82</f>
        <v/>
      </c>
      <c r="K82" s="76">
        <f>I82/H82</f>
        <v/>
      </c>
      <c r="L82" s="59" t="n"/>
      <c r="M82" s="21" t="inlineStr">
        <is>
          <t>县畜牧局</t>
        </is>
      </c>
      <c r="N82" s="21" t="inlineStr">
        <is>
          <t>洪德镇</t>
        </is>
      </c>
      <c r="O82" s="59" t="n"/>
    </row>
    <row r="83" ht="59" customFormat="1" customHeight="1" s="35">
      <c r="A83" s="21" t="n">
        <v>2</v>
      </c>
      <c r="B83" s="33" t="inlineStr">
        <is>
          <t>环脱贫领办发〔2021〕25号</t>
        </is>
      </c>
      <c r="C83" s="59" t="inlineStr">
        <is>
          <t>一批整合</t>
        </is>
      </c>
      <c r="D83" s="21" t="inlineStr">
        <is>
          <t>非建档立卡户甜高粱种植</t>
        </is>
      </c>
      <c r="E83" s="21" t="inlineStr">
        <is>
          <t>新建</t>
        </is>
      </c>
      <c r="F83" s="21" t="inlineStr">
        <is>
          <t>车道镇</t>
        </is>
      </c>
      <c r="G83" s="32" t="inlineStr">
        <is>
          <t>扶持11个村669户种植5000亩，其中：元峁村80户600亩、苦水掌46户250亩、王西掌75户500亩、三角城村80户600亩、杨掌村74户500亩、魏洼村52户250亩、陈掌村66户500亩、红台村18户150亩、代掌村43户250亩、刘渠村85户1000亩、刘园子村50户400亩。</t>
        </is>
      </c>
      <c r="H83" s="245" t="n">
        <v>3.75</v>
      </c>
      <c r="I83" s="245" t="n">
        <v>3.75</v>
      </c>
      <c r="J83" s="75">
        <f>H83-I83</f>
        <v/>
      </c>
      <c r="K83" s="76">
        <f>I83/H83</f>
        <v/>
      </c>
      <c r="L83" s="59" t="n"/>
      <c r="M83" s="21" t="inlineStr">
        <is>
          <t>县畜牧局</t>
        </is>
      </c>
      <c r="N83" s="21" t="inlineStr">
        <is>
          <t>车道镇</t>
        </is>
      </c>
      <c r="O83" s="59" t="n"/>
    </row>
    <row r="84" ht="62" customFormat="1" customHeight="1" s="35">
      <c r="A84" s="21" t="n">
        <v>3</v>
      </c>
      <c r="B84" s="33" t="inlineStr">
        <is>
          <t>环脱贫领办发〔2021〕25号</t>
        </is>
      </c>
      <c r="C84" s="59" t="inlineStr">
        <is>
          <t>一批整合</t>
        </is>
      </c>
      <c r="D84" s="21" t="inlineStr">
        <is>
          <t>非建档立卡户甜高粱种植</t>
        </is>
      </c>
      <c r="E84" s="21" t="inlineStr">
        <is>
          <t>新建</t>
        </is>
      </c>
      <c r="F84" s="21" t="inlineStr">
        <is>
          <t>耿湾乡</t>
        </is>
      </c>
      <c r="G84" s="32" t="inlineStr">
        <is>
          <t>扶持13个村329户种植2730亩，其中：郜庄村18户150亩、耿河村11户100亩、韩老庄村7户60亩、郝东掌村45户360亩、黑城岔村5户50亩、四合原村15户120亩、桃树掌村4户50亩、天桥村4户50亩、万湾村51户410亩、许掌村33户270亩、早流渠村13户100亩、张台村26户210亩、潘掌村97户800亩。</t>
        </is>
      </c>
      <c r="H84" s="245" t="n">
        <v>2.0475</v>
      </c>
      <c r="I84" s="245" t="n">
        <v>2.0475</v>
      </c>
      <c r="J84" s="75">
        <f>H84-I84</f>
        <v/>
      </c>
      <c r="K84" s="76">
        <f>I84/H84</f>
        <v/>
      </c>
      <c r="L84" s="59" t="n"/>
      <c r="M84" s="21" t="inlineStr">
        <is>
          <t>县畜牧局</t>
        </is>
      </c>
      <c r="N84" s="21" t="inlineStr">
        <is>
          <t>耿湾乡</t>
        </is>
      </c>
      <c r="O84" s="59" t="n"/>
    </row>
    <row r="85" ht="70" customFormat="1" customHeight="1" s="35">
      <c r="A85" s="21" t="n">
        <v>4</v>
      </c>
      <c r="B85" s="33" t="inlineStr">
        <is>
          <t>环脱贫领办发〔2021〕25号</t>
        </is>
      </c>
      <c r="C85" s="59" t="inlineStr">
        <is>
          <t>一批整合</t>
        </is>
      </c>
      <c r="D85" s="21" t="inlineStr">
        <is>
          <t>非建档立卡户甜高粱种植</t>
        </is>
      </c>
      <c r="E85" s="21" t="inlineStr">
        <is>
          <t>新建</t>
        </is>
      </c>
      <c r="F85" s="21" t="inlineStr">
        <is>
          <t>合道镇</t>
        </is>
      </c>
      <c r="G85" s="32" t="inlineStr">
        <is>
          <t>扶持16个村354户种植2037亩，其中：常崾岘村11户73亩、陈旗塬村17户80亩、大路洼村17户105亩、何坪村14户63亩、红崖洼村29户154亩、梁坪村49户247亩、尚西坪2户11亩、唐台子村27户93亩、瓦天沟村35户209亩、辛坪村11户233亩、杨坪沟村12户91亩、寨子坪村23户92亩、赵家塬村37户159亩、朱家塬18户155亩、专业村赵台村28户155亩、沈家岭村24户117亩。</t>
        </is>
      </c>
      <c r="H85" s="245" t="n">
        <v>1.52775</v>
      </c>
      <c r="I85" s="245" t="n">
        <v>1.52775</v>
      </c>
      <c r="J85" s="75">
        <f>H85-I85</f>
        <v/>
      </c>
      <c r="K85" s="76">
        <f>I85/H85</f>
        <v/>
      </c>
      <c r="L85" s="59" t="n"/>
      <c r="M85" s="21" t="inlineStr">
        <is>
          <t>县畜牧局</t>
        </is>
      </c>
      <c r="N85" s="21" t="inlineStr">
        <is>
          <t>合道镇</t>
        </is>
      </c>
      <c r="O85" s="59" t="n"/>
    </row>
    <row r="86" ht="80" customFormat="1" customHeight="1" s="35">
      <c r="A86" s="21" t="n">
        <v>5</v>
      </c>
      <c r="B86" s="33" t="inlineStr">
        <is>
          <t>环脱贫领办发〔2021〕25号</t>
        </is>
      </c>
      <c r="C86" s="59" t="inlineStr">
        <is>
          <t>一批整合</t>
        </is>
      </c>
      <c r="D86" s="21" t="inlineStr">
        <is>
          <t>非建档立卡户甜高粱种植</t>
        </is>
      </c>
      <c r="E86" s="21" t="inlineStr">
        <is>
          <t>新建</t>
        </is>
      </c>
      <c r="F86" s="21" t="inlineStr">
        <is>
          <t>环城镇</t>
        </is>
      </c>
      <c r="G86" s="32" t="inlineStr">
        <is>
          <t>扶持18个村750户种植2915亩，其中：耿家沟村25户71亩、冉旗寨村34户100亩、十五里沟村15户50亩、张淌村26户143亩、赵小掌村40户200亩、北郭塬村80户200亩、陈汤塬村40户100亩、城东塬11户145亩、高龚塬村76户544亩、龚淌村68户146亩、漫塬村25户100亩、宁老庄村164户486亩、唐塬村8户50亩、五里屯村8户50亩、肖川村58户200亩、杨庙掌村51户230亩、周塬村11户50亩、张滩滩村10户50亩。</t>
        </is>
      </c>
      <c r="H86" s="245" t="n">
        <v>2.18625</v>
      </c>
      <c r="I86" s="245" t="n">
        <v>2.18625</v>
      </c>
      <c r="J86" s="75">
        <f>H86-I86</f>
        <v/>
      </c>
      <c r="K86" s="76">
        <f>I86/H86</f>
        <v/>
      </c>
      <c r="L86" s="59" t="n"/>
      <c r="M86" s="21" t="inlineStr">
        <is>
          <t>县畜牧局</t>
        </is>
      </c>
      <c r="N86" s="21" t="inlineStr">
        <is>
          <t>环城镇</t>
        </is>
      </c>
      <c r="O86" s="59" t="n"/>
    </row>
    <row r="87" ht="49" customFormat="1" customHeight="1" s="35">
      <c r="A87" s="21" t="n">
        <v>6</v>
      </c>
      <c r="B87" s="33" t="inlineStr">
        <is>
          <t>环脱贫领办发〔2021〕25号</t>
        </is>
      </c>
      <c r="C87" s="59" t="inlineStr">
        <is>
          <t>一批整合</t>
        </is>
      </c>
      <c r="D87" s="21" t="inlineStr">
        <is>
          <t>非建档立卡户甜高粱种植</t>
        </is>
      </c>
      <c r="E87" s="21" t="inlineStr">
        <is>
          <t>新建</t>
        </is>
      </c>
      <c r="F87" s="21" t="inlineStr">
        <is>
          <t>八珠乡</t>
        </is>
      </c>
      <c r="G87" s="32" t="inlineStr">
        <is>
          <t>扶持10个村332户种植1128亩，其中：八珠塬村26户116亩、曹塬村39户138亩、瓦崾岘村41户93亩、杏树沟村43户121亩、塔尔咀村42户134亩、马连掌村13户39亩、冯家湾村41户128亩、苟塬村45户196亩、湫坝沟村20户91亩、白塬村22户72亩。</t>
        </is>
      </c>
      <c r="H87" s="245" t="n">
        <v>0.846</v>
      </c>
      <c r="I87" s="245" t="n">
        <v>0.846</v>
      </c>
      <c r="J87" s="75">
        <f>H87-I87</f>
        <v/>
      </c>
      <c r="K87" s="76">
        <f>I87/H87</f>
        <v/>
      </c>
      <c r="L87" s="59" t="n"/>
      <c r="M87" s="21" t="inlineStr">
        <is>
          <t>县畜牧局</t>
        </is>
      </c>
      <c r="N87" s="21" t="inlineStr">
        <is>
          <t>八珠乡</t>
        </is>
      </c>
      <c r="O87" s="59" t="n"/>
    </row>
    <row r="88" ht="45" customFormat="1" customHeight="1" s="45">
      <c r="A88" s="21" t="n">
        <v>7</v>
      </c>
      <c r="B88" s="33" t="inlineStr">
        <is>
          <t>环脱贫领办发〔2021〕25号</t>
        </is>
      </c>
      <c r="C88" s="59" t="inlineStr">
        <is>
          <t>一批整合</t>
        </is>
      </c>
      <c r="D88" s="21" t="inlineStr">
        <is>
          <t>非建档立卡户甜高粱种植</t>
        </is>
      </c>
      <c r="E88" s="21" t="inlineStr">
        <is>
          <t>新建</t>
        </is>
      </c>
      <c r="F88" s="21" t="inlineStr">
        <is>
          <t>樊家川镇</t>
        </is>
      </c>
      <c r="G88" s="32" t="inlineStr">
        <is>
          <t>扶持8个村124户种植643亩。其中：慕家河村21户68亩、樊家川村25户100亩、马驿沟村10户100亩、郝集村9户63亩、长城村11户55亩、闫塬村18户147亩、李崾岘村25户60亩、马骏滩村5户50亩。</t>
        </is>
      </c>
      <c r="H88" s="245" t="n">
        <v>0.48225</v>
      </c>
      <c r="I88" s="245" t="n">
        <v>0.48225</v>
      </c>
      <c r="J88" s="75">
        <f>H88-I88</f>
        <v/>
      </c>
      <c r="K88" s="76">
        <f>I88/H88</f>
        <v/>
      </c>
      <c r="L88" s="86" t="n"/>
      <c r="M88" s="21" t="inlineStr">
        <is>
          <t>县畜牧局</t>
        </is>
      </c>
      <c r="N88" s="21" t="inlineStr">
        <is>
          <t>樊家川镇</t>
        </is>
      </c>
      <c r="O88" s="59" t="n"/>
    </row>
    <row r="89" ht="45" customFormat="1" customHeight="1" s="35">
      <c r="A89" s="21" t="n">
        <v>8</v>
      </c>
      <c r="B89" s="33" t="inlineStr">
        <is>
          <t>环脱贫领办发〔2021〕25号</t>
        </is>
      </c>
      <c r="C89" s="59" t="inlineStr">
        <is>
          <t>一批整合</t>
        </is>
      </c>
      <c r="D89" s="21" t="inlineStr">
        <is>
          <t>非建档立卡户甜高粱种植</t>
        </is>
      </c>
      <c r="E89" s="21" t="inlineStr">
        <is>
          <t>新建</t>
        </is>
      </c>
      <c r="F89" s="21" t="inlineStr">
        <is>
          <t>虎洞镇</t>
        </is>
      </c>
      <c r="G89" s="32" t="inlineStr">
        <is>
          <t>扶持10个村475户种植3014亩，其中：常兆台村48户366亩、贾驿70户457亩、张大掌21户110亩、刘解掌84户375亩、砂井子60户419亩、张家湾村39户387亩、半个城18户95亩、魏家河28户200亩、高庙湾38户155亩、金庄塬村69户450亩。</t>
        </is>
      </c>
      <c r="H89" s="245" t="n">
        <v>2.2605</v>
      </c>
      <c r="I89" s="245" t="n">
        <v>2.2605</v>
      </c>
      <c r="J89" s="75">
        <f>H89-I89</f>
        <v/>
      </c>
      <c r="K89" s="76">
        <f>I89/H89</f>
        <v/>
      </c>
      <c r="L89" s="59" t="n"/>
      <c r="M89" s="21" t="inlineStr">
        <is>
          <t>县畜牧局</t>
        </is>
      </c>
      <c r="N89" s="21" t="inlineStr">
        <is>
          <t>虎洞镇</t>
        </is>
      </c>
      <c r="O89" s="59" t="n"/>
    </row>
    <row r="90" ht="65" customFormat="1" customHeight="1" s="35">
      <c r="A90" s="21" t="n">
        <v>9</v>
      </c>
      <c r="B90" s="33" t="inlineStr">
        <is>
          <t>环脱贫领办发〔2021〕25号</t>
        </is>
      </c>
      <c r="C90" s="59" t="inlineStr">
        <is>
          <t>一批整合</t>
        </is>
      </c>
      <c r="D90" s="21" t="inlineStr">
        <is>
          <t>非建档立卡户甜高粱种植</t>
        </is>
      </c>
      <c r="E90" s="21" t="inlineStr">
        <is>
          <t>新建</t>
        </is>
      </c>
      <c r="F90" s="21" t="inlineStr">
        <is>
          <t>芦家湾乡</t>
        </is>
      </c>
      <c r="G90" s="32" t="inlineStr">
        <is>
          <t>扶持9个村325户种植2005亩，其中：井川村20户182亩、花儿掌村38户436亩、小堡条村40户231亩、桃李湾村126户312亩、盘龙村26户132亩、宋家掌20户280亩、庙儿掌村20户142亩、王庄村24户240亩、大堡条村11户50亩。</t>
        </is>
      </c>
      <c r="H90" s="245" t="n">
        <v>1.50375</v>
      </c>
      <c r="I90" s="245" t="n">
        <v>1.50375</v>
      </c>
      <c r="J90" s="75">
        <f>H90-I90</f>
        <v/>
      </c>
      <c r="K90" s="76">
        <f>I90/H90</f>
        <v/>
      </c>
      <c r="L90" s="59" t="n"/>
      <c r="M90" s="21" t="inlineStr">
        <is>
          <t>县畜牧局</t>
        </is>
      </c>
      <c r="N90" s="21" t="inlineStr">
        <is>
          <t>芦家湾乡</t>
        </is>
      </c>
      <c r="O90" s="59" t="n"/>
    </row>
    <row r="91" ht="65" customFormat="1" customHeight="1" s="35">
      <c r="A91" s="21" t="n">
        <v>10</v>
      </c>
      <c r="B91" s="33" t="inlineStr">
        <is>
          <t>环脱贫领办发〔2021〕25号</t>
        </is>
      </c>
      <c r="C91" s="59" t="inlineStr">
        <is>
          <t>一批整合</t>
        </is>
      </c>
      <c r="D91" s="21" t="inlineStr">
        <is>
          <t>非建档立卡户甜高粱种植</t>
        </is>
      </c>
      <c r="E91" s="21" t="inlineStr">
        <is>
          <t>新建</t>
        </is>
      </c>
      <c r="F91" s="21" t="inlineStr">
        <is>
          <t>罗山川乡</t>
        </is>
      </c>
      <c r="G91" s="32" t="inlineStr">
        <is>
          <t>扶持8个村251户种植2593亩，其中：西阳洼村15户137亩、苇芝城村28户200亩、龙柏山村12户75亩、兰家掌村33户820亩、大树塬村35户405亩、陈渠子村60户390亩、山水湾村23户115亩、光明村45户451亩。</t>
        </is>
      </c>
      <c r="H91" s="245" t="n">
        <v>1.94475</v>
      </c>
      <c r="I91" s="245" t="n">
        <v>1.94475</v>
      </c>
      <c r="J91" s="75">
        <f>H91-I91</f>
        <v/>
      </c>
      <c r="K91" s="76">
        <f>I91/H91</f>
        <v/>
      </c>
      <c r="L91" s="59" t="n"/>
      <c r="M91" s="21" t="inlineStr">
        <is>
          <t>县畜牧局</t>
        </is>
      </c>
      <c r="N91" s="21" t="inlineStr">
        <is>
          <t>罗山川乡</t>
        </is>
      </c>
      <c r="O91" s="59" t="n"/>
    </row>
    <row r="92" ht="65" customFormat="1" customHeight="1" s="35">
      <c r="A92" s="21" t="n">
        <v>11</v>
      </c>
      <c r="B92" s="33" t="inlineStr">
        <is>
          <t>环脱贫领办发〔2021〕25号</t>
        </is>
      </c>
      <c r="C92" s="59" t="inlineStr">
        <is>
          <t>一批整合</t>
        </is>
      </c>
      <c r="D92" s="21" t="inlineStr">
        <is>
          <t>非建档立卡户甜高粱种植</t>
        </is>
      </c>
      <c r="E92" s="21" t="inlineStr">
        <is>
          <t>新建</t>
        </is>
      </c>
      <c r="F92" s="21" t="inlineStr">
        <is>
          <t>毛井镇</t>
        </is>
      </c>
      <c r="G92" s="32" t="inlineStr">
        <is>
          <t>扶持10个村213户种植1435亩，其中：二条俭村35户100亩、砖城子村73户90亩、山西掌村9户50亩、红糜湾村3户25亩、施家滩村11户310亩、乔崾岘村20户120亩、黄寨柯村28户160亩、丁连掌村4户50亩、大户掌村4户40亩、红土咀村26户490亩。</t>
        </is>
      </c>
      <c r="H92" s="245" t="n">
        <v>1.07625</v>
      </c>
      <c r="I92" s="245" t="n">
        <v>1.07625</v>
      </c>
      <c r="J92" s="75">
        <f>H92-I92</f>
        <v/>
      </c>
      <c r="K92" s="76">
        <f>I92/H92</f>
        <v/>
      </c>
      <c r="L92" s="59" t="n"/>
      <c r="M92" s="21" t="inlineStr">
        <is>
          <t>县畜牧局</t>
        </is>
      </c>
      <c r="N92" s="21" t="inlineStr">
        <is>
          <t>毛井镇</t>
        </is>
      </c>
      <c r="O92" s="59" t="n"/>
    </row>
    <row r="93" ht="56" customFormat="1" customHeight="1" s="35">
      <c r="A93" s="21" t="n">
        <v>12</v>
      </c>
      <c r="B93" s="33" t="inlineStr">
        <is>
          <t>环脱贫领办发〔2021〕25号</t>
        </is>
      </c>
      <c r="C93" s="59" t="inlineStr">
        <is>
          <t>一批整合</t>
        </is>
      </c>
      <c r="D93" s="21" t="inlineStr">
        <is>
          <t>非建档立卡户甜高粱种植</t>
        </is>
      </c>
      <c r="E93" s="21" t="inlineStr">
        <is>
          <t>新建</t>
        </is>
      </c>
      <c r="F93" s="21" t="inlineStr">
        <is>
          <t>木钵镇</t>
        </is>
      </c>
      <c r="G93" s="32" t="inlineStr">
        <is>
          <t>扶持13村个176户种植485亩，其中：周湾村16户30亩、曹旗村12户20亩、高寨村16户50亩、高楼塬村17户100亩、刘家塬村5户50亩、白家掌村20户60亩、邓寨子村12户25亩、郭西掌村37户35亩、二合塬村7户20亩、坪子塬村10户30亩、井儿岔村21户40亩、罗家沟村2户15亩、水坝滩村1户10亩。</t>
        </is>
      </c>
      <c r="H93" s="245" t="n">
        <v>0.36375</v>
      </c>
      <c r="I93" s="245" t="n">
        <v>0.36375</v>
      </c>
      <c r="J93" s="75">
        <f>H93-I93</f>
        <v/>
      </c>
      <c r="K93" s="76">
        <f>I93/H93</f>
        <v/>
      </c>
      <c r="L93" s="59" t="n"/>
      <c r="M93" s="21" t="inlineStr">
        <is>
          <t>县畜牧局</t>
        </is>
      </c>
      <c r="N93" s="21" t="inlineStr">
        <is>
          <t>木钵镇</t>
        </is>
      </c>
      <c r="O93" s="59" t="n"/>
    </row>
    <row r="94" ht="45" customFormat="1" customHeight="1" s="35">
      <c r="A94" s="21" t="n">
        <v>13</v>
      </c>
      <c r="B94" s="33" t="inlineStr">
        <is>
          <t>环脱贫领办发〔2021〕25号</t>
        </is>
      </c>
      <c r="C94" s="59" t="inlineStr">
        <is>
          <t>一批整合</t>
        </is>
      </c>
      <c r="D94" s="21" t="inlineStr">
        <is>
          <t>非建档立卡户甜高粱种植</t>
        </is>
      </c>
      <c r="E94" s="21" t="inlineStr">
        <is>
          <t>新建</t>
        </is>
      </c>
      <c r="F94" s="21" t="inlineStr">
        <is>
          <t>南湫乡</t>
        </is>
      </c>
      <c r="G94" s="32" t="inlineStr">
        <is>
          <t>扶持5个村56户种植867亩，其中：花儿山村20户370亩、党家洼村12户200亩、杨兴堡村4户56亩、岳后渠村14户101亩、双井子村6户140亩。</t>
        </is>
      </c>
      <c r="H94" s="245" t="n">
        <v>0.65025</v>
      </c>
      <c r="I94" s="245" t="n">
        <v>0.65025</v>
      </c>
      <c r="J94" s="75">
        <f>H94-I94</f>
        <v/>
      </c>
      <c r="K94" s="76">
        <f>I94/H94</f>
        <v/>
      </c>
      <c r="L94" s="59" t="n"/>
      <c r="M94" s="21" t="inlineStr">
        <is>
          <t>县畜牧局</t>
        </is>
      </c>
      <c r="N94" s="21" t="inlineStr">
        <is>
          <t>南湫乡</t>
        </is>
      </c>
      <c r="O94" s="59" t="n"/>
    </row>
    <row r="95" ht="45" customFormat="1" customHeight="1" s="35">
      <c r="A95" s="21" t="n">
        <v>14</v>
      </c>
      <c r="B95" s="33" t="inlineStr">
        <is>
          <t>环脱贫领办发〔2021〕25号</t>
        </is>
      </c>
      <c r="C95" s="59" t="inlineStr">
        <is>
          <t>一批整合</t>
        </is>
      </c>
      <c r="D95" s="21" t="inlineStr">
        <is>
          <t>非建档立卡户甜高粱种植</t>
        </is>
      </c>
      <c r="E95" s="21" t="inlineStr">
        <is>
          <t>新建</t>
        </is>
      </c>
      <c r="F95" s="21" t="inlineStr">
        <is>
          <t>秦团庄乡</t>
        </is>
      </c>
      <c r="G95" s="32" t="inlineStr">
        <is>
          <t>扶持8个村96户种植700亩，其中南掌堡子村13户75亩、王团庄村15户80亩、大天子村11户60亩、白塬畔村19户95亩、贾塬村8户85亩、新集子村10户95亩、秦团庄村9户80亩、新峁村11户130亩。</t>
        </is>
      </c>
      <c r="H95" s="245" t="n">
        <v>0.525</v>
      </c>
      <c r="I95" s="245" t="n">
        <v>0.525</v>
      </c>
      <c r="J95" s="75">
        <f>H95-I95</f>
        <v/>
      </c>
      <c r="K95" s="76">
        <f>I95/H95</f>
        <v/>
      </c>
      <c r="L95" s="59" t="n"/>
      <c r="M95" s="21" t="inlineStr">
        <is>
          <t>县畜牧局</t>
        </is>
      </c>
      <c r="N95" s="21" t="inlineStr">
        <is>
          <t>秦团庄乡</t>
        </is>
      </c>
      <c r="O95" s="59" t="n"/>
    </row>
    <row r="96" ht="71" customFormat="1" customHeight="1" s="35">
      <c r="A96" s="21" t="n">
        <v>15</v>
      </c>
      <c r="B96" s="33" t="inlineStr">
        <is>
          <t>环脱贫领办发〔2021〕25号</t>
        </is>
      </c>
      <c r="C96" s="59" t="inlineStr">
        <is>
          <t>一批整合</t>
        </is>
      </c>
      <c r="D96" s="21" t="inlineStr">
        <is>
          <t>非建档立卡户甜高粱种植</t>
        </is>
      </c>
      <c r="E96" s="21" t="inlineStr">
        <is>
          <t>新建</t>
        </is>
      </c>
      <c r="F96" s="21" t="inlineStr">
        <is>
          <t>曲子镇</t>
        </is>
      </c>
      <c r="G96" s="32" t="inlineStr">
        <is>
          <t>扶持14个村421户种植1666亩，其中：五里桥村1户200亩、双城村4户35亩、刘旗村11户47亩、高李湾村63户80亩、楼房子村30户184亩、西沟村103户448亩、宋家塬村30户140亩、许家塬村24户142亩、金村寺村22户80亩、油坊塬村36户85亩、金盆掌村14户60亩、小庄子村25户40亩、马家河村40户90亩、董家塬村18户35亩。</t>
        </is>
      </c>
      <c r="H96" s="245" t="n">
        <v>1.2495</v>
      </c>
      <c r="I96" s="245" t="n">
        <v>1.2495</v>
      </c>
      <c r="J96" s="75">
        <f>H96-I96</f>
        <v/>
      </c>
      <c r="K96" s="76">
        <f>I96/H96</f>
        <v/>
      </c>
      <c r="L96" s="59" t="n"/>
      <c r="M96" s="21" t="inlineStr">
        <is>
          <t>县畜牧局</t>
        </is>
      </c>
      <c r="N96" s="21" t="inlineStr">
        <is>
          <t>曲子镇</t>
        </is>
      </c>
      <c r="O96" s="59" t="n"/>
    </row>
    <row r="97" ht="45" customFormat="1" customHeight="1" s="35">
      <c r="A97" s="21" t="n">
        <v>16</v>
      </c>
      <c r="B97" s="33" t="inlineStr">
        <is>
          <t>环脱贫领办发〔2021〕25号</t>
        </is>
      </c>
      <c r="C97" s="59" t="inlineStr">
        <is>
          <t>一批整合</t>
        </is>
      </c>
      <c r="D97" s="21" t="inlineStr">
        <is>
          <t>非建档立卡户甜高粱种植</t>
        </is>
      </c>
      <c r="E97" s="21" t="inlineStr">
        <is>
          <t>新建</t>
        </is>
      </c>
      <c r="F97" s="21" t="inlineStr">
        <is>
          <t>山城乡</t>
        </is>
      </c>
      <c r="G97" s="23" t="inlineStr">
        <is>
          <t>扶持9个村158户种植1378亩，其中:山城堡村10户250亩、八里铺村19户150亩、薛塬村36户267亩、王山口子村30户200亩、寨柯村10户100亩、冯家沟村10户100亩、郝掌村22户156亩、赵庄村16户115亩、谢庄村5户40亩。</t>
        </is>
      </c>
      <c r="H97" s="245" t="n">
        <v>1.0335</v>
      </c>
      <c r="I97" s="245" t="n">
        <v>1.0335</v>
      </c>
      <c r="J97" s="75">
        <f>H97-I97</f>
        <v/>
      </c>
      <c r="K97" s="76">
        <f>I97/H97</f>
        <v/>
      </c>
      <c r="L97" s="59" t="n"/>
      <c r="M97" s="21" t="inlineStr">
        <is>
          <t>县畜牧局</t>
        </is>
      </c>
      <c r="N97" s="21" t="inlineStr">
        <is>
          <t>山城乡</t>
        </is>
      </c>
      <c r="O97" s="59" t="n"/>
    </row>
    <row r="98" ht="50" customFormat="1" customHeight="1" s="35">
      <c r="A98" s="21" t="n">
        <v>17</v>
      </c>
      <c r="B98" s="33" t="inlineStr">
        <is>
          <t>环脱贫领办发〔2021〕25号</t>
        </is>
      </c>
      <c r="C98" s="59" t="inlineStr">
        <is>
          <t>一批整合</t>
        </is>
      </c>
      <c r="D98" s="21" t="inlineStr">
        <is>
          <t>非建档立卡户甜高粱种植</t>
        </is>
      </c>
      <c r="E98" s="21" t="inlineStr">
        <is>
          <t>新建</t>
        </is>
      </c>
      <c r="F98" s="21" t="inlineStr">
        <is>
          <t>天池乡</t>
        </is>
      </c>
      <c r="G98" s="32" t="inlineStr">
        <is>
          <t>扶持14个村314户种植1506亩，其中：天池村60亩、张邓塬村108亩、梁家河村50亩、殷屈河村150亩、苏北岔村200亩、潘老庄村170亩、大庄台村50亩、四合掌村77亩、老庄湾村180亩、井渠淌村150亩、鲜岔村81亩、碾盘岭村80亩、大方山村50亩、曹李川村100亩。</t>
        </is>
      </c>
      <c r="H98" s="245" t="n">
        <v>1.1295</v>
      </c>
      <c r="I98" s="245" t="n">
        <v>1.1295</v>
      </c>
      <c r="J98" s="75">
        <f>H98-I98</f>
        <v/>
      </c>
      <c r="K98" s="76">
        <f>I98/H98</f>
        <v/>
      </c>
      <c r="L98" s="59" t="n"/>
      <c r="M98" s="21" t="inlineStr">
        <is>
          <t>县畜牧局</t>
        </is>
      </c>
      <c r="N98" s="21" t="inlineStr">
        <is>
          <t>天池乡</t>
        </is>
      </c>
      <c r="O98" s="59" t="n"/>
    </row>
    <row r="99" ht="43" customFormat="1" customHeight="1" s="35">
      <c r="A99" s="21" t="n">
        <v>18</v>
      </c>
      <c r="B99" s="33" t="inlineStr">
        <is>
          <t>环脱贫领办发〔2021〕25号</t>
        </is>
      </c>
      <c r="C99" s="59" t="inlineStr">
        <is>
          <t>一批整合</t>
        </is>
      </c>
      <c r="D99" s="21" t="inlineStr">
        <is>
          <t>非建档立卡户甜高粱种植</t>
        </is>
      </c>
      <c r="E99" s="21" t="inlineStr">
        <is>
          <t>新建</t>
        </is>
      </c>
      <c r="F99" s="21" t="inlineStr">
        <is>
          <t>甜水镇</t>
        </is>
      </c>
      <c r="G99" s="32" t="inlineStr">
        <is>
          <t>扶持9个村81户种植709亩，其中：大良洼村3户115亩、高崾岘村3户6亩、何塬村13户63亩、狼儿滩19户76亩、鲁掌村13户148亩、邱滩村1户100亩、甜水街村5户60亩、张铁村22户106亩、赵掌村2户35亩。</t>
        </is>
      </c>
      <c r="H99" s="245" t="n">
        <v>0.5317499999999999</v>
      </c>
      <c r="I99" s="245" t="n">
        <v>0.5317499999999999</v>
      </c>
      <c r="J99" s="75">
        <f>H99-I99</f>
        <v/>
      </c>
      <c r="K99" s="76">
        <f>I99/H99</f>
        <v/>
      </c>
      <c r="L99" s="59" t="n"/>
      <c r="M99" s="21" t="inlineStr">
        <is>
          <t>县畜牧局</t>
        </is>
      </c>
      <c r="N99" s="87" t="inlineStr">
        <is>
          <t>甜水镇</t>
        </is>
      </c>
      <c r="O99" s="59" t="n"/>
    </row>
    <row r="100" ht="43" customFormat="1" customHeight="1" s="35">
      <c r="A100" s="21" t="n">
        <v>19</v>
      </c>
      <c r="B100" s="33" t="inlineStr">
        <is>
          <t>环脱贫领办发〔2021〕25号</t>
        </is>
      </c>
      <c r="C100" s="59" t="inlineStr">
        <is>
          <t>一批整合</t>
        </is>
      </c>
      <c r="D100" s="21" t="inlineStr">
        <is>
          <t>非建档立卡户甜高粱种植</t>
        </is>
      </c>
      <c r="E100" s="21" t="inlineStr">
        <is>
          <t>新建</t>
        </is>
      </c>
      <c r="F100" s="21" t="inlineStr">
        <is>
          <t>小南沟乡</t>
        </is>
      </c>
      <c r="G100" s="32" t="inlineStr">
        <is>
          <t>扶持3个村107户种植520亩，其中：汪天子村15户50亩、许掌村22户120亩，小南沟村70户350亩。</t>
        </is>
      </c>
      <c r="H100" s="245" t="n">
        <v>0.39</v>
      </c>
      <c r="I100" s="245" t="n">
        <v>0.39</v>
      </c>
      <c r="J100" s="75">
        <f>H100-I100</f>
        <v/>
      </c>
      <c r="K100" s="76">
        <f>I100/H100</f>
        <v/>
      </c>
      <c r="L100" s="59" t="n"/>
      <c r="M100" s="21" t="inlineStr">
        <is>
          <t>县畜牧局</t>
        </is>
      </c>
      <c r="N100" s="87" t="inlineStr">
        <is>
          <t>小南沟乡</t>
        </is>
      </c>
      <c r="O100" s="59" t="n"/>
    </row>
    <row r="101" ht="45" customFormat="1" customHeight="1" s="35">
      <c r="A101" s="21" t="n">
        <v>20</v>
      </c>
      <c r="B101" s="33" t="inlineStr">
        <is>
          <t>环脱贫领办发〔2021〕25号</t>
        </is>
      </c>
      <c r="C101" s="59" t="inlineStr">
        <is>
          <t>一批整合</t>
        </is>
      </c>
      <c r="D101" s="21" t="inlineStr">
        <is>
          <t>非建档立卡户甜高粱种植</t>
        </is>
      </c>
      <c r="E101" s="21" t="inlineStr">
        <is>
          <t>新建</t>
        </is>
      </c>
      <c r="F101" s="21" t="inlineStr">
        <is>
          <t>演武乡</t>
        </is>
      </c>
      <c r="G101" s="32" t="inlineStr">
        <is>
          <t>扶持4个村141户种植1706亩，其中：曳郭咀村15户731亩、黑泉河村81户616亩、刘坪村12户97亩、黄山村33户262亩。</t>
        </is>
      </c>
      <c r="H101" s="245" t="n">
        <v>1.2795</v>
      </c>
      <c r="I101" s="245" t="n">
        <v>1.2795</v>
      </c>
      <c r="J101" s="75">
        <f>H101-I101</f>
        <v/>
      </c>
      <c r="K101" s="76">
        <f>I101/H101</f>
        <v/>
      </c>
      <c r="L101" s="59" t="n"/>
      <c r="M101" s="21" t="inlineStr">
        <is>
          <t>县畜牧局</t>
        </is>
      </c>
      <c r="N101" s="21" t="inlineStr">
        <is>
          <t>演武乡</t>
        </is>
      </c>
      <c r="O101" s="59" t="n"/>
    </row>
    <row r="102" ht="49" customFormat="1" customHeight="1" s="35">
      <c r="A102" s="82" t="inlineStr">
        <is>
          <t>十</t>
        </is>
      </c>
      <c r="B102" s="55" t="inlineStr">
        <is>
          <t>环脱贫领办发〔2021〕25号</t>
        </is>
      </c>
      <c r="C102" s="79" t="inlineStr">
        <is>
          <t>一批整合</t>
        </is>
      </c>
      <c r="D102" s="82" t="inlineStr">
        <is>
          <t>建档立卡户
粮饲兼用型谷子种植合计</t>
        </is>
      </c>
      <c r="E102" s="82" t="inlineStr">
        <is>
          <t>新建</t>
        </is>
      </c>
      <c r="F102" s="82" t="inlineStr">
        <is>
          <t>洪德等11个乡镇</t>
        </is>
      </c>
      <c r="G102" s="65" t="inlineStr">
        <is>
          <t>扶持11个乡镇97个村3832户建档立卡户种植粮饲兼用型谷子14725亩，县畜牧局统一采购种子，每亩按0.5kg免费供应。籽种预算价格170元/㎏。</t>
        </is>
      </c>
      <c r="H102" s="82" t="n">
        <v>115.1625</v>
      </c>
      <c r="I102" s="82" t="n">
        <v>115.1625</v>
      </c>
      <c r="J102" s="73">
        <f>H102-I102</f>
        <v/>
      </c>
      <c r="K102" s="74">
        <f>I102/H102</f>
        <v/>
      </c>
      <c r="L102" s="79" t="n"/>
      <c r="M102" s="82" t="inlineStr">
        <is>
          <t>县畜牧局</t>
        </is>
      </c>
      <c r="N102" s="64" t="inlineStr">
        <is>
          <t>洪德等11个乡镇</t>
        </is>
      </c>
      <c r="O102" s="79" t="n"/>
    </row>
    <row r="103" ht="54" customFormat="1" customHeight="1" s="46">
      <c r="A103" s="81" t="inlineStr">
        <is>
          <t>十一</t>
        </is>
      </c>
      <c r="B103" s="82" t="inlineStr">
        <is>
          <t>环农领办发〔2021〕52号</t>
        </is>
      </c>
      <c r="C103" s="82" t="inlineStr">
        <is>
          <t>中央一批衔接资金</t>
        </is>
      </c>
      <c r="D103" s="81" t="inlineStr">
        <is>
          <t>湖羊自养户培训（致富带头人培训）</t>
        </is>
      </c>
      <c r="E103" s="83" t="inlineStr">
        <is>
          <t>新建</t>
        </is>
      </c>
      <c r="F103" s="81" t="inlineStr">
        <is>
          <t>各乡镇</t>
        </is>
      </c>
      <c r="G103" s="84" t="inlineStr">
        <is>
          <t>湖羊自养户培训（致富带头人培训）10万元，</t>
        </is>
      </c>
      <c r="H103" s="81" t="n">
        <v>10</v>
      </c>
      <c r="I103" s="81" t="n">
        <v>10</v>
      </c>
      <c r="J103" s="73">
        <f>H103-I103</f>
        <v/>
      </c>
      <c r="K103" s="74">
        <f>I103/H103</f>
        <v/>
      </c>
      <c r="L103" s="225" t="n"/>
      <c r="M103" s="83" t="inlineStr">
        <is>
          <t>畜牧局</t>
        </is>
      </c>
      <c r="N103" s="81" t="inlineStr">
        <is>
          <t>各乡镇</t>
        </is>
      </c>
      <c r="O103" s="82" t="n"/>
    </row>
    <row r="104" ht="48" customFormat="1" customHeight="1" s="35">
      <c r="A104" s="82" t="inlineStr">
        <is>
          <t>十二</t>
        </is>
      </c>
      <c r="B104" s="55" t="inlineStr">
        <is>
          <t>环脱贫领办发〔2021〕25号</t>
        </is>
      </c>
      <c r="C104" s="79" t="inlineStr">
        <is>
          <t>一批整合</t>
        </is>
      </c>
      <c r="D104" s="82" t="inlineStr">
        <is>
          <t>非建档立卡户粮饲兼用型谷子种植合计</t>
        </is>
      </c>
      <c r="E104" s="82" t="inlineStr">
        <is>
          <t>新建</t>
        </is>
      </c>
      <c r="F104" s="82" t="inlineStr">
        <is>
          <t>耿湾等12个乡镇</t>
        </is>
      </c>
      <c r="G104" s="108" t="inlineStr">
        <is>
          <t>全县共扶持12个乡镇120个村3115户，县畜牧局统一采购种子，每亩按0.5kg免费供应。籽种预算价格170元/㎏。</t>
        </is>
      </c>
      <c r="H104" s="82">
        <f>SUM(H105:H116)</f>
        <v/>
      </c>
      <c r="I104" s="82" t="n">
        <v>129.8375</v>
      </c>
      <c r="J104" s="73">
        <f>H104-I104</f>
        <v/>
      </c>
      <c r="K104" s="74">
        <f>I104/H104</f>
        <v/>
      </c>
      <c r="L104" s="79" t="n"/>
      <c r="M104" s="82" t="inlineStr">
        <is>
          <t>县畜牧局</t>
        </is>
      </c>
      <c r="N104" s="64" t="inlineStr">
        <is>
          <t>耿湾等12个乡镇</t>
        </is>
      </c>
      <c r="O104" s="79" t="n"/>
    </row>
    <row r="105" ht="71" customFormat="1" customHeight="1" s="35">
      <c r="A105" s="21" t="n">
        <v>1</v>
      </c>
      <c r="B105" s="33" t="inlineStr">
        <is>
          <t>环脱贫领办发〔2021〕25号</t>
        </is>
      </c>
      <c r="C105" s="59" t="inlineStr">
        <is>
          <t>一批整合</t>
        </is>
      </c>
      <c r="D105" s="21" t="inlineStr">
        <is>
          <t>非建档立卡户粮饲兼用型谷子种植</t>
        </is>
      </c>
      <c r="E105" s="21" t="inlineStr">
        <is>
          <t>新建</t>
        </is>
      </c>
      <c r="F105" s="21" t="inlineStr">
        <is>
          <t>耿湾乡</t>
        </is>
      </c>
      <c r="G105" s="32" t="inlineStr">
        <is>
          <t>扶持13个村329户种植1200亩，其中：郜庄村18户70亩、耿河村11户40亩、韩老庄村7户30亩、郝东掌村45户160亩、黑城岔村5户20亩、四合原村15户70亩、桃树掌村4户20亩、天桥村4户20亩、万湾村51户180亩、许掌村33户110亩、早流渠村13户50亩、张台村26户100亩、潘掌村97户330亩。</t>
        </is>
      </c>
      <c r="H105" s="239" t="n">
        <v>10.2</v>
      </c>
      <c r="I105" s="239" t="n">
        <v>10.2</v>
      </c>
      <c r="J105" s="75">
        <f>H105-I105</f>
        <v/>
      </c>
      <c r="K105" s="76">
        <f>I105/H105</f>
        <v/>
      </c>
      <c r="L105" s="59" t="n"/>
      <c r="M105" s="21" t="inlineStr">
        <is>
          <t>县畜牧局</t>
        </is>
      </c>
      <c r="N105" s="21" t="inlineStr">
        <is>
          <t>耿湾乡</t>
        </is>
      </c>
      <c r="O105" s="59" t="n"/>
    </row>
    <row r="106" ht="71" customFormat="1" customHeight="1" s="35">
      <c r="A106" s="21" t="n">
        <v>2</v>
      </c>
      <c r="B106" s="33" t="inlineStr">
        <is>
          <t>环脱贫领办发〔2021〕25号</t>
        </is>
      </c>
      <c r="C106" s="59" t="inlineStr">
        <is>
          <t>一批整合</t>
        </is>
      </c>
      <c r="D106" s="21" t="inlineStr">
        <is>
          <t>非建档立卡户粮饲兼用型谷子种植</t>
        </is>
      </c>
      <c r="E106" s="21" t="inlineStr">
        <is>
          <t>新建</t>
        </is>
      </c>
      <c r="F106" s="21" t="inlineStr">
        <is>
          <t>合道镇</t>
        </is>
      </c>
      <c r="G106" s="32" t="inlineStr">
        <is>
          <t>扶持15个村659户种植1318亩，其中：常崾岘村37户74亩、陈旗塬村37户74亩、大路洼村37户74亩、何坪村44户88亩、红崖洼村37户74亩、梁坪村37户74亩、尚西坪37户74亩、唐台子村37户74亩、瓦天沟村44户88亩、辛坪村42户84亩、杨坪沟村37户74亩、寨子坪村37户74亩、赵家塬村47户94亩、朱家塬39户78亩、专业村沈家岭村110户220亩。</t>
        </is>
      </c>
      <c r="H106" s="239" t="n">
        <v>11.203</v>
      </c>
      <c r="I106" s="239" t="n">
        <v>11.203</v>
      </c>
      <c r="J106" s="75">
        <f>H106-I106</f>
        <v/>
      </c>
      <c r="K106" s="76">
        <f>I106/H106</f>
        <v/>
      </c>
      <c r="L106" s="59" t="n"/>
      <c r="M106" s="21" t="inlineStr">
        <is>
          <t>县畜牧局</t>
        </is>
      </c>
      <c r="N106" s="21" t="inlineStr">
        <is>
          <t>合道镇</t>
        </is>
      </c>
      <c r="O106" s="59" t="n"/>
    </row>
    <row r="107" ht="79" customFormat="1" customHeight="1" s="35">
      <c r="A107" s="21" t="n">
        <v>3</v>
      </c>
      <c r="B107" s="33" t="inlineStr">
        <is>
          <t>环脱贫领办发〔2021〕25号</t>
        </is>
      </c>
      <c r="C107" s="59" t="inlineStr">
        <is>
          <t>一批整合</t>
        </is>
      </c>
      <c r="D107" s="21" t="inlineStr">
        <is>
          <t>非建档立卡户粮饲兼用型谷子种植</t>
        </is>
      </c>
      <c r="E107" s="21" t="inlineStr">
        <is>
          <t>新建</t>
        </is>
      </c>
      <c r="F107" s="21" t="inlineStr">
        <is>
          <t>环城镇</t>
        </is>
      </c>
      <c r="G107" s="32" t="inlineStr">
        <is>
          <t>扶持17个村507户种植2807亩，其中：耿家沟村7户100亩、马坊塬村16户100亩、冉旗寨村15户200亩、十五里沟村3户423亩、张淌村29户146亩、赵小掌村79户197亩、白草塬村10户100亩、陈汤塬村18户100亩、高龚塬村60户497亩、漫塬村11户100亩、宁老庄村89户200亩、唐塬村40户200亩、西川村30户100亩、肖川村44户100亩、杨庙掌村22户50亩、鸳鸯沟村24户144亩、周塬村10户50亩。</t>
        </is>
      </c>
      <c r="H107" s="239" t="n">
        <v>23.8595</v>
      </c>
      <c r="I107" s="239" t="n">
        <v>23.8595</v>
      </c>
      <c r="J107" s="75">
        <f>H107-I107</f>
        <v/>
      </c>
      <c r="K107" s="76">
        <f>I107/H107</f>
        <v/>
      </c>
      <c r="L107" s="59" t="n"/>
      <c r="M107" s="21" t="inlineStr">
        <is>
          <t>县畜牧局</t>
        </is>
      </c>
      <c r="N107" s="21" t="inlineStr">
        <is>
          <t>环城镇</t>
        </is>
      </c>
      <c r="O107" s="59" t="n"/>
    </row>
    <row r="108" ht="48" customFormat="1" customHeight="1" s="35">
      <c r="A108" s="21" t="n">
        <v>4</v>
      </c>
      <c r="B108" s="33" t="inlineStr">
        <is>
          <t>环脱贫领办发〔2021〕25号</t>
        </is>
      </c>
      <c r="C108" s="59" t="inlineStr">
        <is>
          <t>一批整合</t>
        </is>
      </c>
      <c r="D108" s="21" t="inlineStr">
        <is>
          <t>非建档立卡户粮饲兼用型谷子种植</t>
        </is>
      </c>
      <c r="E108" s="21" t="inlineStr">
        <is>
          <t>新建</t>
        </is>
      </c>
      <c r="F108" s="21" t="inlineStr">
        <is>
          <t>八珠乡</t>
        </is>
      </c>
      <c r="G108" s="32" t="inlineStr">
        <is>
          <t>扶持10个村239户种植958亩，其中：八珠塬村20户67亩、曹塬村22户85亩、瓦崾岘村10户59亩、杏树沟村28户120亩、塔尔咀村42户177亩、马连掌村34户106亩、冯家湾村29户95亩、苟塬村18户82亩、湫坝沟村15户88亩、白塬村21户79亩。</t>
        </is>
      </c>
      <c r="H108" s="239" t="n">
        <v>8.143000000000001</v>
      </c>
      <c r="I108" s="239" t="n">
        <v>8.143000000000001</v>
      </c>
      <c r="J108" s="75">
        <f>H108-I108</f>
        <v/>
      </c>
      <c r="K108" s="76">
        <f>I108/H108</f>
        <v/>
      </c>
      <c r="L108" s="59" t="n"/>
      <c r="M108" s="21" t="inlineStr">
        <is>
          <t>县畜牧局</t>
        </is>
      </c>
      <c r="N108" s="21" t="inlineStr">
        <is>
          <t>八珠乡</t>
        </is>
      </c>
      <c r="O108" s="59" t="n"/>
    </row>
    <row r="109" ht="48" customFormat="1" customHeight="1" s="35">
      <c r="A109" s="21" t="n">
        <v>5</v>
      </c>
      <c r="B109" s="33" t="inlineStr">
        <is>
          <t>环脱贫领办发〔2021〕25号</t>
        </is>
      </c>
      <c r="C109" s="59" t="inlineStr">
        <is>
          <t>一批整合</t>
        </is>
      </c>
      <c r="D109" s="21" t="inlineStr">
        <is>
          <t>非建档立卡户粮饲兼用型谷子种植</t>
        </is>
      </c>
      <c r="E109" s="21" t="inlineStr">
        <is>
          <t>新建</t>
        </is>
      </c>
      <c r="F109" s="21" t="inlineStr">
        <is>
          <t>樊家川镇</t>
        </is>
      </c>
      <c r="G109" s="32" t="inlineStr">
        <is>
          <t>扶持7个村117户种植444亩，其中：慕家河村10户80亩、樊家川村20户45亩、马驿沟村15户34亩、郝集村10户45亩、长城12户50亩、闫塬村18户100亩、李崾岘村32户90亩。</t>
        </is>
      </c>
      <c r="H109" s="239" t="n">
        <v>3.774</v>
      </c>
      <c r="I109" s="239" t="n">
        <v>3.774</v>
      </c>
      <c r="J109" s="75">
        <f>H109-I109</f>
        <v/>
      </c>
      <c r="K109" s="76">
        <f>I109/H109</f>
        <v/>
      </c>
      <c r="L109" s="59" t="n"/>
      <c r="M109" s="21" t="inlineStr">
        <is>
          <t>县畜牧局</t>
        </is>
      </c>
      <c r="N109" s="21" t="inlineStr">
        <is>
          <t>樊家川镇</t>
        </is>
      </c>
      <c r="O109" s="59" t="n"/>
    </row>
    <row r="110" ht="46" customFormat="1" customHeight="1" s="35">
      <c r="A110" s="21" t="n">
        <v>6</v>
      </c>
      <c r="B110" s="33" t="inlineStr">
        <is>
          <t>环脱贫领办发〔2021〕25号</t>
        </is>
      </c>
      <c r="C110" s="59" t="inlineStr">
        <is>
          <t>一批整合</t>
        </is>
      </c>
      <c r="D110" s="21" t="inlineStr">
        <is>
          <t>非建档立卡户粮饲兼用型谷子种植</t>
        </is>
      </c>
      <c r="E110" s="21" t="inlineStr">
        <is>
          <t>新建</t>
        </is>
      </c>
      <c r="F110" s="21" t="inlineStr">
        <is>
          <t>罗山川乡</t>
        </is>
      </c>
      <c r="G110" s="32" t="inlineStr">
        <is>
          <t>扶持7个村130户种植990亩，其中：西阳洼村22户220亩、苇芝城村6户50亩、兰家掌村25户220亩、大树塬村35户160亩、陈渠子村20户200亩、山水湾村14户90亩、光明村8户50亩。</t>
        </is>
      </c>
      <c r="H110" s="239" t="n">
        <v>8.414999999999999</v>
      </c>
      <c r="I110" s="239" t="n">
        <v>8.414999999999999</v>
      </c>
      <c r="J110" s="75">
        <f>H110-I110</f>
        <v/>
      </c>
      <c r="K110" s="76">
        <f>I110/H110</f>
        <v/>
      </c>
      <c r="L110" s="59" t="n"/>
      <c r="M110" s="21" t="inlineStr">
        <is>
          <t>县畜牧局</t>
        </is>
      </c>
      <c r="N110" s="21" t="inlineStr">
        <is>
          <t>罗山川乡</t>
        </is>
      </c>
      <c r="O110" s="59" t="n"/>
    </row>
    <row r="111" ht="39" customFormat="1" customHeight="1" s="35">
      <c r="A111" s="21" t="n">
        <v>7</v>
      </c>
      <c r="B111" s="33" t="inlineStr">
        <is>
          <t>环脱贫领办发〔2021〕25号</t>
        </is>
      </c>
      <c r="C111" s="59" t="inlineStr">
        <is>
          <t>一批整合</t>
        </is>
      </c>
      <c r="D111" s="21" t="inlineStr">
        <is>
          <t>非建档立卡户粮饲兼用型谷子种植</t>
        </is>
      </c>
      <c r="E111" s="21" t="inlineStr">
        <is>
          <t>新建</t>
        </is>
      </c>
      <c r="F111" s="21" t="inlineStr">
        <is>
          <t>毛井镇</t>
        </is>
      </c>
      <c r="G111" s="32" t="inlineStr">
        <is>
          <t>扶持3个村45户种植1000亩，其中：红土咀村34户750亩、施家滩村1户100亩、黄寨柯村10户150亩。</t>
        </is>
      </c>
      <c r="H111" s="239" t="n">
        <v>8.5</v>
      </c>
      <c r="I111" s="239" t="n">
        <v>8.5</v>
      </c>
      <c r="J111" s="75">
        <f>H111-I111</f>
        <v/>
      </c>
      <c r="K111" s="76">
        <f>I111/H111</f>
        <v/>
      </c>
      <c r="L111" s="59" t="n"/>
      <c r="M111" s="21" t="inlineStr">
        <is>
          <t>县畜牧局</t>
        </is>
      </c>
      <c r="N111" s="21" t="inlineStr">
        <is>
          <t>毛井镇</t>
        </is>
      </c>
      <c r="O111" s="59" t="n"/>
    </row>
    <row r="112" ht="39" customFormat="1" customHeight="1" s="35">
      <c r="A112" s="21" t="n">
        <v>8</v>
      </c>
      <c r="B112" s="33" t="inlineStr">
        <is>
          <t>环脱贫领办发〔2021〕25号</t>
        </is>
      </c>
      <c r="C112" s="59" t="inlineStr">
        <is>
          <t>一批整合</t>
        </is>
      </c>
      <c r="D112" s="21" t="inlineStr">
        <is>
          <t>非建档立卡户粮饲兼用型谷子种植</t>
        </is>
      </c>
      <c r="E112" s="21" t="inlineStr">
        <is>
          <t>新建</t>
        </is>
      </c>
      <c r="F112" s="21" t="inlineStr">
        <is>
          <t>南湫乡</t>
        </is>
      </c>
      <c r="G112" s="32" t="inlineStr">
        <is>
          <t>扶持5个村29户种植252亩，其中：花儿山村5户72亩、党家洼村1户10亩、代家洼村15户100亩、岳后渠村4户25亩、双井子村4户45亩。</t>
        </is>
      </c>
      <c r="H112" s="239" t="n">
        <v>2.142</v>
      </c>
      <c r="I112" s="239" t="n">
        <v>2.142</v>
      </c>
      <c r="J112" s="75">
        <f>H112-I112</f>
        <v/>
      </c>
      <c r="K112" s="76">
        <f>I112/H112</f>
        <v/>
      </c>
      <c r="L112" s="59" t="n"/>
      <c r="M112" s="21" t="inlineStr">
        <is>
          <t>县畜牧局</t>
        </is>
      </c>
      <c r="N112" s="21" t="inlineStr">
        <is>
          <t>南湫乡</t>
        </is>
      </c>
      <c r="O112" s="59" t="n"/>
    </row>
    <row r="113" ht="66" customFormat="1" customHeight="1" s="35">
      <c r="A113" s="21" t="n">
        <v>9</v>
      </c>
      <c r="B113" s="33" t="inlineStr">
        <is>
          <t>环脱贫领办发〔2021〕25号</t>
        </is>
      </c>
      <c r="C113" s="59" t="inlineStr">
        <is>
          <t>一批整合</t>
        </is>
      </c>
      <c r="D113" s="21" t="inlineStr">
        <is>
          <t>非建档立卡户粮饲兼用型谷子种植</t>
        </is>
      </c>
      <c r="E113" s="21" t="inlineStr">
        <is>
          <t>新建</t>
        </is>
      </c>
      <c r="F113" s="21" t="inlineStr">
        <is>
          <t>曲子镇</t>
        </is>
      </c>
      <c r="G113" s="32" t="inlineStr">
        <is>
          <t>扶持15个村696种植户4192亩，其中：五里桥村7户295亩、双城村18户250亩、孟家寨村30户297亩、刘旗村50户200亩、高李湾村53户200亩、楼房子村55户281亩、西沟村27户483亩、宋家塬村50户400亩、许家塬村24户211亩、金村寺村97户279亩、油坊塬村65户272亩、金盆掌村45户300亩、小庄子村65户200亩、马家河村58户250亩、董家塬村52户274亩。</t>
        </is>
      </c>
      <c r="H113" s="239" t="n">
        <v>35.632</v>
      </c>
      <c r="I113" s="239" t="n">
        <v>35.632</v>
      </c>
      <c r="J113" s="75">
        <f>H113-I113</f>
        <v/>
      </c>
      <c r="K113" s="76">
        <f>I113/H113</f>
        <v/>
      </c>
      <c r="L113" s="59" t="n"/>
      <c r="M113" s="21" t="inlineStr">
        <is>
          <t>县畜牧局</t>
        </is>
      </c>
      <c r="N113" s="21" t="inlineStr">
        <is>
          <t>曲子镇</t>
        </is>
      </c>
      <c r="O113" s="59" t="n"/>
    </row>
    <row r="114" ht="47" customFormat="1" customHeight="1" s="35">
      <c r="A114" s="21" t="n">
        <v>10</v>
      </c>
      <c r="B114" s="33" t="inlineStr">
        <is>
          <t>环脱贫领办发〔2021〕25号</t>
        </is>
      </c>
      <c r="C114" s="59" t="inlineStr">
        <is>
          <t>一批整合</t>
        </is>
      </c>
      <c r="D114" s="21" t="inlineStr">
        <is>
          <t>非建档立卡户粮饲兼用型谷子种植</t>
        </is>
      </c>
      <c r="E114" s="21" t="inlineStr">
        <is>
          <t>新建</t>
        </is>
      </c>
      <c r="F114" s="21" t="inlineStr">
        <is>
          <t>山城乡</t>
        </is>
      </c>
      <c r="G114" s="23" t="inlineStr">
        <is>
          <t>扶持7个村42户种植385亩、其中:山城堡村2户18亩、八里铺村3户21亩、薛塬村29户280亩、王山口子村2户17亩、寨柯村2户18亩、郝掌村2户18亩、赵庄村2户13亩。</t>
        </is>
      </c>
      <c r="H114" s="239" t="n">
        <v>3.2725</v>
      </c>
      <c r="I114" s="239" t="n">
        <v>3.2725</v>
      </c>
      <c r="J114" s="75">
        <f>H114-I114</f>
        <v/>
      </c>
      <c r="K114" s="76">
        <f>I114/H114</f>
        <v/>
      </c>
      <c r="L114" s="59" t="n"/>
      <c r="M114" s="21" t="inlineStr">
        <is>
          <t>县畜牧局</t>
        </is>
      </c>
      <c r="N114" s="21" t="inlineStr">
        <is>
          <t>山城乡</t>
        </is>
      </c>
      <c r="O114" s="59" t="n"/>
    </row>
    <row r="115" ht="59" customFormat="1" customHeight="1" s="35">
      <c r="A115" s="21" t="n">
        <v>11</v>
      </c>
      <c r="B115" s="33" t="inlineStr">
        <is>
          <t>环脱贫领办发〔2021〕25号</t>
        </is>
      </c>
      <c r="C115" s="59" t="inlineStr">
        <is>
          <t>一批整合</t>
        </is>
      </c>
      <c r="D115" s="21" t="inlineStr">
        <is>
          <t>非建档立卡户粮饲兼用型谷子种植</t>
        </is>
      </c>
      <c r="E115" s="21" t="inlineStr">
        <is>
          <t>新建</t>
        </is>
      </c>
      <c r="F115" s="21" t="inlineStr">
        <is>
          <t>天池乡</t>
        </is>
      </c>
      <c r="G115" s="32" t="inlineStr">
        <is>
          <t>扶持16个村195户种植1130亩，其中：天池村75亩、张邓塬村60亩、梁家河村100亩、殷屈河村30亩、苏北岔村159亩、潘老庄村85亩、大庄台村35亩、四合掌村50亩、老庄湾村80亩、井渠淌村80亩、鲜岔村53亩、碾盘岭村40亩、大方山村60亩、喜家坪村50亩、曹李川村100亩、吴城子村73亩。</t>
        </is>
      </c>
      <c r="H115" s="239" t="n">
        <v>9.605</v>
      </c>
      <c r="I115" s="239" t="n">
        <v>9.605</v>
      </c>
      <c r="J115" s="75">
        <f>H115-I115</f>
        <v/>
      </c>
      <c r="K115" s="76">
        <f>I115/H115</f>
        <v/>
      </c>
      <c r="L115" s="59" t="n"/>
      <c r="M115" s="21" t="inlineStr">
        <is>
          <t>县畜牧局</t>
        </is>
      </c>
      <c r="N115" s="21" t="inlineStr">
        <is>
          <t>天池乡</t>
        </is>
      </c>
      <c r="O115" s="59" t="n"/>
    </row>
    <row r="116" ht="52" customFormat="1" customHeight="1" s="35">
      <c r="A116" s="21" t="n">
        <v>12</v>
      </c>
      <c r="B116" s="33" t="inlineStr">
        <is>
          <t>环脱贫领办发〔2021〕25号</t>
        </is>
      </c>
      <c r="C116" s="59" t="inlineStr">
        <is>
          <t>一批整合</t>
        </is>
      </c>
      <c r="D116" s="21" t="inlineStr">
        <is>
          <t>非建档立卡户粮饲兼用型谷子种植</t>
        </is>
      </c>
      <c r="E116" s="21" t="inlineStr">
        <is>
          <t>新建</t>
        </is>
      </c>
      <c r="F116" s="21" t="inlineStr">
        <is>
          <t>演武乡</t>
        </is>
      </c>
      <c r="G116" s="32" t="inlineStr">
        <is>
          <t>扶持5个村127户种植599亩，其中：曳郭咀村10户100亩、杨家洼村10户100亩、黑泉河村72户121亩、黄山村15户78亩、路家塬村20户200亩。</t>
        </is>
      </c>
      <c r="H116" s="239" t="n">
        <v>5.0915</v>
      </c>
      <c r="I116" s="239" t="n">
        <v>5.0915</v>
      </c>
      <c r="J116" s="75">
        <f>H116-I116</f>
        <v/>
      </c>
      <c r="K116" s="76">
        <f>I116/H116</f>
        <v/>
      </c>
      <c r="L116" s="59" t="n"/>
      <c r="M116" s="21" t="inlineStr">
        <is>
          <t>县畜牧局</t>
        </is>
      </c>
      <c r="N116" s="21" t="inlineStr">
        <is>
          <t>演武乡</t>
        </is>
      </c>
      <c r="O116" s="59" t="n"/>
    </row>
    <row r="117" ht="44" customFormat="1" customHeight="1" s="35">
      <c r="A117" s="82" t="inlineStr">
        <is>
          <t>十三</t>
        </is>
      </c>
      <c r="B117" s="55" t="inlineStr">
        <is>
          <t>环脱贫领办发〔2021〕25号</t>
        </is>
      </c>
      <c r="C117" s="79" t="inlineStr">
        <is>
          <t>一批整合</t>
        </is>
      </c>
      <c r="D117" s="82" t="inlineStr">
        <is>
          <t>建档立卡户
胡萝卜种植合计</t>
        </is>
      </c>
      <c r="E117" s="82" t="inlineStr">
        <is>
          <t>新建</t>
        </is>
      </c>
      <c r="F117" s="82" t="inlineStr">
        <is>
          <t>洪德等19个乡镇</t>
        </is>
      </c>
      <c r="G117" s="108" t="inlineStr">
        <is>
          <t>扶持19个乡镇164个村3631户种植胡萝卜1535亩，县畜牧局统一采购种子，每亩按0.6kg免费供应，籽种预算价格180元/㎏。</t>
        </is>
      </c>
      <c r="H117" s="82">
        <f>SUM(H118:H136)</f>
        <v/>
      </c>
      <c r="I117" s="82" t="n">
        <v>16.578</v>
      </c>
      <c r="J117" s="73">
        <f>H117-I117</f>
        <v/>
      </c>
      <c r="K117" s="74">
        <f>I117/H117</f>
        <v/>
      </c>
      <c r="L117" s="79" t="n"/>
      <c r="M117" s="82" t="inlineStr">
        <is>
          <t>县畜牧局</t>
        </is>
      </c>
      <c r="N117" s="82" t="inlineStr">
        <is>
          <t>洪德等19个乡镇</t>
        </is>
      </c>
      <c r="O117" s="79" t="n"/>
    </row>
    <row r="118" ht="36" customFormat="1" customHeight="1" s="35">
      <c r="A118" s="21" t="n">
        <v>1</v>
      </c>
      <c r="B118" s="33" t="inlineStr">
        <is>
          <t>环脱贫领办发〔2021〕25号</t>
        </is>
      </c>
      <c r="C118" s="59" t="inlineStr">
        <is>
          <t>一批整合</t>
        </is>
      </c>
      <c r="D118" s="21" t="inlineStr">
        <is>
          <t>建档立卡户
胡萝卜种植</t>
        </is>
      </c>
      <c r="E118" s="21" t="inlineStr">
        <is>
          <t>新建</t>
        </is>
      </c>
      <c r="F118" s="21" t="inlineStr">
        <is>
          <t>洪德镇</t>
        </is>
      </c>
      <c r="G118" s="32" t="inlineStr">
        <is>
          <t>扶持4村个156户1种植40亩，其中：丁阳渠子40亩、新集子40亩、私盐路30亩、马塬30亩。</t>
        </is>
      </c>
      <c r="H118" s="21" t="n">
        <v>1.512</v>
      </c>
      <c r="I118" s="21" t="n">
        <v>1.512</v>
      </c>
      <c r="J118" s="75">
        <f>H118-I118</f>
        <v/>
      </c>
      <c r="K118" s="76">
        <f>I118/H118</f>
        <v/>
      </c>
      <c r="L118" s="59" t="n"/>
      <c r="M118" s="21" t="inlineStr">
        <is>
          <t>县畜牧局</t>
        </is>
      </c>
      <c r="N118" s="21" t="inlineStr">
        <is>
          <t>洪德镇</t>
        </is>
      </c>
      <c r="O118" s="59" t="n"/>
    </row>
    <row r="119" ht="65" customFormat="1" customHeight="1" s="35">
      <c r="A119" s="21" t="n">
        <v>2</v>
      </c>
      <c r="B119" s="33" t="inlineStr">
        <is>
          <t>环脱贫领办发〔2021〕25号</t>
        </is>
      </c>
      <c r="C119" s="59" t="inlineStr">
        <is>
          <t>一批整合</t>
        </is>
      </c>
      <c r="D119" s="21" t="inlineStr">
        <is>
          <t>建档立卡户
胡萝卜种植</t>
        </is>
      </c>
      <c r="E119" s="21" t="inlineStr">
        <is>
          <t>新建</t>
        </is>
      </c>
      <c r="F119" s="21" t="inlineStr">
        <is>
          <t>车道镇</t>
        </is>
      </c>
      <c r="G119" s="32" t="inlineStr">
        <is>
          <t>扶持16个村96户种植48亩，其中：元峁村6户3亩、苦水掌6户3亩、双庙村6户3亩、王西掌6户3亩、吊渠村6户3亩、三角城村6户3亩、杨掌村6户3亩、万安村6户3亩、魏洼村6户3亩、陈掌村6户3亩、红台村6户3亩、樱桃掌村6户3亩、安掌村6户3亩、代掌村6户3亩、刘渠村6户3亩、刘园子村6户3亩。</t>
        </is>
      </c>
      <c r="H119" s="21" t="n">
        <v>0.5184</v>
      </c>
      <c r="I119" s="21" t="n">
        <v>0.5184</v>
      </c>
      <c r="J119" s="75">
        <f>H119-I119</f>
        <v/>
      </c>
      <c r="K119" s="76">
        <f>I119/H119</f>
        <v/>
      </c>
      <c r="L119" s="59" t="n"/>
      <c r="M119" s="21" t="inlineStr">
        <is>
          <t>县畜牧局</t>
        </is>
      </c>
      <c r="N119" s="21" t="inlineStr">
        <is>
          <t>车道镇</t>
        </is>
      </c>
      <c r="O119" s="59" t="n"/>
    </row>
    <row r="120" ht="65" customFormat="1" customHeight="1" s="35">
      <c r="A120" s="21" t="n">
        <v>3</v>
      </c>
      <c r="B120" s="33" t="inlineStr">
        <is>
          <t>环脱贫领办发〔2021〕25号</t>
        </is>
      </c>
      <c r="C120" s="59" t="inlineStr">
        <is>
          <t>一批整合</t>
        </is>
      </c>
      <c r="D120" s="21" t="inlineStr">
        <is>
          <t>建档立卡户
胡萝卜种植</t>
        </is>
      </c>
      <c r="E120" s="21" t="inlineStr">
        <is>
          <t>新建</t>
        </is>
      </c>
      <c r="F120" s="21" t="inlineStr">
        <is>
          <t>耿湾乡</t>
        </is>
      </c>
      <c r="G120" s="32" t="inlineStr">
        <is>
          <t>扶持13个村651户种植104亩，其中：郜庄村32户5亩、耿河村33户5亩、韩老庄村28户5亩、郝东掌村69户11亩、黑城岔村16户2.5亩、四合原村102户16亩、桃树掌村18户3亩、天桥村13户2亩、万湾村129户20亩、许掌村36户6亩、早流渠村39户6亩、张台村15户2.5亩、潘掌村121户20亩。</t>
        </is>
      </c>
      <c r="H120" s="21" t="n">
        <v>1.1232</v>
      </c>
      <c r="I120" s="21" t="n">
        <v>1.1232</v>
      </c>
      <c r="J120" s="75">
        <f>H120-I120</f>
        <v/>
      </c>
      <c r="K120" s="76">
        <f>I120/H120</f>
        <v/>
      </c>
      <c r="L120" s="59" t="n"/>
      <c r="M120" s="21" t="inlineStr">
        <is>
          <t>县畜牧局</t>
        </is>
      </c>
      <c r="N120" s="21" t="inlineStr">
        <is>
          <t>耿湾乡</t>
        </is>
      </c>
      <c r="O120" s="59" t="n"/>
    </row>
    <row r="121" ht="74" customFormat="1" customHeight="1" s="35">
      <c r="A121" s="21" t="n">
        <v>4</v>
      </c>
      <c r="B121" s="33" t="inlineStr">
        <is>
          <t>环脱贫领办发〔2021〕25号</t>
        </is>
      </c>
      <c r="C121" s="59" t="inlineStr">
        <is>
          <t>一批整合</t>
        </is>
      </c>
      <c r="D121" s="21" t="inlineStr">
        <is>
          <t>建档立卡户
胡萝卜种植</t>
        </is>
      </c>
      <c r="E121" s="21" t="inlineStr">
        <is>
          <t>新建</t>
        </is>
      </c>
      <c r="F121" s="21" t="inlineStr">
        <is>
          <t>合道镇</t>
        </is>
      </c>
      <c r="G121" s="32" t="inlineStr">
        <is>
          <t>扶持17个村260户种植种植130亩，其中：朱家塬村5户2.5亩、赵家塬村5户2.5亩、瓦天沟村5户2.5亩、何家坪村5户2.5亩、唐台子村5户2.5亩、梁坪村5户2.5亩、陶洼子村6户3亩、陈旗塬村5户2.5亩、辛坪村6户3亩、杨坪沟村5户2.5亩、常崾岘村5户2.5亩、寨子坪村6户3亩、红崖洼村6户3亩、大路洼村5户2.5亩、尚西坪村6户3亩、专业村赵台100户50亩、沈家岭村80户40亩。</t>
        </is>
      </c>
      <c r="H121" s="21" t="n">
        <v>1.404</v>
      </c>
      <c r="I121" s="21" t="n">
        <v>1.404</v>
      </c>
      <c r="J121" s="75">
        <f>H121-I121</f>
        <v/>
      </c>
      <c r="K121" s="76">
        <f>I121/H121</f>
        <v/>
      </c>
      <c r="L121" s="59" t="n"/>
      <c r="M121" s="21" t="inlineStr">
        <is>
          <t>县畜牧局</t>
        </is>
      </c>
      <c r="N121" s="21" t="inlineStr">
        <is>
          <t>合道镇</t>
        </is>
      </c>
      <c r="O121" s="59" t="n"/>
    </row>
    <row r="122" ht="46" customFormat="1" customHeight="1" s="35">
      <c r="A122" s="21" t="n">
        <v>5</v>
      </c>
      <c r="B122" s="33" t="inlineStr">
        <is>
          <t>环脱贫领办发〔2021〕25号</t>
        </is>
      </c>
      <c r="C122" s="59" t="inlineStr">
        <is>
          <t>一批整合</t>
        </is>
      </c>
      <c r="D122" s="21" t="inlineStr">
        <is>
          <t>建档立卡户
胡萝卜种植</t>
        </is>
      </c>
      <c r="E122" s="21" t="inlineStr">
        <is>
          <t>新建</t>
        </is>
      </c>
      <c r="F122" s="21" t="inlineStr">
        <is>
          <t>八珠乡</t>
        </is>
      </c>
      <c r="G122" s="32" t="inlineStr">
        <is>
          <t>扶持10个村88户种植93亩，其中：八珠塬村3户2.5亩、曹塬村3户3亩、瓦崾岘村51户50.2亩、杏树沟村4户3.3亩、塔尔咀村3户3亩、马连掌村3户3.8亩、冯家湾村4户3亩、苟塬村1户1.5亩、湫坝沟村4户3.5亩、白塬村12户19.2亩。</t>
        </is>
      </c>
      <c r="H122" s="21" t="n">
        <v>1.0044</v>
      </c>
      <c r="I122" s="21" t="n">
        <v>1.0044</v>
      </c>
      <c r="J122" s="75">
        <f>H122-I122</f>
        <v/>
      </c>
      <c r="K122" s="76">
        <f>I122/H122</f>
        <v/>
      </c>
      <c r="L122" s="59" t="n"/>
      <c r="M122" s="21" t="inlineStr">
        <is>
          <t>县畜牧局</t>
        </is>
      </c>
      <c r="N122" s="21" t="inlineStr">
        <is>
          <t>八珠乡</t>
        </is>
      </c>
      <c r="O122" s="59" t="n"/>
    </row>
    <row r="123" ht="44" customFormat="1" customHeight="1" s="35">
      <c r="A123" s="21" t="n">
        <v>6</v>
      </c>
      <c r="B123" s="33" t="inlineStr">
        <is>
          <t>环脱贫领办发〔2021〕25号</t>
        </is>
      </c>
      <c r="C123" s="59" t="inlineStr">
        <is>
          <t>一批整合</t>
        </is>
      </c>
      <c r="D123" s="21" t="inlineStr">
        <is>
          <t>建档立卡户
胡萝卜种植</t>
        </is>
      </c>
      <c r="E123" s="21" t="inlineStr">
        <is>
          <t>新建</t>
        </is>
      </c>
      <c r="F123" s="21" t="inlineStr">
        <is>
          <t>樊家川镇</t>
        </is>
      </c>
      <c r="G123" s="32" t="inlineStr">
        <is>
          <t>扶持闫塬村45户种植94亩。</t>
        </is>
      </c>
      <c r="H123" s="21" t="n">
        <v>1.0152</v>
      </c>
      <c r="I123" s="21" t="n">
        <v>1.0152</v>
      </c>
      <c r="J123" s="75">
        <f>H123-I123</f>
        <v/>
      </c>
      <c r="K123" s="76">
        <f>I123/H123</f>
        <v/>
      </c>
      <c r="L123" s="59" t="n"/>
      <c r="M123" s="21" t="inlineStr">
        <is>
          <t>县畜牧局</t>
        </is>
      </c>
      <c r="N123" s="21" t="inlineStr">
        <is>
          <t>樊家川镇</t>
        </is>
      </c>
      <c r="O123" s="59" t="n"/>
    </row>
    <row r="124" ht="61" customFormat="1" customHeight="1" s="35">
      <c r="A124" s="21" t="n">
        <v>7</v>
      </c>
      <c r="B124" s="33" t="inlineStr">
        <is>
          <t>环脱贫领办发〔2021〕25号</t>
        </is>
      </c>
      <c r="C124" s="59" t="inlineStr">
        <is>
          <t>一批整合</t>
        </is>
      </c>
      <c r="D124" s="21" t="inlineStr">
        <is>
          <t>建档立卡户
胡萝卜种植</t>
        </is>
      </c>
      <c r="E124" s="21" t="inlineStr">
        <is>
          <t>新建</t>
        </is>
      </c>
      <c r="F124" s="21" t="inlineStr">
        <is>
          <t>虎洞镇</t>
        </is>
      </c>
      <c r="G124" s="32" t="inlineStr">
        <is>
          <t>扶持8个村58户种植65亩，其中：常兆台村5户4亩、张大掌8户8亩、刘解掌4户4亩、砂井子5户5亩、张家湾村23户33亩、半个城5户4亩、高庙湾4户3亩、金庄塬4户4亩。</t>
        </is>
      </c>
      <c r="H124" s="21" t="n">
        <v>0.702</v>
      </c>
      <c r="I124" s="21" t="n">
        <v>0.702</v>
      </c>
      <c r="J124" s="75">
        <f>H124-I124</f>
        <v/>
      </c>
      <c r="K124" s="76">
        <f>I124/H124</f>
        <v/>
      </c>
      <c r="L124" s="59" t="n"/>
      <c r="M124" s="21" t="inlineStr">
        <is>
          <t>县畜牧局</t>
        </is>
      </c>
      <c r="N124" s="21" t="inlineStr">
        <is>
          <t>虎洞镇</t>
        </is>
      </c>
      <c r="O124" s="59" t="n"/>
    </row>
    <row r="125" ht="49" customFormat="1" customHeight="1" s="35">
      <c r="A125" s="21" t="n">
        <v>8</v>
      </c>
      <c r="B125" s="33" t="inlineStr">
        <is>
          <t>环脱贫领办发〔2021〕25号</t>
        </is>
      </c>
      <c r="C125" s="59" t="inlineStr">
        <is>
          <t>一批整合</t>
        </is>
      </c>
      <c r="D125" s="21" t="inlineStr">
        <is>
          <t>建档立卡户
胡萝卜种植</t>
        </is>
      </c>
      <c r="E125" s="21" t="inlineStr">
        <is>
          <t>新建</t>
        </is>
      </c>
      <c r="F125" s="21" t="inlineStr">
        <is>
          <t>芦家湾乡</t>
        </is>
      </c>
      <c r="G125" s="32" t="inlineStr">
        <is>
          <t>扶持10个村269户种植53亩，其中：井川村36户4亩、杨新庄村10户2亩、花儿掌村10户2亩、小堡条村12户3亩、桃李湾村12户2亩、盘龙村40户4亩、宋家掌20户2亩、庙儿掌村35户3亩、王庄村64户28亩、大堡条村30户3亩。</t>
        </is>
      </c>
      <c r="H125" s="21" t="n">
        <v>0.5724</v>
      </c>
      <c r="I125" s="21" t="n">
        <v>0.5724</v>
      </c>
      <c r="J125" s="75">
        <f>H125-I125</f>
        <v/>
      </c>
      <c r="K125" s="76">
        <f>I125/H125</f>
        <v/>
      </c>
      <c r="L125" s="59" t="n"/>
      <c r="M125" s="21" t="inlineStr">
        <is>
          <t>县畜牧局</t>
        </is>
      </c>
      <c r="N125" s="21" t="inlineStr">
        <is>
          <t>芦家湾乡</t>
        </is>
      </c>
      <c r="O125" s="59" t="n"/>
    </row>
    <row r="126" ht="36" customFormat="1" customHeight="1" s="35">
      <c r="A126" s="21" t="n">
        <v>9</v>
      </c>
      <c r="B126" s="33" t="inlineStr">
        <is>
          <t>环脱贫领办发〔2021〕25号</t>
        </is>
      </c>
      <c r="C126" s="59" t="inlineStr">
        <is>
          <t>一批整合</t>
        </is>
      </c>
      <c r="D126" s="21" t="inlineStr">
        <is>
          <t>建档立卡户
胡萝卜种植</t>
        </is>
      </c>
      <c r="E126" s="21" t="inlineStr">
        <is>
          <t>新建</t>
        </is>
      </c>
      <c r="F126" s="21" t="inlineStr">
        <is>
          <t>罗山川乡</t>
        </is>
      </c>
      <c r="G126" s="32" t="inlineStr">
        <is>
          <t>扶持陈渠子村95户种植75亩。</t>
        </is>
      </c>
      <c r="H126" s="21" t="n">
        <v>0.8100000000000001</v>
      </c>
      <c r="I126" s="21" t="n">
        <v>0.8100000000000001</v>
      </c>
      <c r="J126" s="75">
        <f>H126-I126</f>
        <v/>
      </c>
      <c r="K126" s="76">
        <f>I126/H126</f>
        <v/>
      </c>
      <c r="L126" s="59" t="n"/>
      <c r="M126" s="21" t="inlineStr">
        <is>
          <t>县畜牧局</t>
        </is>
      </c>
      <c r="N126" s="21" t="inlineStr">
        <is>
          <t>罗山川乡</t>
        </is>
      </c>
      <c r="O126" s="59" t="n"/>
    </row>
    <row r="127" ht="51" customFormat="1" customHeight="1" s="35">
      <c r="A127" s="21" t="n">
        <v>10</v>
      </c>
      <c r="B127" s="33" t="inlineStr">
        <is>
          <t>环脱贫领办发〔2021〕25号</t>
        </is>
      </c>
      <c r="C127" s="59" t="inlineStr">
        <is>
          <t>一批整合</t>
        </is>
      </c>
      <c r="D127" s="21" t="inlineStr">
        <is>
          <t>建档立卡户
胡萝卜种植</t>
        </is>
      </c>
      <c r="E127" s="21" t="inlineStr">
        <is>
          <t>新建</t>
        </is>
      </c>
      <c r="F127" s="21" t="inlineStr">
        <is>
          <t>毛井镇</t>
        </is>
      </c>
      <c r="G127" s="32" t="inlineStr">
        <is>
          <t>扶持13个村233户种植87亩，其中：二条俭村27户10亩、砖城子村11户4亩、山西掌村18户6亩、杨东掌村15户6亩、红糜湾村3户1亩、施家滩村15户6亩、乔崾岘村36户14亩、黄寨柯村34户13亩、高家洼村10户4亩、丁连掌村16户6亩、大户掌村19户7亩、红土咀村9户3亩、马趟村20户7亩。</t>
        </is>
      </c>
      <c r="H127" s="21" t="n">
        <v>0.9396</v>
      </c>
      <c r="I127" s="21" t="n">
        <v>0.9396</v>
      </c>
      <c r="J127" s="75">
        <f>H127-I127</f>
        <v/>
      </c>
      <c r="K127" s="76">
        <f>I127/H127</f>
        <v/>
      </c>
      <c r="L127" s="59" t="n"/>
      <c r="M127" s="21" t="inlineStr">
        <is>
          <t>县畜牧局</t>
        </is>
      </c>
      <c r="N127" s="21" t="inlineStr">
        <is>
          <t>毛井镇</t>
        </is>
      </c>
      <c r="O127" s="59" t="n"/>
    </row>
    <row r="128" ht="40" customFormat="1" customHeight="1" s="35">
      <c r="A128" s="21" t="n">
        <v>11</v>
      </c>
      <c r="B128" s="33" t="inlineStr">
        <is>
          <t>环脱贫领办发〔2021〕25号</t>
        </is>
      </c>
      <c r="C128" s="59" t="inlineStr">
        <is>
          <t>一批整合</t>
        </is>
      </c>
      <c r="D128" s="21" t="inlineStr">
        <is>
          <t>建档立卡户
胡萝卜种植</t>
        </is>
      </c>
      <c r="E128" s="21" t="inlineStr">
        <is>
          <t>新建</t>
        </is>
      </c>
      <c r="F128" s="21" t="inlineStr">
        <is>
          <t>木钵镇</t>
        </is>
      </c>
      <c r="G128" s="32" t="inlineStr">
        <is>
          <t>扶持坪子塬村67户种植60亩。</t>
        </is>
      </c>
      <c r="H128" s="21" t="n">
        <v>0.648</v>
      </c>
      <c r="I128" s="21" t="n">
        <v>0.648</v>
      </c>
      <c r="J128" s="75">
        <f>H128-I128</f>
        <v/>
      </c>
      <c r="K128" s="76">
        <f>I128/H128</f>
        <v/>
      </c>
      <c r="L128" s="59" t="n"/>
      <c r="M128" s="21" t="inlineStr">
        <is>
          <t>县畜牧局</t>
        </is>
      </c>
      <c r="N128" s="21" t="inlineStr">
        <is>
          <t>木钵镇</t>
        </is>
      </c>
      <c r="O128" s="59" t="n"/>
    </row>
    <row r="129" ht="40" customFormat="1" customHeight="1" s="34">
      <c r="A129" s="21" t="n">
        <v>12</v>
      </c>
      <c r="B129" s="33" t="inlineStr">
        <is>
          <t>环脱贫领办发〔2021〕25号</t>
        </is>
      </c>
      <c r="C129" s="59" t="inlineStr">
        <is>
          <t>一批整合</t>
        </is>
      </c>
      <c r="D129" s="21" t="inlineStr">
        <is>
          <t>建档立卡户
胡萝卜种植</t>
        </is>
      </c>
      <c r="E129" s="21" t="inlineStr">
        <is>
          <t>新建</t>
        </is>
      </c>
      <c r="F129" s="21" t="inlineStr">
        <is>
          <t>南湫乡</t>
        </is>
      </c>
      <c r="G129" s="32" t="inlineStr">
        <is>
          <t>扶持3个村51户种植60亩，其中：党家洼村1户30亩、杨兴堡村4户10亩、洪涝池村46户20亩。</t>
        </is>
      </c>
      <c r="H129" s="21" t="n">
        <v>0.648</v>
      </c>
      <c r="I129" s="21" t="n">
        <v>0.648</v>
      </c>
      <c r="J129" s="75">
        <f>H129-I129</f>
        <v/>
      </c>
      <c r="K129" s="76">
        <f>I129/H129</f>
        <v/>
      </c>
      <c r="L129" s="77" t="n"/>
      <c r="M129" s="21" t="inlineStr">
        <is>
          <t>县畜牧局</t>
        </is>
      </c>
      <c r="N129" s="21" t="inlineStr">
        <is>
          <t>南湫乡</t>
        </is>
      </c>
      <c r="O129" s="59" t="n"/>
    </row>
    <row r="130" ht="45" customFormat="1" customHeight="1" s="34">
      <c r="A130" s="21" t="n">
        <v>13</v>
      </c>
      <c r="B130" s="33" t="inlineStr">
        <is>
          <t>环脱贫领办发〔2021〕25号</t>
        </is>
      </c>
      <c r="C130" s="59" t="inlineStr">
        <is>
          <t>一批整合</t>
        </is>
      </c>
      <c r="D130" s="21" t="inlineStr">
        <is>
          <t>建档立卡户
胡萝卜种植</t>
        </is>
      </c>
      <c r="E130" s="21" t="inlineStr">
        <is>
          <t>新建</t>
        </is>
      </c>
      <c r="F130" s="21" t="inlineStr">
        <is>
          <t>秦团庄乡</t>
        </is>
      </c>
      <c r="G130" s="32" t="inlineStr">
        <is>
          <t>扶持8个村710户种植70亩，其中南掌堡子村78户9亩、王团庄村92户8亩、大天子村84户9亩、白塬畔村96户8亩、贾塬村101户9亩、新集子村76户9亩、秦团庄村87户9亩、新峁村96户9亩。</t>
        </is>
      </c>
      <c r="H130" s="21" t="n">
        <v>0.756</v>
      </c>
      <c r="I130" s="21" t="n">
        <v>0.756</v>
      </c>
      <c r="J130" s="75">
        <f>H130-I130</f>
        <v/>
      </c>
      <c r="K130" s="76">
        <f>I130/H130</f>
        <v/>
      </c>
      <c r="L130" s="77" t="n"/>
      <c r="M130" s="21" t="inlineStr">
        <is>
          <t>县畜牧局</t>
        </is>
      </c>
      <c r="N130" s="21" t="inlineStr">
        <is>
          <t>秦团庄乡</t>
        </is>
      </c>
      <c r="O130" s="59" t="n"/>
    </row>
    <row r="131" ht="45" customFormat="1" customHeight="1" s="35">
      <c r="A131" s="21" t="n">
        <v>14</v>
      </c>
      <c r="B131" s="33" t="inlineStr">
        <is>
          <t>环脱贫领办发〔2021〕25号</t>
        </is>
      </c>
      <c r="C131" s="59" t="inlineStr">
        <is>
          <t>一批整合</t>
        </is>
      </c>
      <c r="D131" s="21" t="inlineStr">
        <is>
          <t>建档立卡户
胡萝卜种植</t>
        </is>
      </c>
      <c r="E131" s="21" t="inlineStr">
        <is>
          <t>新建</t>
        </is>
      </c>
      <c r="F131" s="21" t="inlineStr">
        <is>
          <t>曲子镇</t>
        </is>
      </c>
      <c r="G131" s="32" t="inlineStr">
        <is>
          <t>扶持9村85户种植59亩，其中：高李湾村4户3亩、楼房子村1户2亩、宋家塬村5户10亩、西沟村46户22亩、许家塬村10户9亩、金村寺村1户1亩、金盆掌村11户4亩、小庄子村3户4亩、董家塬村4户4亩。</t>
        </is>
      </c>
      <c r="H131" s="21" t="n">
        <v>0.6372</v>
      </c>
      <c r="I131" s="21" t="n">
        <v>0.6372</v>
      </c>
      <c r="J131" s="75">
        <f>H131-I131</f>
        <v/>
      </c>
      <c r="K131" s="76">
        <f>I131/H131</f>
        <v/>
      </c>
      <c r="L131" s="59" t="n"/>
      <c r="M131" s="21" t="inlineStr">
        <is>
          <t>县畜牧局</t>
        </is>
      </c>
      <c r="N131" s="21" t="inlineStr">
        <is>
          <t>曲子镇</t>
        </is>
      </c>
      <c r="O131" s="59" t="n"/>
    </row>
    <row r="132" ht="45" customFormat="1" customHeight="1" s="35">
      <c r="A132" s="21" t="n">
        <v>15</v>
      </c>
      <c r="B132" s="33" t="inlineStr">
        <is>
          <t>环脱贫领办发〔2021〕25号</t>
        </is>
      </c>
      <c r="C132" s="59" t="inlineStr">
        <is>
          <t>一批整合</t>
        </is>
      </c>
      <c r="D132" s="21" t="inlineStr">
        <is>
          <t>建档立卡户
胡萝卜种植</t>
        </is>
      </c>
      <c r="E132" s="21" t="inlineStr">
        <is>
          <t>新建</t>
        </is>
      </c>
      <c r="F132" s="21" t="inlineStr">
        <is>
          <t>山城乡</t>
        </is>
      </c>
      <c r="G132" s="32" t="inlineStr">
        <is>
          <t>扶持9个村260种植户77亩，其中:山城堡村15户5亩、八里铺村20户10亩、薛塬村55户12.7亩、王山口子村10户10亩、寨柯村50户10亩、冯家沟村50户10亩、郝掌村21户5.2亩、赵庄村22户6亩、谢庄村17户8.1亩。</t>
        </is>
      </c>
      <c r="H132" s="21" t="n">
        <v>0.8316</v>
      </c>
      <c r="I132" s="21" t="n">
        <v>0.8316</v>
      </c>
      <c r="J132" s="75">
        <f>H132-I132</f>
        <v/>
      </c>
      <c r="K132" s="76">
        <f>I132/H132</f>
        <v/>
      </c>
      <c r="L132" s="59" t="n"/>
      <c r="M132" s="21" t="inlineStr">
        <is>
          <t>县畜牧局</t>
        </is>
      </c>
      <c r="N132" s="21" t="inlineStr">
        <is>
          <t>山城乡</t>
        </is>
      </c>
      <c r="O132" s="59" t="n"/>
    </row>
    <row r="133" ht="58" customFormat="1" customHeight="1" s="35">
      <c r="A133" s="21" t="n">
        <v>16</v>
      </c>
      <c r="B133" s="33" t="inlineStr">
        <is>
          <t>环脱贫领办发〔2021〕25号</t>
        </is>
      </c>
      <c r="C133" s="59" t="inlineStr">
        <is>
          <t>一批整合</t>
        </is>
      </c>
      <c r="D133" s="21" t="inlineStr">
        <is>
          <t>建档立卡户
胡萝卜种植</t>
        </is>
      </c>
      <c r="E133" s="21" t="inlineStr">
        <is>
          <t>新建</t>
        </is>
      </c>
      <c r="F133" s="21" t="inlineStr">
        <is>
          <t xml:space="preserve">天池乡 </t>
        </is>
      </c>
      <c r="G133" s="32" t="inlineStr">
        <is>
          <t>扶持16个村210户种植120亩，其中：天池村3亩、张邓塬村10亩、梁家河村12亩、殷屈河村12亩、苏北岔村15亩、潘老庄湾村10亩、大庄台村5亩、四合掌村8亩、老庄湾村5亩、井渠淌村5亩、鲜岔村5亩、碾盘岭村5亩、大方山村5亩、喜家坪村5亩、曹李川村10亩、吴城子村5亩。</t>
        </is>
      </c>
      <c r="H133" s="21" t="n">
        <v>1.296</v>
      </c>
      <c r="I133" s="21" t="n">
        <v>1.296</v>
      </c>
      <c r="J133" s="75">
        <f>H133-I133</f>
        <v/>
      </c>
      <c r="K133" s="76">
        <f>I133/H133</f>
        <v/>
      </c>
      <c r="L133" s="59" t="n"/>
      <c r="M133" s="21" t="inlineStr">
        <is>
          <t>县畜牧局</t>
        </is>
      </c>
      <c r="N133" s="21" t="inlineStr">
        <is>
          <t xml:space="preserve">天池乡 </t>
        </is>
      </c>
      <c r="O133" s="59" t="n"/>
    </row>
    <row r="134" ht="40" customFormat="1" customHeight="1" s="35">
      <c r="A134" s="21" t="n">
        <v>17</v>
      </c>
      <c r="B134" s="33" t="inlineStr">
        <is>
          <t>环脱贫领办发〔2021〕25号</t>
        </is>
      </c>
      <c r="C134" s="59" t="inlineStr">
        <is>
          <t>一批整合</t>
        </is>
      </c>
      <c r="D134" s="21" t="inlineStr">
        <is>
          <t>建档立卡户
胡萝卜种植</t>
        </is>
      </c>
      <c r="E134" s="21" t="inlineStr">
        <is>
          <t>新建</t>
        </is>
      </c>
      <c r="F134" s="21" t="inlineStr">
        <is>
          <t>甜水镇</t>
        </is>
      </c>
      <c r="G134" s="32" t="inlineStr">
        <is>
          <t>扶持3个村28户种植45亩，其中：张铁村26户35亩、高崾岘1户5亩、狼儿滩1户5亩。</t>
        </is>
      </c>
      <c r="H134" s="21" t="n">
        <v>0.486</v>
      </c>
      <c r="I134" s="21" t="n">
        <v>0.486</v>
      </c>
      <c r="J134" s="75">
        <f>H134-I134</f>
        <v/>
      </c>
      <c r="K134" s="76">
        <f>I134/H134</f>
        <v/>
      </c>
      <c r="L134" s="59" t="n"/>
      <c r="M134" s="21" t="inlineStr">
        <is>
          <t>县畜牧局</t>
        </is>
      </c>
      <c r="N134" s="21" t="inlineStr">
        <is>
          <t>甜水镇</t>
        </is>
      </c>
      <c r="O134" s="59" t="n"/>
    </row>
    <row r="135" ht="58" customFormat="1" customHeight="1" s="35">
      <c r="A135" s="21" t="n">
        <v>18</v>
      </c>
      <c r="B135" s="33" t="inlineStr">
        <is>
          <t>环脱贫领办发〔2021〕25号</t>
        </is>
      </c>
      <c r="C135" s="59" t="inlineStr">
        <is>
          <t>一批整合</t>
        </is>
      </c>
      <c r="D135" s="21" t="inlineStr">
        <is>
          <t>建档立卡户
胡萝卜种植</t>
        </is>
      </c>
      <c r="E135" s="21" t="inlineStr">
        <is>
          <t>新建</t>
        </is>
      </c>
      <c r="F135" s="21" t="inlineStr">
        <is>
          <t>小南沟乡</t>
        </is>
      </c>
      <c r="G135" s="32" t="inlineStr">
        <is>
          <t>扶持12个村105户种植35亩。其中：天子渠村4户1.3亩，丁寨柯村12户4亩，许掌村4户1.3亩，燕麦掌村5户1.7亩，陈掌村3户1亩，李上山村5户1.7亩，汪天子村20户7亩，小南沟村4户1.3亩，李塬村25户8.1亩，杨胡套子村13户4.3亩，连川村1户0.3亩，粉子山村9户3亩。</t>
        </is>
      </c>
      <c r="H135" s="21" t="n">
        <v>0.378</v>
      </c>
      <c r="I135" s="21" t="n">
        <v>0.378</v>
      </c>
      <c r="J135" s="75">
        <f>H135-I135</f>
        <v/>
      </c>
      <c r="K135" s="76">
        <f>I135/H135</f>
        <v/>
      </c>
      <c r="L135" s="59" t="n"/>
      <c r="M135" s="21" t="inlineStr">
        <is>
          <t>县畜牧局</t>
        </is>
      </c>
      <c r="N135" s="21" t="inlineStr">
        <is>
          <t>小南沟乡</t>
        </is>
      </c>
      <c r="O135" s="59" t="n"/>
    </row>
    <row r="136" ht="49" customFormat="1" customHeight="1" s="35">
      <c r="A136" s="21" t="n">
        <v>19</v>
      </c>
      <c r="B136" s="33" t="inlineStr">
        <is>
          <t>环脱贫领办发〔2021〕25号</t>
        </is>
      </c>
      <c r="C136" s="59" t="inlineStr">
        <is>
          <t>一批整合</t>
        </is>
      </c>
      <c r="D136" s="21" t="inlineStr">
        <is>
          <t>建档立卡户
胡萝卜种植</t>
        </is>
      </c>
      <c r="E136" s="21" t="inlineStr">
        <is>
          <t>新建</t>
        </is>
      </c>
      <c r="F136" s="21" t="inlineStr">
        <is>
          <t>演武乡</t>
        </is>
      </c>
      <c r="G136" s="32" t="inlineStr">
        <is>
          <t>扶持9个村164户种植120亩，其中：曳郭咀村12户5亩、杨家洼村10户5亩、佛岔村10户5亩、黑泉河村20户60亩、刘坪村20户5亩、黄山村37户5亩、路家塬村9户5亩、吴家塬村10户5亩、走马硷村36户25亩。</t>
        </is>
      </c>
      <c r="H136" s="21" t="n">
        <v>1.296</v>
      </c>
      <c r="I136" s="21" t="n">
        <v>1.296</v>
      </c>
      <c r="J136" s="75">
        <f>H136-I136</f>
        <v/>
      </c>
      <c r="K136" s="76">
        <f>I136/H136</f>
        <v/>
      </c>
      <c r="L136" s="59" t="n"/>
      <c r="M136" s="21" t="inlineStr">
        <is>
          <t>县畜牧局</t>
        </is>
      </c>
      <c r="N136" s="21" t="inlineStr">
        <is>
          <t>演武乡</t>
        </is>
      </c>
      <c r="O136" s="59" t="n"/>
    </row>
    <row r="137" ht="39" customHeight="1" s="226">
      <c r="A137" s="82" t="inlineStr">
        <is>
          <t>十四</t>
        </is>
      </c>
      <c r="B137" s="55" t="inlineStr">
        <is>
          <t>环脱贫领办发〔2021〕25号</t>
        </is>
      </c>
      <c r="C137" s="79" t="inlineStr">
        <is>
          <t>一批整合</t>
        </is>
      </c>
      <c r="D137" s="82" t="inlineStr">
        <is>
          <t>非建档立卡户胡萝卜种植合计</t>
        </is>
      </c>
      <c r="E137" s="82" t="inlineStr">
        <is>
          <t>新建</t>
        </is>
      </c>
      <c r="F137" s="82" t="inlineStr">
        <is>
          <t>车道等17个乡镇</t>
        </is>
      </c>
      <c r="G137" s="108" t="inlineStr">
        <is>
          <t>全县共扶持17个乡镇121个村1833户，种植胡萝卜965亩，县畜牧局统一采购种子，每亩按0.6kg免费供应，籽种预算价格180元/㎏。</t>
        </is>
      </c>
      <c r="H137" s="82">
        <f>SUM(H138:H154)</f>
        <v/>
      </c>
      <c r="I137" s="82" t="n">
        <v>10.422</v>
      </c>
      <c r="J137" s="73">
        <f>H137-I137</f>
        <v/>
      </c>
      <c r="K137" s="74">
        <f>I137/H137</f>
        <v/>
      </c>
      <c r="L137" s="225" t="n"/>
      <c r="M137" s="82" t="inlineStr">
        <is>
          <t>县畜牧局</t>
        </is>
      </c>
      <c r="N137" s="82" t="inlineStr">
        <is>
          <t>车道等17个乡镇</t>
        </is>
      </c>
      <c r="O137" s="79" t="n"/>
    </row>
    <row r="138" ht="72" customHeight="1" s="226">
      <c r="A138" s="21" t="n">
        <v>1</v>
      </c>
      <c r="B138" s="33" t="inlineStr">
        <is>
          <t>环脱贫领办发〔2021〕25号</t>
        </is>
      </c>
      <c r="C138" s="59" t="inlineStr">
        <is>
          <t>一批整合</t>
        </is>
      </c>
      <c r="D138" s="21" t="inlineStr">
        <is>
          <t>非建档立卡户胡萝卜种植</t>
        </is>
      </c>
      <c r="E138" s="21" t="inlineStr">
        <is>
          <t>新建</t>
        </is>
      </c>
      <c r="F138" s="21" t="inlineStr">
        <is>
          <t>车道镇</t>
        </is>
      </c>
      <c r="G138" s="32" t="inlineStr">
        <is>
          <t>扶持16个村112户种植52亩，其中：元峁村7户3.25亩、苦水掌7户3.25亩、双庙村7户3.25亩、王西掌7户3.25亩、吊渠村7户3.25亩、三角城村7户3.25亩、杨掌村7户3.25亩、万安村7户3.25亩、魏洼村7户3.25亩、陈掌村7户3.25亩、红台村7户3.25亩、樱桃掌村7户3.25亩、安掌村7户3.25亩、代掌村7户3.25亩、刘渠村7户3.25亩、刘园子村7户3.25亩。</t>
        </is>
      </c>
      <c r="H138" s="21" t="n">
        <v>0.5616</v>
      </c>
      <c r="I138" s="21" t="n">
        <v>0.5616</v>
      </c>
      <c r="J138" s="75">
        <f>H138-I138</f>
        <v/>
      </c>
      <c r="K138" s="76">
        <f>I138/H138</f>
        <v/>
      </c>
      <c r="L138" s="246" t="n"/>
      <c r="M138" s="21" t="inlineStr">
        <is>
          <t>县畜牧局</t>
        </is>
      </c>
      <c r="N138" s="21" t="inlineStr">
        <is>
          <t>车道镇</t>
        </is>
      </c>
      <c r="O138" s="59" t="n"/>
    </row>
    <row r="139" ht="55" customHeight="1" s="226">
      <c r="A139" s="21" t="n">
        <v>2</v>
      </c>
      <c r="B139" s="33" t="inlineStr">
        <is>
          <t>环脱贫领办发〔2021〕25号</t>
        </is>
      </c>
      <c r="C139" s="59" t="inlineStr">
        <is>
          <t>一批整合</t>
        </is>
      </c>
      <c r="D139" s="21" t="inlineStr">
        <is>
          <t>非建档立卡户胡萝卜种植</t>
        </is>
      </c>
      <c r="E139" s="21" t="inlineStr">
        <is>
          <t>新建</t>
        </is>
      </c>
      <c r="F139" s="21" t="inlineStr">
        <is>
          <t>耿湾乡</t>
        </is>
      </c>
      <c r="G139" s="32" t="inlineStr">
        <is>
          <t>扶持13个村329户种植56亩，其中：郜庄村18户3亩、耿河村11户2亩、韩老庄村7户2亩、郝东掌村45户7亩、黑城岔村5户2亩、四合原村15户2亩、桃树掌村4户2亩、天桥村4户2亩、万湾村51户8亩、许掌村33户5亩、早流渠村13户2亩、张台村26户4亩、潘掌村97户15亩。</t>
        </is>
      </c>
      <c r="H139" s="21" t="n">
        <v>0.6048</v>
      </c>
      <c r="I139" s="21" t="n">
        <v>0.6048</v>
      </c>
      <c r="J139" s="75">
        <f>H139-I139</f>
        <v/>
      </c>
      <c r="K139" s="76">
        <f>I139/H139</f>
        <v/>
      </c>
      <c r="L139" s="246" t="n"/>
      <c r="M139" s="21" t="inlineStr">
        <is>
          <t>县畜牧局</t>
        </is>
      </c>
      <c r="N139" s="21" t="inlineStr">
        <is>
          <t>耿湾乡</t>
        </is>
      </c>
      <c r="O139" s="59" t="n"/>
    </row>
    <row r="140" ht="45" customHeight="1" s="226">
      <c r="A140" s="21" t="n">
        <v>3</v>
      </c>
      <c r="B140" s="33" t="inlineStr">
        <is>
          <t>环脱贫领办发〔2021〕25号</t>
        </is>
      </c>
      <c r="C140" s="59" t="inlineStr">
        <is>
          <t>一批整合</t>
        </is>
      </c>
      <c r="D140" s="21" t="inlineStr">
        <is>
          <t>非建档立卡户胡萝卜种植</t>
        </is>
      </c>
      <c r="E140" s="21" t="inlineStr">
        <is>
          <t>新建</t>
        </is>
      </c>
      <c r="F140" s="21" t="inlineStr">
        <is>
          <t>合道镇</t>
        </is>
      </c>
      <c r="G140" s="32" t="inlineStr">
        <is>
          <t>扶持2个村100户种植50亩，其中：赵台村60户30亩、沈家岭村40户20亩。</t>
        </is>
      </c>
      <c r="H140" s="21" t="n">
        <v>0.54</v>
      </c>
      <c r="I140" s="21" t="n">
        <v>0.54</v>
      </c>
      <c r="J140" s="75">
        <f>H140-I140</f>
        <v/>
      </c>
      <c r="K140" s="76">
        <f>I140/H140</f>
        <v/>
      </c>
      <c r="L140" s="246" t="n"/>
      <c r="M140" s="21" t="inlineStr">
        <is>
          <t>县畜牧局</t>
        </is>
      </c>
      <c r="N140" s="21" t="inlineStr">
        <is>
          <t>合道镇</t>
        </is>
      </c>
      <c r="O140" s="59" t="n"/>
    </row>
    <row r="141" ht="45" customHeight="1" s="226">
      <c r="A141" s="21" t="n">
        <v>4</v>
      </c>
      <c r="B141" s="33" t="inlineStr">
        <is>
          <t>环脱贫领办发〔2021〕25号</t>
        </is>
      </c>
      <c r="C141" s="59" t="inlineStr">
        <is>
          <t>一批整合</t>
        </is>
      </c>
      <c r="D141" s="21" t="inlineStr">
        <is>
          <t>非建档立卡户胡萝卜种植</t>
        </is>
      </c>
      <c r="E141" s="21" t="inlineStr">
        <is>
          <t>新建</t>
        </is>
      </c>
      <c r="F141" s="21" t="inlineStr">
        <is>
          <t>环城镇</t>
        </is>
      </c>
      <c r="G141" s="32" t="inlineStr">
        <is>
          <t>扶持3个村86户种植160亩，其中：高龚塬村57户80亩、宁老庄村28户60亩、杨庙掌村1户20亩。</t>
        </is>
      </c>
      <c r="H141" s="21" t="n">
        <v>1.728</v>
      </c>
      <c r="I141" s="21" t="n">
        <v>1.728</v>
      </c>
      <c r="J141" s="75">
        <f>H141-I141</f>
        <v/>
      </c>
      <c r="K141" s="76">
        <f>I141/H141</f>
        <v/>
      </c>
      <c r="L141" s="246" t="n"/>
      <c r="M141" s="21" t="inlineStr">
        <is>
          <t>县畜牧局</t>
        </is>
      </c>
      <c r="N141" s="21" t="inlineStr">
        <is>
          <t>环城镇</t>
        </is>
      </c>
      <c r="O141" s="59" t="n"/>
    </row>
    <row r="142" ht="55" customHeight="1" s="226">
      <c r="A142" s="21" t="n">
        <v>5</v>
      </c>
      <c r="B142" s="33" t="inlineStr">
        <is>
          <t>环脱贫领办发〔2021〕25号</t>
        </is>
      </c>
      <c r="C142" s="59" t="inlineStr">
        <is>
          <t>一批整合</t>
        </is>
      </c>
      <c r="D142" s="21" t="inlineStr">
        <is>
          <t>非建档立卡户胡萝卜种植</t>
        </is>
      </c>
      <c r="E142" s="21" t="inlineStr">
        <is>
          <t>新建</t>
        </is>
      </c>
      <c r="F142" s="21" t="inlineStr">
        <is>
          <t>八珠乡</t>
        </is>
      </c>
      <c r="G142" s="32" t="inlineStr">
        <is>
          <t>扶持10个村40户种植47亩，其中：八珠塬村3户2.5亩、曹塬村2户2亩、瓦崾岘村10户9.8亩、杏树沟村2户1.7亩、塔尔咀村2户2亩、马连掌村1户1.3亩、冯家湾村3户3.8亩、苟塬村2户1.4亩、湫坝沟村2户1.7亩、白塬村13户20.8亩。</t>
        </is>
      </c>
      <c r="H142" s="21" t="n">
        <v>0.5076000000000001</v>
      </c>
      <c r="I142" s="21" t="n">
        <v>0.5076000000000001</v>
      </c>
      <c r="J142" s="75">
        <f>H142-I142</f>
        <v/>
      </c>
      <c r="K142" s="76">
        <f>I142/H142</f>
        <v/>
      </c>
      <c r="L142" s="246" t="n"/>
      <c r="M142" s="21" t="inlineStr">
        <is>
          <t>县畜牧局</t>
        </is>
      </c>
      <c r="N142" s="21" t="inlineStr">
        <is>
          <t>八珠乡</t>
        </is>
      </c>
      <c r="O142" s="59" t="n"/>
    </row>
    <row r="143" ht="42" customHeight="1" s="226">
      <c r="A143" s="21" t="n">
        <v>6</v>
      </c>
      <c r="B143" s="33" t="inlineStr">
        <is>
          <t>环脱贫领办发〔2021〕25号</t>
        </is>
      </c>
      <c r="C143" s="59" t="inlineStr">
        <is>
          <t>一批整合</t>
        </is>
      </c>
      <c r="D143" s="21" t="inlineStr">
        <is>
          <t>非建档立卡户胡萝卜种植</t>
        </is>
      </c>
      <c r="E143" s="21" t="inlineStr">
        <is>
          <t>新建</t>
        </is>
      </c>
      <c r="F143" s="21" t="inlineStr">
        <is>
          <t>樊家川镇</t>
        </is>
      </c>
      <c r="G143" s="32" t="inlineStr">
        <is>
          <t>扶持闫塬村14户种植26亩。</t>
        </is>
      </c>
      <c r="H143" s="21" t="n">
        <v>0.2808</v>
      </c>
      <c r="I143" s="21" t="n">
        <v>0.2808</v>
      </c>
      <c r="J143" s="75">
        <f>H143-I143</f>
        <v/>
      </c>
      <c r="K143" s="76">
        <f>I143/H143</f>
        <v/>
      </c>
      <c r="L143" s="246" t="n"/>
      <c r="M143" s="21" t="inlineStr">
        <is>
          <t>县畜牧局</t>
        </is>
      </c>
      <c r="N143" s="21" t="inlineStr">
        <is>
          <t>樊家川镇</t>
        </is>
      </c>
      <c r="O143" s="59" t="n"/>
    </row>
    <row r="144" ht="42" customHeight="1" s="226">
      <c r="A144" s="21" t="n">
        <v>7</v>
      </c>
      <c r="B144" s="33" t="inlineStr">
        <is>
          <t>环脱贫领办发〔2021〕25号</t>
        </is>
      </c>
      <c r="C144" s="59" t="inlineStr">
        <is>
          <t>一批整合</t>
        </is>
      </c>
      <c r="D144" s="21" t="inlineStr">
        <is>
          <t>非建档立卡户胡萝卜种植</t>
        </is>
      </c>
      <c r="E144" s="21" t="inlineStr">
        <is>
          <t>新建</t>
        </is>
      </c>
      <c r="F144" s="21" t="inlineStr">
        <is>
          <t>虎洞镇</t>
        </is>
      </c>
      <c r="G144" s="32" t="inlineStr">
        <is>
          <t>扶持8个村58户种植55亩，其中：常兆台村5户4亩、张大掌8户8亩、刘解掌4户4亩、砂井子5户5亩、张家湾村23户23亩、半个城5户4亩、高庙湾4户3亩、金庄塬4户4亩。。</t>
        </is>
      </c>
      <c r="H144" s="21" t="n">
        <v>0.594</v>
      </c>
      <c r="I144" s="21" t="n">
        <v>0.594</v>
      </c>
      <c r="J144" s="75">
        <f>H144-I144</f>
        <v/>
      </c>
      <c r="K144" s="76">
        <f>I144/H144</f>
        <v/>
      </c>
      <c r="L144" s="246" t="n"/>
      <c r="M144" s="21" t="inlineStr">
        <is>
          <t>县畜牧局</t>
        </is>
      </c>
      <c r="N144" s="21" t="inlineStr">
        <is>
          <t>虎洞镇</t>
        </is>
      </c>
      <c r="O144" s="59" t="n"/>
    </row>
    <row r="145" ht="33.75" customHeight="1" s="226">
      <c r="A145" s="21" t="n">
        <v>8</v>
      </c>
      <c r="B145" s="33" t="inlineStr">
        <is>
          <t>环脱贫领办发〔2021〕25号</t>
        </is>
      </c>
      <c r="C145" s="59" t="inlineStr">
        <is>
          <t>一批整合</t>
        </is>
      </c>
      <c r="D145" s="21" t="inlineStr">
        <is>
          <t>非建档立卡户胡萝卜种植</t>
        </is>
      </c>
      <c r="E145" s="21" t="inlineStr">
        <is>
          <t>新建</t>
        </is>
      </c>
      <c r="F145" s="21" t="inlineStr">
        <is>
          <t>芦家湾乡</t>
        </is>
      </c>
      <c r="G145" s="32" t="inlineStr">
        <is>
          <t>扶持10个村190户种植47亩，其中：井川村24户3亩、杨新庄村8户2亩、花儿掌村6户1亩、小堡条村5户1亩、桃李湾村21户4亩、盘龙村20户2亩、宋家掌35户5亩、庙儿掌村20户5亩、王庄村38户22亩、大堡条村13户2亩。</t>
        </is>
      </c>
      <c r="H145" s="21" t="n">
        <v>0.5076000000000001</v>
      </c>
      <c r="I145" s="21" t="n">
        <v>0.5076000000000001</v>
      </c>
      <c r="J145" s="75">
        <f>H145-I145</f>
        <v/>
      </c>
      <c r="K145" s="76">
        <f>I145/H145</f>
        <v/>
      </c>
      <c r="L145" s="246" t="n"/>
      <c r="M145" s="21" t="inlineStr">
        <is>
          <t>县畜牧局</t>
        </is>
      </c>
      <c r="N145" s="21" t="inlineStr">
        <is>
          <t>芦家湾乡</t>
        </is>
      </c>
      <c r="O145" s="59" t="n"/>
    </row>
    <row r="146" ht="37" customHeight="1" s="226">
      <c r="A146" s="21" t="n">
        <v>9</v>
      </c>
      <c r="B146" s="33" t="inlineStr">
        <is>
          <t>环脱贫领办发〔2021〕25号</t>
        </is>
      </c>
      <c r="C146" s="59" t="inlineStr">
        <is>
          <t>一批整合</t>
        </is>
      </c>
      <c r="D146" s="21" t="inlineStr">
        <is>
          <t>非建档立卡户胡萝卜种植</t>
        </is>
      </c>
      <c r="E146" s="21" t="inlineStr">
        <is>
          <t>新建</t>
        </is>
      </c>
      <c r="F146" s="21" t="inlineStr">
        <is>
          <t>罗山川乡</t>
        </is>
      </c>
      <c r="G146" s="32" t="inlineStr">
        <is>
          <t>扶持陈渠子村60户种植45亩。</t>
        </is>
      </c>
      <c r="H146" s="21" t="n">
        <v>0.486</v>
      </c>
      <c r="I146" s="21" t="n">
        <v>0.486</v>
      </c>
      <c r="J146" s="75">
        <f>H146-I146</f>
        <v/>
      </c>
      <c r="K146" s="76">
        <f>I146/H146</f>
        <v/>
      </c>
      <c r="L146" s="246" t="n"/>
      <c r="M146" s="21" t="inlineStr">
        <is>
          <t>县畜牧局</t>
        </is>
      </c>
      <c r="N146" s="21" t="inlineStr">
        <is>
          <t>罗山川乡</t>
        </is>
      </c>
      <c r="O146" s="59" t="n"/>
    </row>
    <row r="147" ht="54" customHeight="1" s="226">
      <c r="A147" s="21" t="n">
        <v>10</v>
      </c>
      <c r="B147" s="33" t="inlineStr">
        <is>
          <t>环脱贫领办发〔2021〕25号</t>
        </is>
      </c>
      <c r="C147" s="59" t="inlineStr">
        <is>
          <t>一批整合</t>
        </is>
      </c>
      <c r="D147" s="21" t="inlineStr">
        <is>
          <t>非建档立卡户胡萝卜种植</t>
        </is>
      </c>
      <c r="E147" s="21" t="inlineStr">
        <is>
          <t>新建</t>
        </is>
      </c>
      <c r="F147" s="21" t="inlineStr">
        <is>
          <t>毛井镇</t>
        </is>
      </c>
      <c r="G147" s="32" t="inlineStr">
        <is>
          <t>扶持12个村157户种植53亩，其中：二条俭村9户3亩、砖城子村18户6亩、山西掌村11户4亩、杨东掌村9户3亩、施家滩村22户7亩、乔崾岘村10户4亩、黄寨柯村25户9亩、高家洼村7户2亩、丁连掌村10户3亩、大户掌村10户3亩、红土咀村20户7亩、马趟村6户2亩。</t>
        </is>
      </c>
      <c r="H147" s="21" t="n">
        <v>0.5724</v>
      </c>
      <c r="I147" s="21" t="n">
        <v>0.5724</v>
      </c>
      <c r="J147" s="75">
        <f>H147-I147</f>
        <v/>
      </c>
      <c r="K147" s="76">
        <f>I147/H147</f>
        <v/>
      </c>
      <c r="L147" s="246" t="n"/>
      <c r="M147" s="21" t="inlineStr">
        <is>
          <t>县畜牧局</t>
        </is>
      </c>
      <c r="N147" s="21" t="inlineStr">
        <is>
          <t>毛井镇</t>
        </is>
      </c>
      <c r="O147" s="59" t="n"/>
    </row>
    <row r="148" ht="42" customHeight="1" s="226">
      <c r="A148" s="21" t="n">
        <v>11</v>
      </c>
      <c r="B148" s="33" t="inlineStr">
        <is>
          <t>环脱贫领办发〔2021〕25号</t>
        </is>
      </c>
      <c r="C148" s="59" t="inlineStr">
        <is>
          <t>一批整合</t>
        </is>
      </c>
      <c r="D148" s="21" t="inlineStr">
        <is>
          <t>非建档立卡户胡萝卜种植</t>
        </is>
      </c>
      <c r="E148" s="21" t="inlineStr">
        <is>
          <t>新建</t>
        </is>
      </c>
      <c r="F148" s="21" t="inlineStr">
        <is>
          <t>木钵镇</t>
        </is>
      </c>
      <c r="G148" s="32" t="inlineStr">
        <is>
          <t>扶持1个村65户种植60亩，其中：坪子塬村65户60亩、</t>
        </is>
      </c>
      <c r="H148" s="21" t="n">
        <v>0.648</v>
      </c>
      <c r="I148" s="21" t="n">
        <v>0.648</v>
      </c>
      <c r="J148" s="75">
        <f>H148-I148</f>
        <v/>
      </c>
      <c r="K148" s="76">
        <f>I148/H148</f>
        <v/>
      </c>
      <c r="L148" s="246" t="n"/>
      <c r="M148" s="21" t="inlineStr">
        <is>
          <t>县畜牧局</t>
        </is>
      </c>
      <c r="N148" s="21" t="inlineStr">
        <is>
          <t>木钵镇</t>
        </is>
      </c>
      <c r="O148" s="59" t="n"/>
    </row>
    <row r="149" ht="42" customHeight="1" s="226">
      <c r="A149" s="21" t="n">
        <v>12</v>
      </c>
      <c r="B149" s="33" t="inlineStr">
        <is>
          <t>环脱贫领办发〔2021〕25号</t>
        </is>
      </c>
      <c r="C149" s="59" t="inlineStr">
        <is>
          <t>一批整合</t>
        </is>
      </c>
      <c r="D149" s="21" t="inlineStr">
        <is>
          <t>非建档立卡户胡萝卜种植</t>
        </is>
      </c>
      <c r="E149" s="21" t="inlineStr">
        <is>
          <t>新建</t>
        </is>
      </c>
      <c r="F149" s="21" t="inlineStr">
        <is>
          <t>南湫乡</t>
        </is>
      </c>
      <c r="G149" s="32" t="inlineStr">
        <is>
          <t>扶持花儿山村1户种植20亩。</t>
        </is>
      </c>
      <c r="H149" s="21" t="n">
        <v>0.216</v>
      </c>
      <c r="I149" s="21" t="n">
        <v>0.216</v>
      </c>
      <c r="J149" s="75">
        <f>H149-I149</f>
        <v/>
      </c>
      <c r="K149" s="76">
        <f>I149/H149</f>
        <v/>
      </c>
      <c r="L149" s="246" t="n"/>
      <c r="M149" s="21" t="inlineStr">
        <is>
          <t>县畜牧局</t>
        </is>
      </c>
      <c r="N149" s="21" t="inlineStr">
        <is>
          <t>南湫乡</t>
        </is>
      </c>
      <c r="O149" s="59" t="n"/>
    </row>
    <row r="150" ht="47" customHeight="1" s="226">
      <c r="A150" s="21" t="n">
        <v>13</v>
      </c>
      <c r="B150" s="33" t="inlineStr">
        <is>
          <t>环脱贫领办发〔2021〕25号</t>
        </is>
      </c>
      <c r="C150" s="59" t="inlineStr">
        <is>
          <t>一批整合</t>
        </is>
      </c>
      <c r="D150" s="21" t="inlineStr">
        <is>
          <t>非建档立卡户胡萝卜种植</t>
        </is>
      </c>
      <c r="E150" s="21" t="inlineStr">
        <is>
          <t>新建</t>
        </is>
      </c>
      <c r="F150" s="21" t="inlineStr">
        <is>
          <t>秦团庄乡</t>
        </is>
      </c>
      <c r="G150" s="32" t="inlineStr">
        <is>
          <t>扶持8个村92户种植10亩。其中南掌堡子村13户1亩、王团庄村15户2亩、大天子村11户1亩、白塬畔村19户2亩、贾塬村8户1亩、新集子村10户1亩、秦团庄村9户1亩、新峁村7户1亩。</t>
        </is>
      </c>
      <c r="H150" s="21" t="n">
        <v>0.108</v>
      </c>
      <c r="I150" s="21" t="n">
        <v>0.108</v>
      </c>
      <c r="J150" s="75">
        <f>H150-I150</f>
        <v/>
      </c>
      <c r="K150" s="76">
        <f>I150/H150</f>
        <v/>
      </c>
      <c r="L150" s="246" t="n"/>
      <c r="M150" s="21" t="inlineStr">
        <is>
          <t>县畜牧局</t>
        </is>
      </c>
      <c r="N150" s="21" t="inlineStr">
        <is>
          <t>秦团庄乡</t>
        </is>
      </c>
      <c r="O150" s="59" t="n"/>
    </row>
    <row r="151" ht="46" customHeight="1" s="226">
      <c r="A151" s="21" t="n">
        <v>14</v>
      </c>
      <c r="B151" s="33" t="inlineStr">
        <is>
          <t>环脱贫领办发〔2021〕25号</t>
        </is>
      </c>
      <c r="C151" s="59" t="inlineStr">
        <is>
          <t>一批整合</t>
        </is>
      </c>
      <c r="D151" s="21" t="inlineStr">
        <is>
          <t>非建档立卡户胡萝卜种植</t>
        </is>
      </c>
      <c r="E151" s="21" t="inlineStr">
        <is>
          <t>新建</t>
        </is>
      </c>
      <c r="F151" s="21" t="inlineStr">
        <is>
          <t>曲子镇</t>
        </is>
      </c>
      <c r="G151" s="32" t="inlineStr">
        <is>
          <t>扶持11个村300户种植181亩，其中：五里桥村1户10亩、双城村1户4亩、高李湾村15户7亩、楼房子村4户4亩、西沟170户78亩、许家塬村24户21亩、宋家塬村30户30亩、金村寺村20户9亩、金盆掌14户6亩、小庄子村6户6亩、董家村15户6亩。</t>
        </is>
      </c>
      <c r="H151" s="21" t="n">
        <v>1.9548</v>
      </c>
      <c r="I151" s="21" t="n">
        <v>1.9548</v>
      </c>
      <c r="J151" s="75">
        <f>H151-I151</f>
        <v/>
      </c>
      <c r="K151" s="76">
        <f>I151/H151</f>
        <v/>
      </c>
      <c r="L151" s="246" t="n"/>
      <c r="M151" s="21" t="inlineStr">
        <is>
          <t>县畜牧局</t>
        </is>
      </c>
      <c r="N151" s="21" t="inlineStr">
        <is>
          <t>曲子镇</t>
        </is>
      </c>
      <c r="O151" s="59" t="n"/>
    </row>
    <row r="152" ht="39" customHeight="1" s="226">
      <c r="A152" s="21" t="n">
        <v>15</v>
      </c>
      <c r="B152" s="33" t="inlineStr">
        <is>
          <t>环脱贫领办发〔2021〕25号</t>
        </is>
      </c>
      <c r="C152" s="59" t="inlineStr">
        <is>
          <t>一批整合</t>
        </is>
      </c>
      <c r="D152" s="21" t="inlineStr">
        <is>
          <t>非建档立卡户胡萝卜种植</t>
        </is>
      </c>
      <c r="E152" s="21" t="inlineStr">
        <is>
          <t>新建</t>
        </is>
      </c>
      <c r="F152" s="21" t="inlineStr">
        <is>
          <t>山城乡</t>
        </is>
      </c>
      <c r="G152" s="32" t="inlineStr">
        <is>
          <t>扶持5个村83户种植23亩，其中:山城堡村15户5亩、薛塬村36户7.3亩、郝掌村14户4.8亩、赵庄村13户4亩、谢庄村5户1.9亩。</t>
        </is>
      </c>
      <c r="H152" s="21" t="n">
        <v>0.2484</v>
      </c>
      <c r="I152" s="21" t="n">
        <v>0.2484</v>
      </c>
      <c r="J152" s="75">
        <f>H152-I152</f>
        <v/>
      </c>
      <c r="K152" s="76">
        <f>I152/H152</f>
        <v/>
      </c>
      <c r="L152" s="246" t="n"/>
      <c r="M152" s="21" t="inlineStr">
        <is>
          <t>县畜牧局</t>
        </is>
      </c>
      <c r="N152" s="21" t="inlineStr">
        <is>
          <t>山城乡</t>
        </is>
      </c>
      <c r="O152" s="59" t="n"/>
    </row>
    <row r="153" ht="39" customHeight="1" s="226">
      <c r="A153" s="21" t="n">
        <v>16</v>
      </c>
      <c r="B153" s="33" t="inlineStr">
        <is>
          <t>环脱贫领办发〔2021〕25号</t>
        </is>
      </c>
      <c r="C153" s="59" t="inlineStr">
        <is>
          <t>一批整合</t>
        </is>
      </c>
      <c r="D153" s="21" t="inlineStr">
        <is>
          <t>非建档立卡户胡萝卜种植</t>
        </is>
      </c>
      <c r="E153" s="21" t="inlineStr">
        <is>
          <t>新建</t>
        </is>
      </c>
      <c r="F153" s="21" t="inlineStr">
        <is>
          <t>甜水镇</t>
        </is>
      </c>
      <c r="G153" s="32" t="inlineStr">
        <is>
          <t>扶持7个村10户种植35亩，其中：大良洼村1户5亩、何塬村1户5亩、鲁掌村1户5亩、邱滩村1户5亩、甜水街村1户5亩、赵掌村1户5亩、张铁村4户5亩。</t>
        </is>
      </c>
      <c r="H153" s="21" t="n">
        <v>0.378</v>
      </c>
      <c r="I153" s="21" t="n">
        <v>0.378</v>
      </c>
      <c r="J153" s="75">
        <f>H153-I153</f>
        <v/>
      </c>
      <c r="K153" s="76">
        <f>I153/H153</f>
        <v/>
      </c>
      <c r="L153" s="246" t="n"/>
      <c r="M153" s="21" t="inlineStr">
        <is>
          <t>县畜牧局</t>
        </is>
      </c>
      <c r="N153" s="21" t="inlineStr">
        <is>
          <t>甜水镇</t>
        </is>
      </c>
      <c r="O153" s="59" t="n"/>
    </row>
    <row r="154" ht="58" customHeight="1" s="226">
      <c r="A154" s="21" t="n">
        <v>17</v>
      </c>
      <c r="B154" s="33" t="inlineStr">
        <is>
          <t>环脱贫领办发〔2021〕25号</t>
        </is>
      </c>
      <c r="C154" s="59" t="inlineStr">
        <is>
          <t>一批整合</t>
        </is>
      </c>
      <c r="D154" s="21" t="inlineStr">
        <is>
          <t>非建档立卡户胡萝卜种植</t>
        </is>
      </c>
      <c r="E154" s="21" t="inlineStr">
        <is>
          <t>新建</t>
        </is>
      </c>
      <c r="F154" s="21" t="inlineStr">
        <is>
          <t>小南沟乡</t>
        </is>
      </c>
      <c r="G154" s="32" t="inlineStr">
        <is>
          <t>扶持12个村136户种植45亩。其中：天子渠村2户0.7亩，丁寨柯村4户1.3亩，许掌村3户1亩，燕麦掌村2户0.7亩，陈掌村8户2.6亩，李上山村8户2.6亩，汪天子村24户7.9亩，小南沟村30户10亩，李塬村23户7.7亩，杨胡套子村1户0.3亩，连川村10户3.3亩，粉子山村21户6.9亩。</t>
        </is>
      </c>
      <c r="H154" s="21" t="n">
        <v>0.486</v>
      </c>
      <c r="I154" s="21" t="n">
        <v>0.486</v>
      </c>
      <c r="J154" s="75">
        <f>H154-I154</f>
        <v/>
      </c>
      <c r="K154" s="76">
        <f>I154/H154</f>
        <v/>
      </c>
      <c r="L154" s="246" t="n"/>
      <c r="M154" s="21" t="inlineStr">
        <is>
          <t>县畜牧局</t>
        </is>
      </c>
      <c r="N154" s="21" t="inlineStr">
        <is>
          <t>小南沟乡</t>
        </is>
      </c>
      <c r="O154" s="59" t="n"/>
    </row>
    <row r="155" ht="33.75" customHeight="1" s="226">
      <c r="A155" s="82" t="inlineStr">
        <is>
          <t>十五</t>
        </is>
      </c>
      <c r="B155" s="55" t="inlineStr">
        <is>
          <t>环脱贫领办发〔2021〕25号</t>
        </is>
      </c>
      <c r="C155" s="79" t="inlineStr">
        <is>
          <t>一批整合</t>
        </is>
      </c>
      <c r="D155" s="82" t="inlineStr">
        <is>
          <t xml:space="preserve">
建档立卡户种畜补贴（湖羊基础母羊）合计</t>
        </is>
      </c>
      <c r="E155" s="82" t="inlineStr">
        <is>
          <t>新建</t>
        </is>
      </c>
      <c r="F155" s="82" t="inlineStr">
        <is>
          <t>秦团庄等13个乡镇</t>
        </is>
      </c>
      <c r="G155" s="108" t="inlineStr">
        <is>
          <t>扶持19乡镇211村1040户重点对象发展湖羊养殖，每户调引基础母羊10只。湖羊基础母羊每只补助1050元，条子羊每只补助800元，每户基础母羊补助数量不超过10只。</t>
        </is>
      </c>
      <c r="H155" s="82">
        <f>SUM(H156:H168)</f>
        <v/>
      </c>
      <c r="I155" s="82" t="n">
        <v>1092</v>
      </c>
      <c r="J155" s="73">
        <f>H155-I155</f>
        <v/>
      </c>
      <c r="K155" s="74">
        <f>I155/H155</f>
        <v/>
      </c>
      <c r="L155" s="225" t="n"/>
      <c r="M155" s="82" t="inlineStr">
        <is>
          <t>县畜牧局</t>
        </is>
      </c>
      <c r="N155" s="82" t="inlineStr">
        <is>
          <t>秦团庄等13个乡镇</t>
        </is>
      </c>
      <c r="O155" s="79" t="n"/>
    </row>
    <row r="156" ht="42" customHeight="1" s="226">
      <c r="A156" s="21" t="n">
        <v>1</v>
      </c>
      <c r="B156" s="33" t="inlineStr">
        <is>
          <t>环脱贫领办发〔2021〕25号</t>
        </is>
      </c>
      <c r="C156" s="59" t="inlineStr">
        <is>
          <t>一批整合</t>
        </is>
      </c>
      <c r="D156" s="21" t="inlineStr">
        <is>
          <t>建档立卡户种畜补贴（湖羊基础母羊）</t>
        </is>
      </c>
      <c r="E156" s="21" t="inlineStr">
        <is>
          <t>新建</t>
        </is>
      </c>
      <c r="F156" s="21" t="inlineStr">
        <is>
          <t>秦团庄乡</t>
        </is>
      </c>
      <c r="G156" s="32" t="inlineStr">
        <is>
          <t>扶持8个村60户发展湖羊养殖。其中：王团庄村8户、新峁村14户、白塬畔村6户、秦团庄6户、南掌堡子村6户、贾塬村6户、大天子村6户、新集子村8户。</t>
        </is>
      </c>
      <c r="H156" s="21" t="n">
        <v>63</v>
      </c>
      <c r="I156" s="21" t="n">
        <v>63</v>
      </c>
      <c r="J156" s="75">
        <f>H156-I156</f>
        <v/>
      </c>
      <c r="K156" s="76">
        <f>I156/H156</f>
        <v/>
      </c>
      <c r="L156" s="246" t="n"/>
      <c r="M156" s="21" t="inlineStr">
        <is>
          <t>县畜牧局</t>
        </is>
      </c>
      <c r="N156" s="21" t="inlineStr">
        <is>
          <t>秦团庄乡</t>
        </is>
      </c>
      <c r="O156" s="59" t="n"/>
    </row>
    <row r="157" ht="42" customHeight="1" s="226">
      <c r="A157" s="21" t="n">
        <v>2</v>
      </c>
      <c r="B157" s="33" t="inlineStr">
        <is>
          <t>环脱贫领办发〔2021〕25号</t>
        </is>
      </c>
      <c r="C157" s="59" t="inlineStr">
        <is>
          <t>一批整合</t>
        </is>
      </c>
      <c r="D157" s="21" t="inlineStr">
        <is>
          <t>建档立卡户种畜补贴（湖羊基础母羊）</t>
        </is>
      </c>
      <c r="E157" s="21" t="inlineStr">
        <is>
          <t>新建</t>
        </is>
      </c>
      <c r="F157" s="21" t="inlineStr">
        <is>
          <t>环城镇</t>
        </is>
      </c>
      <c r="G157" s="32" t="inlineStr">
        <is>
          <t>扶持10个村31户发展湖羊养殖。其中：高龚塬村5户、耿家沟村3户、马坊塬村3户、宁老庄村3户、龚淌村3户、漫塬村1户、西川村1户、鸳鸯沟村1户、唐塬村1户、赵小掌村7户。脱贫不稳定户3户、其中：高龚塬村1户、耿家沟2户。</t>
        </is>
      </c>
      <c r="H157" s="21" t="n">
        <v>32.55</v>
      </c>
      <c r="I157" s="21" t="n">
        <v>32.55</v>
      </c>
      <c r="J157" s="75">
        <f>H157-I157</f>
        <v/>
      </c>
      <c r="K157" s="76">
        <f>I157/H157</f>
        <v/>
      </c>
      <c r="L157" s="246" t="n"/>
      <c r="M157" s="21" t="inlineStr">
        <is>
          <t>县畜牧局</t>
        </is>
      </c>
      <c r="N157" s="21" t="inlineStr">
        <is>
          <t>环城镇</t>
        </is>
      </c>
      <c r="O157" s="59" t="n"/>
    </row>
    <row r="158" ht="42" customHeight="1" s="226">
      <c r="A158" s="21" t="n">
        <v>3</v>
      </c>
      <c r="B158" s="33" t="inlineStr">
        <is>
          <t>环脱贫领办发〔2021〕25号</t>
        </is>
      </c>
      <c r="C158" s="59" t="inlineStr">
        <is>
          <t>一批整合</t>
        </is>
      </c>
      <c r="D158" s="21" t="inlineStr">
        <is>
          <t>建档立卡户种畜补贴（湖羊基础母羊）</t>
        </is>
      </c>
      <c r="E158" s="21" t="inlineStr">
        <is>
          <t>新建</t>
        </is>
      </c>
      <c r="F158" s="21" t="inlineStr">
        <is>
          <t>合道镇</t>
        </is>
      </c>
      <c r="G158" s="32" t="inlineStr">
        <is>
          <t>扶持17个村121户发展湖羊养殖。其中：常崾岘村6户、陈旗塬村6户、大路洼村6户、何家坪村6户、红崖洼村6户、梁坪村6户、尚西坪村6户、唐台子村6户、陶洼子村6户、瓦天沟村6户、辛坪村6户、杨坪沟村6户、寨子坪村6户、赵家塬村6户、朱家塬村6户、赵台村15户、沈家岭村16户。</t>
        </is>
      </c>
      <c r="H158" s="21" t="n">
        <v>127.05</v>
      </c>
      <c r="I158" s="21" t="n">
        <v>127.05</v>
      </c>
      <c r="J158" s="75">
        <f>H158-I158</f>
        <v/>
      </c>
      <c r="K158" s="76">
        <f>I158/H158</f>
        <v/>
      </c>
      <c r="L158" s="246" t="n"/>
      <c r="M158" s="21" t="inlineStr">
        <is>
          <t>县畜牧局</t>
        </is>
      </c>
      <c r="N158" s="21" t="inlineStr">
        <is>
          <t>合道镇</t>
        </is>
      </c>
      <c r="O158" s="59" t="n"/>
    </row>
    <row r="159" ht="42" customHeight="1" s="226">
      <c r="A159" s="21" t="n">
        <v>4</v>
      </c>
      <c r="B159" s="33" t="inlineStr">
        <is>
          <t>环脱贫领办发〔2021〕25号</t>
        </is>
      </c>
      <c r="C159" s="59" t="inlineStr">
        <is>
          <t>一批整合</t>
        </is>
      </c>
      <c r="D159" s="21" t="inlineStr">
        <is>
          <t>建档立卡户种畜补贴（湖羊基础母羊）</t>
        </is>
      </c>
      <c r="E159" s="21" t="inlineStr">
        <is>
          <t>新建</t>
        </is>
      </c>
      <c r="F159" s="21" t="inlineStr">
        <is>
          <t>车道镇</t>
        </is>
      </c>
      <c r="G159" s="32" t="inlineStr">
        <is>
          <t>扶持16个村138户发展湖羊养殖。其中：元峁村10户、苦水掌23户、双庙村10户、王西掌6户、吊渠村15户、三角城村1户、杨掌村16户、万安村8户、魏洼村15户、陈掌村6户、红台村1户、樱桃掌村8户、安掌村7户、代掌村1户、刘渠村5户、刘园子村6户。</t>
        </is>
      </c>
      <c r="H159" s="21" t="n">
        <v>144.9</v>
      </c>
      <c r="I159" s="21" t="n">
        <v>144.9</v>
      </c>
      <c r="J159" s="75">
        <f>H159-I159</f>
        <v/>
      </c>
      <c r="K159" s="76">
        <f>I159/H159</f>
        <v/>
      </c>
      <c r="L159" s="246" t="n"/>
      <c r="M159" s="21" t="inlineStr">
        <is>
          <t>县畜牧局</t>
        </is>
      </c>
      <c r="N159" s="21" t="inlineStr">
        <is>
          <t>车道镇</t>
        </is>
      </c>
      <c r="O159" s="59" t="n"/>
    </row>
    <row r="160" ht="42" customHeight="1" s="226">
      <c r="A160" s="21" t="n">
        <v>5</v>
      </c>
      <c r="B160" s="33" t="inlineStr">
        <is>
          <t>环脱贫领办发〔2021〕25号</t>
        </is>
      </c>
      <c r="C160" s="59" t="inlineStr">
        <is>
          <t>一批整合</t>
        </is>
      </c>
      <c r="D160" s="21" t="inlineStr">
        <is>
          <t>建档立卡户种畜补贴（湖羊基础母羊）</t>
        </is>
      </c>
      <c r="E160" s="21" t="inlineStr">
        <is>
          <t>新建</t>
        </is>
      </c>
      <c r="F160" s="21" t="inlineStr">
        <is>
          <t>甜水镇</t>
        </is>
      </c>
      <c r="G160" s="32" t="inlineStr">
        <is>
          <t>扶持10个村78户发展湖羊养殖。其中：大良洼村8户、高崾岘村8户、何塬村8户、狼儿滩村8户、鲁掌村6户、七里墩村4户、邱滩村8户、甜水街8户、张铁村12户、赵掌村8户。</t>
        </is>
      </c>
      <c r="H160" s="21" t="n">
        <v>81.90000000000001</v>
      </c>
      <c r="I160" s="21" t="n">
        <v>81.90000000000001</v>
      </c>
      <c r="J160" s="75">
        <f>H160-I160</f>
        <v/>
      </c>
      <c r="K160" s="76">
        <f>I160/H160</f>
        <v/>
      </c>
      <c r="L160" s="246" t="n"/>
      <c r="M160" s="21" t="inlineStr">
        <is>
          <t>县畜牧局</t>
        </is>
      </c>
      <c r="N160" s="21" t="inlineStr">
        <is>
          <t>甜水镇</t>
        </is>
      </c>
      <c r="O160" s="59" t="n"/>
    </row>
    <row r="161" ht="42" customHeight="1" s="226">
      <c r="A161" s="21" t="n">
        <v>6</v>
      </c>
      <c r="B161" s="33" t="inlineStr">
        <is>
          <t>环脱贫领办发〔2021〕25号</t>
        </is>
      </c>
      <c r="C161" s="59" t="inlineStr">
        <is>
          <t>一批整合</t>
        </is>
      </c>
      <c r="D161" s="21" t="inlineStr">
        <is>
          <t>建档立卡户种畜补贴（湖羊基础母羊）</t>
        </is>
      </c>
      <c r="E161" s="21" t="inlineStr">
        <is>
          <t>新建</t>
        </is>
      </c>
      <c r="F161" s="21" t="inlineStr">
        <is>
          <t>山城乡</t>
        </is>
      </c>
      <c r="G161" s="32" t="inlineStr">
        <is>
          <t>扶持9个村36户发展湖羊养殖。其中:山城堡村4户、八里铺村4户、薛塬村4户、王山口子村4户、寨柯村4户、冯家沟村4户、郝掌村4户、赵庄村4户、谢庄村4户。</t>
        </is>
      </c>
      <c r="H161" s="21" t="n">
        <v>37.8</v>
      </c>
      <c r="I161" s="21" t="n">
        <v>37.8</v>
      </c>
      <c r="J161" s="75">
        <f>H161-I161</f>
        <v/>
      </c>
      <c r="K161" s="76">
        <f>I161/H161</f>
        <v/>
      </c>
      <c r="L161" s="246" t="n"/>
      <c r="M161" s="21" t="inlineStr">
        <is>
          <t>县畜牧局</t>
        </is>
      </c>
      <c r="N161" s="21" t="inlineStr">
        <is>
          <t>山城乡</t>
        </is>
      </c>
      <c r="O161" s="59" t="n"/>
    </row>
    <row r="162" ht="42" customHeight="1" s="226">
      <c r="A162" s="21" t="n">
        <v>7</v>
      </c>
      <c r="B162" s="33" t="inlineStr">
        <is>
          <t>环脱贫领办发〔2021〕25号</t>
        </is>
      </c>
      <c r="C162" s="59" t="inlineStr">
        <is>
          <t>一批整合</t>
        </is>
      </c>
      <c r="D162" s="21" t="inlineStr">
        <is>
          <t>建档立卡户种畜补贴（湖羊基础母羊）</t>
        </is>
      </c>
      <c r="E162" s="21" t="inlineStr">
        <is>
          <t>新建</t>
        </is>
      </c>
      <c r="F162" s="21" t="inlineStr">
        <is>
          <t>天池乡</t>
        </is>
      </c>
      <c r="G162" s="32" t="inlineStr">
        <is>
          <t>扶持15个村60户发展湖羊养殖。其中：天池村3户、张邓塬村4户、梁家河村4户、殷屈河村4户、苏北岔村8户、潘老庄村4户、大庄台村1户、四合掌村4户、老庄湾村4户、井渠淌村4户、鲜岔村4户、碾盘岭村4户、大方山村4户、喜家坪村4户、吴城子村4户。</t>
        </is>
      </c>
      <c r="H162" s="21" t="n">
        <v>63</v>
      </c>
      <c r="I162" s="21" t="n">
        <v>63</v>
      </c>
      <c r="J162" s="75">
        <f>H162-I162</f>
        <v/>
      </c>
      <c r="K162" s="76">
        <f>I162/H162</f>
        <v/>
      </c>
      <c r="L162" s="246" t="n"/>
      <c r="M162" s="21" t="inlineStr">
        <is>
          <t>县畜牧局</t>
        </is>
      </c>
      <c r="N162" s="21" t="inlineStr">
        <is>
          <t>天池乡</t>
        </is>
      </c>
      <c r="O162" s="59" t="n"/>
    </row>
    <row r="163" ht="42" customHeight="1" s="226">
      <c r="A163" s="21" t="n">
        <v>8</v>
      </c>
      <c r="B163" s="33" t="inlineStr">
        <is>
          <t>环脱贫领办发〔2021〕25号</t>
        </is>
      </c>
      <c r="C163" s="59" t="inlineStr">
        <is>
          <t>一批整合</t>
        </is>
      </c>
      <c r="D163" s="21" t="inlineStr">
        <is>
          <t>建档立卡户种畜补贴（湖羊基础母羊）</t>
        </is>
      </c>
      <c r="E163" s="21" t="inlineStr">
        <is>
          <t>新建</t>
        </is>
      </c>
      <c r="F163" s="21" t="inlineStr">
        <is>
          <t>耿湾乡</t>
        </is>
      </c>
      <c r="G163" s="32" t="inlineStr">
        <is>
          <t>扶持13个村52户发展湖羊养殖。其中：郜庄村4户、耿河村4户、韩老庄村4户、郝东掌村4户、黑城岔村4户、潘掌村4户、四合原村4户、桃树掌村4户、天桥村4户、万湾村5户、许掌村4户、早流渠村3户、张台村4户。</t>
        </is>
      </c>
      <c r="H163" s="21" t="n">
        <v>54.6</v>
      </c>
      <c r="I163" s="21" t="n">
        <v>54.6</v>
      </c>
      <c r="J163" s="75">
        <f>H163-I163</f>
        <v/>
      </c>
      <c r="K163" s="76">
        <f>I163/H163</f>
        <v/>
      </c>
      <c r="L163" s="246" t="n"/>
      <c r="M163" s="21" t="inlineStr">
        <is>
          <t>县畜牧局</t>
        </is>
      </c>
      <c r="N163" s="21" t="inlineStr">
        <is>
          <t>耿湾乡</t>
        </is>
      </c>
      <c r="O163" s="59" t="n"/>
    </row>
    <row r="164" ht="42" customHeight="1" s="226">
      <c r="A164" s="21" t="n">
        <v>9</v>
      </c>
      <c r="B164" s="33" t="inlineStr">
        <is>
          <t>环脱贫领办发〔2021〕25号</t>
        </is>
      </c>
      <c r="C164" s="59" t="inlineStr">
        <is>
          <t>一批整合</t>
        </is>
      </c>
      <c r="D164" s="21" t="inlineStr">
        <is>
          <t>建档立卡户种畜补贴（湖羊基础母羊）</t>
        </is>
      </c>
      <c r="E164" s="21" t="inlineStr">
        <is>
          <t>新建</t>
        </is>
      </c>
      <c r="F164" s="21" t="inlineStr">
        <is>
          <t>木钵镇</t>
        </is>
      </c>
      <c r="G164" s="32" t="inlineStr">
        <is>
          <t>扶持17个村68户发展湖羊养殖。其中：殷家桥村3户、木钵街村4户、周湾村4户、韩洼子村4户、曹旗村4户、关营村2户、高寨村4户、高楼塬村4户、刘家塬村4户、白家掌村4户、邓寨子村7户、郭西掌村4户、二合塬村4户、坪子塬村4户、井儿岔村4户、罗家沟村4户、水坝滩村4户。</t>
        </is>
      </c>
      <c r="H164" s="21" t="n">
        <v>71.40000000000001</v>
      </c>
      <c r="I164" s="21" t="n">
        <v>71.40000000000001</v>
      </c>
      <c r="J164" s="75">
        <f>H164-I164</f>
        <v/>
      </c>
      <c r="K164" s="76">
        <f>I164/H164</f>
        <v/>
      </c>
      <c r="L164" s="246" t="n"/>
      <c r="M164" s="21" t="inlineStr">
        <is>
          <t>县畜牧局</t>
        </is>
      </c>
      <c r="N164" s="21" t="inlineStr">
        <is>
          <t>木钵镇</t>
        </is>
      </c>
      <c r="O164" s="59" t="n"/>
    </row>
    <row r="165" ht="42" customHeight="1" s="226">
      <c r="A165" s="21" t="n">
        <v>10</v>
      </c>
      <c r="B165" s="33" t="inlineStr">
        <is>
          <t>环脱贫领办发〔2021〕25号</t>
        </is>
      </c>
      <c r="C165" s="59" t="inlineStr">
        <is>
          <t>一批整合</t>
        </is>
      </c>
      <c r="D165" s="21" t="inlineStr">
        <is>
          <t>建档立卡户种畜补贴（湖羊基础母羊）</t>
        </is>
      </c>
      <c r="E165" s="21" t="inlineStr">
        <is>
          <t>新建</t>
        </is>
      </c>
      <c r="F165" s="21" t="inlineStr">
        <is>
          <t>虎洞镇</t>
        </is>
      </c>
      <c r="G165" s="32" t="inlineStr">
        <is>
          <t>扶持9个村44户发展湖羊养殖。其中：常兆台村5户、贾驿村5户、刘解掌村5户、砂井子村5户、张家湾村5户、半个城村5户、魏家河村4户、高庙湾村5户、金庄塬村5户。</t>
        </is>
      </c>
      <c r="H165" s="21" t="n">
        <v>46.2</v>
      </c>
      <c r="I165" s="21" t="n">
        <v>46.2</v>
      </c>
      <c r="J165" s="75">
        <f>H165-I165</f>
        <v/>
      </c>
      <c r="K165" s="76">
        <f>I165/H165</f>
        <v/>
      </c>
      <c r="L165" s="246" t="n"/>
      <c r="M165" s="21" t="inlineStr">
        <is>
          <t>县畜牧局</t>
        </is>
      </c>
      <c r="N165" s="21" t="inlineStr">
        <is>
          <t>虎洞镇</t>
        </is>
      </c>
      <c r="O165" s="59" t="n"/>
    </row>
    <row r="166" ht="42" customHeight="1" s="226">
      <c r="A166" s="21" t="n">
        <v>11</v>
      </c>
      <c r="B166" s="33" t="inlineStr">
        <is>
          <t>环脱贫领办发〔2021〕25号</t>
        </is>
      </c>
      <c r="C166" s="59" t="inlineStr">
        <is>
          <t>一批整合</t>
        </is>
      </c>
      <c r="D166" s="21" t="inlineStr">
        <is>
          <t>建档立卡户种畜补贴（湖羊基础母羊）</t>
        </is>
      </c>
      <c r="E166" s="21" t="inlineStr">
        <is>
          <t>新建</t>
        </is>
      </c>
      <c r="F166" s="21" t="inlineStr">
        <is>
          <t>樊家川镇</t>
        </is>
      </c>
      <c r="G166" s="32" t="inlineStr">
        <is>
          <t>扶持8个村184户发展湖羊养殖。其中：慕家河村23户、樊家川村23户、马驿沟村23户、郝集村23户、长城村23户、闫塬村23户、李崾岘村23户、马骏滩村23户。</t>
        </is>
      </c>
      <c r="H166" s="21" t="n">
        <v>193.2</v>
      </c>
      <c r="I166" s="21" t="n">
        <v>193.2</v>
      </c>
      <c r="J166" s="75">
        <f>H166-I166</f>
        <v/>
      </c>
      <c r="K166" s="76">
        <f>I166/H166</f>
        <v/>
      </c>
      <c r="L166" s="246" t="n"/>
      <c r="M166" s="21" t="inlineStr">
        <is>
          <t>县畜牧局</t>
        </is>
      </c>
      <c r="N166" s="21" t="inlineStr">
        <is>
          <t>樊家川镇</t>
        </is>
      </c>
      <c r="O166" s="59" t="n"/>
    </row>
    <row r="167" ht="42" customHeight="1" s="226">
      <c r="A167" s="21" t="n">
        <v>12</v>
      </c>
      <c r="B167" s="33" t="inlineStr">
        <is>
          <t>环脱贫领办发〔2021〕25号</t>
        </is>
      </c>
      <c r="C167" s="59" t="inlineStr">
        <is>
          <t>一批整合</t>
        </is>
      </c>
      <c r="D167" s="21" t="inlineStr">
        <is>
          <t>建档立卡户种畜补贴（湖羊基础母羊）</t>
        </is>
      </c>
      <c r="E167" s="21" t="inlineStr">
        <is>
          <t>新建</t>
        </is>
      </c>
      <c r="F167" s="21" t="inlineStr">
        <is>
          <t>八珠乡</t>
        </is>
      </c>
      <c r="G167" s="32" t="inlineStr">
        <is>
          <t>扶持10个村120户发展湖羊养殖。其中：其中：八珠塬村12户、曹塬村12户、瓦崾岘村12户、杏树沟村12户、塔尔咀村12户、马连掌村12户、冯家湾村12户、苟塬村12户、湫坝沟村12户、白塬村12户。</t>
        </is>
      </c>
      <c r="H167" s="21" t="n">
        <v>126</v>
      </c>
      <c r="I167" s="21" t="n">
        <v>126</v>
      </c>
      <c r="J167" s="75">
        <f>H167-I167</f>
        <v/>
      </c>
      <c r="K167" s="76">
        <f>I167/H167</f>
        <v/>
      </c>
      <c r="L167" s="246" t="n"/>
      <c r="M167" s="21" t="inlineStr">
        <is>
          <t>县畜牧局</t>
        </is>
      </c>
      <c r="N167" s="21" t="inlineStr">
        <is>
          <t>八珠乡</t>
        </is>
      </c>
      <c r="O167" s="59" t="n"/>
    </row>
    <row r="168" ht="42" customHeight="1" s="226">
      <c r="A168" s="21" t="n">
        <v>13</v>
      </c>
      <c r="B168" s="33" t="inlineStr">
        <is>
          <t>环脱贫领办发〔2021〕25号</t>
        </is>
      </c>
      <c r="C168" s="59" t="inlineStr">
        <is>
          <t>一批整合</t>
        </is>
      </c>
      <c r="D168" s="21" t="inlineStr">
        <is>
          <t>建档立卡户种畜补贴（湖羊基础母羊）</t>
        </is>
      </c>
      <c r="E168" s="21" t="inlineStr">
        <is>
          <t>新建</t>
        </is>
      </c>
      <c r="F168" s="21" t="inlineStr">
        <is>
          <t>罗山川乡</t>
        </is>
      </c>
      <c r="G168" s="32" t="inlineStr">
        <is>
          <t>扶持8个村48户发展湖羊养殖。其中西阳洼村6户、苇芝城村6户、龙柏山村6户、兰家掌村6户、大树塬村8户、陈渠子村2户、山水湾村6户、光明村8户。</t>
        </is>
      </c>
      <c r="H168" s="21" t="n">
        <v>50.4</v>
      </c>
      <c r="I168" s="21" t="n">
        <v>50.4</v>
      </c>
      <c r="J168" s="75">
        <f>H168-I168</f>
        <v/>
      </c>
      <c r="K168" s="76">
        <f>I168/H168</f>
        <v/>
      </c>
      <c r="L168" s="246" t="n"/>
      <c r="M168" s="21" t="inlineStr">
        <is>
          <t>县畜牧局</t>
        </is>
      </c>
      <c r="N168" s="21" t="inlineStr">
        <is>
          <t>罗山川乡</t>
        </is>
      </c>
      <c r="O168" s="59" t="n"/>
    </row>
    <row r="169" ht="49" customHeight="1" s="226">
      <c r="A169" s="82" t="inlineStr">
        <is>
          <t>十六</t>
        </is>
      </c>
      <c r="B169" s="55" t="inlineStr">
        <is>
          <t>环脱贫领办发〔2021〕25号</t>
        </is>
      </c>
      <c r="C169" s="79" t="inlineStr">
        <is>
          <t>一批整合</t>
        </is>
      </c>
      <c r="D169" s="82" t="inlineStr">
        <is>
          <t xml:space="preserve">
非建档立卡户种畜补贴
（湖羊基础母羊）合计</t>
        </is>
      </c>
      <c r="E169" s="82" t="inlineStr">
        <is>
          <t>新建</t>
        </is>
      </c>
      <c r="F169" s="82" t="inlineStr">
        <is>
          <t>20个乡镇</t>
        </is>
      </c>
      <c r="G169" s="108" t="inlineStr">
        <is>
          <t>扶持20个乡镇242村2905户非建档户发展湖羊养殖，每户调引基础母羊10只，湖羊基础母羊每只补助700元，条子羊每只补助650元，专业村非建档户湖羊基础母羊每只补助1050，条子羊补助800元。每户补助基础母羊数量不超过10只。</t>
        </is>
      </c>
      <c r="H169" s="82">
        <f>SUM(H170:H189)</f>
        <v/>
      </c>
      <c r="I169" s="82" t="n">
        <v>2208</v>
      </c>
      <c r="J169" s="73">
        <f>H169-I169</f>
        <v/>
      </c>
      <c r="K169" s="74">
        <f>I169/H169</f>
        <v/>
      </c>
      <c r="L169" s="225" t="n"/>
      <c r="M169" s="82" t="inlineStr">
        <is>
          <t>县畜牧局</t>
        </is>
      </c>
      <c r="N169" s="82" t="inlineStr">
        <is>
          <t>20个乡镇</t>
        </is>
      </c>
      <c r="O169" s="79" t="n"/>
    </row>
    <row r="170" ht="55" customHeight="1" s="226">
      <c r="A170" s="21" t="n">
        <v>1</v>
      </c>
      <c r="B170" s="33" t="inlineStr">
        <is>
          <t>环脱贫领办发〔2021〕25号</t>
        </is>
      </c>
      <c r="C170" s="59" t="inlineStr">
        <is>
          <t>一批整合</t>
        </is>
      </c>
      <c r="D170" s="21" t="inlineStr">
        <is>
          <t xml:space="preserve">
非建档立卡户种畜补贴
（湖羊基础母羊）</t>
        </is>
      </c>
      <c r="E170" s="21" t="inlineStr">
        <is>
          <t>新建</t>
        </is>
      </c>
      <c r="F170" s="21" t="inlineStr">
        <is>
          <t>洪德镇</t>
        </is>
      </c>
      <c r="G170" s="32" t="inlineStr">
        <is>
          <t>扶持19个村153户发展湖羊养殖。其中：大户塬村7户、丁阳渠子村15户、耿塬畔村18户、河连湾村5户、洪德街村4户、寇河村4户、李达掌村2户、李塬村13户、梁岔村2户、马塬村6户、苗河村6户、私盐路村2户、 苏长沟村13户、肖关村3户、新集子村6户、许旗村4户、张崾岘村11户、张塬村15户、赵洼村17户。</t>
        </is>
      </c>
      <c r="H170" s="21" t="n">
        <v>114.45</v>
      </c>
      <c r="I170" s="21" t="n">
        <v>114.45</v>
      </c>
      <c r="J170" s="75">
        <f>H170-I170</f>
        <v/>
      </c>
      <c r="K170" s="76">
        <f>I170/H170</f>
        <v/>
      </c>
      <c r="L170" s="246" t="n"/>
      <c r="M170" s="21" t="inlineStr">
        <is>
          <t>县畜牧局</t>
        </is>
      </c>
      <c r="N170" s="21" t="inlineStr">
        <is>
          <t>洪德镇</t>
        </is>
      </c>
      <c r="O170" s="59" t="n"/>
    </row>
    <row r="171" ht="50" customHeight="1" s="226">
      <c r="A171" s="21" t="n">
        <v>2</v>
      </c>
      <c r="B171" s="33" t="inlineStr">
        <is>
          <t>环脱贫领办发〔2021〕25号</t>
        </is>
      </c>
      <c r="C171" s="59" t="inlineStr">
        <is>
          <t>一批整合</t>
        </is>
      </c>
      <c r="D171" s="21" t="inlineStr">
        <is>
          <t xml:space="preserve">
非建档立卡户种畜补贴
（湖羊基础母羊）</t>
        </is>
      </c>
      <c r="E171" s="21" t="inlineStr">
        <is>
          <t>新建</t>
        </is>
      </c>
      <c r="F171" s="21" t="inlineStr">
        <is>
          <t>秦团庄乡</t>
        </is>
      </c>
      <c r="G171" s="32" t="inlineStr">
        <is>
          <t>扶持8个村74户发展湖羊养殖。其中：王团庄村3户、新峁村5户、白塬畔村9户、秦团庄17户、南掌堡子村9户、贾塬村11户、大天子村7户、新集子村13户。</t>
        </is>
      </c>
      <c r="H171" s="21" t="n">
        <v>53.55</v>
      </c>
      <c r="I171" s="21" t="n">
        <v>53.55</v>
      </c>
      <c r="J171" s="75">
        <f>H171-I171</f>
        <v/>
      </c>
      <c r="K171" s="76">
        <f>I171/H171</f>
        <v/>
      </c>
      <c r="L171" s="246" t="n"/>
      <c r="M171" s="21" t="inlineStr">
        <is>
          <t>县畜牧局</t>
        </is>
      </c>
      <c r="N171" s="21" t="inlineStr">
        <is>
          <t>秦团庄乡</t>
        </is>
      </c>
      <c r="O171" s="59" t="n"/>
    </row>
    <row r="172" ht="50" customHeight="1" s="226">
      <c r="A172" s="21" t="n">
        <v>3</v>
      </c>
      <c r="B172" s="33" t="inlineStr">
        <is>
          <t>环脱贫领办发〔2021〕25号</t>
        </is>
      </c>
      <c r="C172" s="59" t="inlineStr">
        <is>
          <t>一批整合</t>
        </is>
      </c>
      <c r="D172" s="21" t="inlineStr">
        <is>
          <t xml:space="preserve">
非建档立卡户种畜补贴
（湖羊基础母羊）</t>
        </is>
      </c>
      <c r="E172" s="21" t="inlineStr">
        <is>
          <t>新建</t>
        </is>
      </c>
      <c r="F172" s="21" t="inlineStr">
        <is>
          <t>环城镇</t>
        </is>
      </c>
      <c r="G172" s="32" t="inlineStr">
        <is>
          <t>扶持23个村257户发展湖羊养殖。其中：北郭塬村7户、陈汤塬村35户、城东塬村2户、红星村2户、马坊塬村9户、宁老庄村30户、龚淌村15户、冉旗寨村18户、十八里村8户、十五里村5户、高龚塬村38户、耿家沟村5户、漫塬村9户、西川村14户、肖川村5户、鸳鸯沟村8户、杨庙掌村2户、赵小掌村13户、唐塬村6户、张滩滩村2户、张淌村11户、周塬村7户、五里屯村6户。</t>
        </is>
      </c>
      <c r="H172" s="21" t="n">
        <v>203.7</v>
      </c>
      <c r="I172" s="21" t="n">
        <v>203.7</v>
      </c>
      <c r="J172" s="75">
        <f>H172-I172</f>
        <v/>
      </c>
      <c r="K172" s="76">
        <f>I172/H172</f>
        <v/>
      </c>
      <c r="L172" s="246" t="n"/>
      <c r="M172" s="21" t="inlineStr">
        <is>
          <t>县畜牧局</t>
        </is>
      </c>
      <c r="N172" s="21" t="inlineStr">
        <is>
          <t>环城镇</t>
        </is>
      </c>
      <c r="O172" s="59" t="n"/>
    </row>
    <row r="173" ht="50" customHeight="1" s="226">
      <c r="A173" s="21" t="n">
        <v>4</v>
      </c>
      <c r="B173" s="33" t="inlineStr">
        <is>
          <t>环脱贫领办发〔2021〕25号</t>
        </is>
      </c>
      <c r="C173" s="59" t="inlineStr">
        <is>
          <t>一批整合</t>
        </is>
      </c>
      <c r="D173" s="21" t="inlineStr">
        <is>
          <t xml:space="preserve">
非建档立卡户种畜补贴
（湖羊基础母羊）</t>
        </is>
      </c>
      <c r="E173" s="21" t="inlineStr">
        <is>
          <t>新建</t>
        </is>
      </c>
      <c r="F173" s="21" t="inlineStr">
        <is>
          <t>芦家湾乡</t>
        </is>
      </c>
      <c r="G173" s="32" t="inlineStr">
        <is>
          <t>扶持10个村96户发展湖羊养殖。其中：其中杨新庄村6户、花儿掌村10户、庙儿掌村5户、井川村4户、宋家掌村21户、桃李湾村4户、王庄村8户、大堡条村10户、盘龙村9户、小堡条村19户。</t>
        </is>
      </c>
      <c r="H173" s="21" t="n">
        <v>70</v>
      </c>
      <c r="I173" s="21" t="n">
        <v>70</v>
      </c>
      <c r="J173" s="75">
        <f>H173-I173</f>
        <v/>
      </c>
      <c r="K173" s="76">
        <f>I173/H173</f>
        <v/>
      </c>
      <c r="L173" s="246" t="n"/>
      <c r="M173" s="21" t="inlineStr">
        <is>
          <t>县畜牧局</t>
        </is>
      </c>
      <c r="N173" s="21" t="inlineStr">
        <is>
          <t>芦家湾乡</t>
        </is>
      </c>
      <c r="O173" s="59" t="n"/>
    </row>
    <row r="174" ht="50" customHeight="1" s="226">
      <c r="A174" s="21" t="n">
        <v>5</v>
      </c>
      <c r="B174" s="33" t="inlineStr">
        <is>
          <t>环脱贫领办发〔2021〕25号</t>
        </is>
      </c>
      <c r="C174" s="59" t="inlineStr">
        <is>
          <t>一批整合</t>
        </is>
      </c>
      <c r="D174" s="21" t="inlineStr">
        <is>
          <t xml:space="preserve">
非建档立卡户种畜补贴
（湖羊基础母羊）</t>
        </is>
      </c>
      <c r="E174" s="21" t="inlineStr">
        <is>
          <t>新建</t>
        </is>
      </c>
      <c r="F174" s="21" t="inlineStr">
        <is>
          <t>合道镇</t>
        </is>
      </c>
      <c r="G174" s="32" t="inlineStr">
        <is>
          <t>扶持17个村212户发展湖羊养殖。其中：常崾岘村11户、陈旗塬村7户、大路洼村14户、何家坪村11户、红崖洼村15户、梁坪村18户、尚西坪村5户、唐台子村9户、陶洼子村13户、瓦天沟村9户、辛坪村4户、杨坪沟村10户、寨子坪村17户、赵家塬10户、朱家塬15户、专业村赵台26户、沈家岭村18户。</t>
        </is>
      </c>
      <c r="H174" s="21" t="n">
        <v>163.8</v>
      </c>
      <c r="I174" s="21" t="n">
        <v>163.8</v>
      </c>
      <c r="J174" s="75">
        <f>H174-I174</f>
        <v/>
      </c>
      <c r="K174" s="76">
        <f>I174/H174</f>
        <v/>
      </c>
      <c r="L174" s="246" t="n"/>
      <c r="M174" s="21" t="inlineStr">
        <is>
          <t>县畜牧局</t>
        </is>
      </c>
      <c r="N174" s="21" t="inlineStr">
        <is>
          <t>合道镇</t>
        </is>
      </c>
      <c r="O174" s="59" t="n"/>
    </row>
    <row r="175" ht="50" customHeight="1" s="226">
      <c r="A175" s="21" t="n">
        <v>6</v>
      </c>
      <c r="B175" s="33" t="inlineStr">
        <is>
          <t>环脱贫领办发〔2021〕25号</t>
        </is>
      </c>
      <c r="C175" s="59" t="inlineStr">
        <is>
          <t>一批整合</t>
        </is>
      </c>
      <c r="D175" s="21" t="inlineStr">
        <is>
          <t xml:space="preserve">
非建档立卡户种畜补贴
（湖羊基础母羊）</t>
        </is>
      </c>
      <c r="E175" s="21" t="inlineStr">
        <is>
          <t>新建</t>
        </is>
      </c>
      <c r="F175" s="21" t="inlineStr">
        <is>
          <t>车道镇</t>
        </is>
      </c>
      <c r="G175" s="32" t="inlineStr">
        <is>
          <t>扶持16个村236户。其中：元峁村4户、苦水掌13户、双庙村10户、王西掌14户、吊渠村19户、三角城村18户、杨掌村22户、万安村7户、魏洼村23户、陈掌村13户、红台村16户、樱桃掌村21户、安掌村7户、代掌村12户、刘渠村23户、刘园子村14户。</t>
        </is>
      </c>
      <c r="H175" s="21" t="n">
        <v>173.25</v>
      </c>
      <c r="I175" s="21" t="n">
        <v>173.25</v>
      </c>
      <c r="J175" s="75">
        <f>H175-I175</f>
        <v/>
      </c>
      <c r="K175" s="76">
        <f>I175/H175</f>
        <v/>
      </c>
      <c r="L175" s="246" t="n"/>
      <c r="M175" s="21" t="inlineStr">
        <is>
          <t>县畜牧局</t>
        </is>
      </c>
      <c r="N175" s="21" t="inlineStr">
        <is>
          <t>车道镇</t>
        </is>
      </c>
      <c r="O175" s="59" t="n"/>
    </row>
    <row r="176" ht="50" customHeight="1" s="226">
      <c r="A176" s="21" t="n">
        <v>7</v>
      </c>
      <c r="B176" s="33" t="inlineStr">
        <is>
          <t>环脱贫领办发〔2021〕25号</t>
        </is>
      </c>
      <c r="C176" s="59" t="inlineStr">
        <is>
          <t>一批整合</t>
        </is>
      </c>
      <c r="D176" s="21" t="inlineStr">
        <is>
          <t xml:space="preserve">
非建档立卡户种畜补贴
（湖羊基础母羊）</t>
        </is>
      </c>
      <c r="E176" s="21" t="inlineStr">
        <is>
          <t>新建</t>
        </is>
      </c>
      <c r="F176" s="21" t="inlineStr">
        <is>
          <t>甜水镇</t>
        </is>
      </c>
      <c r="G176" s="32" t="inlineStr">
        <is>
          <t>扶持10个村88户发展湖羊养殖。其中：大良洼村16户、高崾岘村26户、何塬村22户、狼儿滩村4户、鲁掌村4户、七里墩村1户、甜水街村3户、张铁村5户、赵掌村1户、邱滩村6户。</t>
        </is>
      </c>
      <c r="H176" s="21" t="n">
        <v>63.35</v>
      </c>
      <c r="I176" s="21" t="n">
        <v>63.35</v>
      </c>
      <c r="J176" s="75">
        <f>H176-I176</f>
        <v/>
      </c>
      <c r="K176" s="76">
        <f>I176/H176</f>
        <v/>
      </c>
      <c r="L176" s="246" t="n"/>
      <c r="M176" s="21" t="inlineStr">
        <is>
          <t>县畜牧局</t>
        </is>
      </c>
      <c r="N176" s="21" t="inlineStr">
        <is>
          <t>甜水镇</t>
        </is>
      </c>
      <c r="O176" s="59" t="n"/>
    </row>
    <row r="177" ht="50" customHeight="1" s="226">
      <c r="A177" s="21" t="n">
        <v>8</v>
      </c>
      <c r="B177" s="33" t="inlineStr">
        <is>
          <t>环脱贫领办发〔2021〕25号</t>
        </is>
      </c>
      <c r="C177" s="59" t="inlineStr">
        <is>
          <t>一批整合</t>
        </is>
      </c>
      <c r="D177" s="21" t="inlineStr">
        <is>
          <t xml:space="preserve">
非建档立卡户种畜补贴
（湖羊基础母羊）</t>
        </is>
      </c>
      <c r="E177" s="21" t="inlineStr">
        <is>
          <t>新建</t>
        </is>
      </c>
      <c r="F177" s="21" t="inlineStr">
        <is>
          <t>山城乡</t>
        </is>
      </c>
      <c r="G177" s="32" t="inlineStr">
        <is>
          <t>扶持9个村50户发展湖羊养殖。其中:山城堡村5户、八里铺村4户、薛塬村12户、王山口子村13户、寨柯村2户、冯家沟村3户、郝掌村2户、赵庄村6户、谢庄村3户。</t>
        </is>
      </c>
      <c r="H177" s="21" t="n">
        <v>38.7</v>
      </c>
      <c r="I177" s="21" t="n">
        <v>38.7</v>
      </c>
      <c r="J177" s="75">
        <f>H177-I177</f>
        <v/>
      </c>
      <c r="K177" s="76">
        <f>I177/H177</f>
        <v/>
      </c>
      <c r="L177" s="246" t="n"/>
      <c r="M177" s="21" t="inlineStr">
        <is>
          <t>县畜牧局</t>
        </is>
      </c>
      <c r="N177" s="21" t="inlineStr">
        <is>
          <t>山城乡</t>
        </is>
      </c>
      <c r="O177" s="59" t="n"/>
    </row>
    <row r="178" ht="50" customHeight="1" s="226">
      <c r="A178" s="21" t="n">
        <v>9</v>
      </c>
      <c r="B178" s="33" t="inlineStr">
        <is>
          <t>环脱贫领办发〔2021〕25号</t>
        </is>
      </c>
      <c r="C178" s="59" t="inlineStr">
        <is>
          <t>一批整合</t>
        </is>
      </c>
      <c r="D178" s="21" t="inlineStr">
        <is>
          <t xml:space="preserve">
非建档立卡户种畜补贴
（湖羊基础母羊）</t>
        </is>
      </c>
      <c r="E178" s="21" t="inlineStr">
        <is>
          <t>新建</t>
        </is>
      </c>
      <c r="F178" s="21" t="inlineStr">
        <is>
          <t>天池乡</t>
        </is>
      </c>
      <c r="G178" s="32" t="inlineStr">
        <is>
          <t>扶持15个村110户发展湖羊养殖。其中：天池村4户、张邓塬村15户、梁家河村8户、殷屈河村4户、苏北岔村10户、潘老庄村16户、大庄台村3户、四合掌村8户、老庄湾村1户、井渠淌村6户、鲜岔村2户、碾盘岭村6户、大方山村2户、曹李川村7户、吴城子村18户。</t>
        </is>
      </c>
      <c r="H178" s="21" t="n">
        <v>80.5</v>
      </c>
      <c r="I178" s="21" t="n">
        <v>80.5</v>
      </c>
      <c r="J178" s="75">
        <f>H178-I178</f>
        <v/>
      </c>
      <c r="K178" s="76">
        <f>I178/H178</f>
        <v/>
      </c>
      <c r="L178" s="246" t="n"/>
      <c r="M178" s="21" t="inlineStr">
        <is>
          <t>县畜牧局</t>
        </is>
      </c>
      <c r="N178" s="21" t="inlineStr">
        <is>
          <t>天池乡</t>
        </is>
      </c>
      <c r="O178" s="59" t="n"/>
    </row>
    <row r="179" ht="50" customHeight="1" s="226">
      <c r="A179" s="21" t="n">
        <v>10</v>
      </c>
      <c r="B179" s="33" t="inlineStr">
        <is>
          <t>环脱贫领办发〔2021〕25号</t>
        </is>
      </c>
      <c r="C179" s="59" t="inlineStr">
        <is>
          <t>一批整合</t>
        </is>
      </c>
      <c r="D179" s="21" t="inlineStr">
        <is>
          <t xml:space="preserve">
非建档立卡户种畜补贴
（湖羊基础母羊）</t>
        </is>
      </c>
      <c r="E179" s="21" t="inlineStr">
        <is>
          <t>新建</t>
        </is>
      </c>
      <c r="F179" s="21" t="inlineStr">
        <is>
          <t>演武乡</t>
        </is>
      </c>
      <c r="G179" s="32" t="inlineStr">
        <is>
          <t>扶持9个村140户发展湖羊养殖。其中：曳郭咀村10户、杨家洼村16户、佛岔村14户、黑泉河村28户、刘坪村12户、黄山村13户、路家塬村23户、吴家塬村9户、走马硷村15户。</t>
        </is>
      </c>
      <c r="H179" s="21" t="n">
        <v>107.8</v>
      </c>
      <c r="I179" s="247" t="n">
        <v>107.8</v>
      </c>
      <c r="J179" s="73">
        <f>H179-I179</f>
        <v/>
      </c>
      <c r="K179" s="74">
        <f>I179/H179</f>
        <v/>
      </c>
      <c r="L179" s="246" t="n"/>
      <c r="M179" s="21" t="inlineStr">
        <is>
          <t>县畜牧局</t>
        </is>
      </c>
      <c r="N179" s="21" t="inlineStr">
        <is>
          <t>演武乡</t>
        </is>
      </c>
      <c r="O179" s="59" t="n"/>
    </row>
    <row r="180" ht="50" customHeight="1" s="226">
      <c r="A180" s="21" t="n">
        <v>11</v>
      </c>
      <c r="B180" s="33" t="inlineStr">
        <is>
          <t>环脱贫领办发〔2021〕25号</t>
        </is>
      </c>
      <c r="C180" s="59" t="inlineStr">
        <is>
          <t>一批整合</t>
        </is>
      </c>
      <c r="D180" s="21" t="inlineStr">
        <is>
          <t xml:space="preserve">
非建档立卡户种畜补贴
（湖羊基础母羊）</t>
        </is>
      </c>
      <c r="E180" s="21" t="inlineStr">
        <is>
          <t>新建</t>
        </is>
      </c>
      <c r="F180" s="21" t="inlineStr">
        <is>
          <t>毛井镇</t>
        </is>
      </c>
      <c r="G180" s="32" t="inlineStr">
        <is>
          <t>扶持12个村157户发展湖羊养殖。其中：二条俭村10户、砖城子村18户、山西掌村11户、杨东掌村9户、施家滩村25户、乔崾岘村10户、黄寨柯村28户、高家洼村7户、丁连掌村10户、大户掌村10户、红土咀村13户、马趟村6户。</t>
        </is>
      </c>
      <c r="H180" s="21" t="n">
        <v>123.2</v>
      </c>
      <c r="I180" s="21" t="n">
        <v>123.2</v>
      </c>
      <c r="J180" s="75">
        <f>H180-I180</f>
        <v/>
      </c>
      <c r="K180" s="76">
        <f>I180/H180</f>
        <v/>
      </c>
      <c r="L180" s="246" t="n"/>
      <c r="M180" s="21" t="inlineStr">
        <is>
          <t>县畜牧局</t>
        </is>
      </c>
      <c r="N180" s="21" t="inlineStr">
        <is>
          <t>毛井镇</t>
        </is>
      </c>
      <c r="O180" s="59" t="n"/>
    </row>
    <row r="181" ht="50" customHeight="1" s="226">
      <c r="A181" s="21" t="n">
        <v>12</v>
      </c>
      <c r="B181" s="33" t="inlineStr">
        <is>
          <t>环脱贫领办发〔2021〕25号</t>
        </is>
      </c>
      <c r="C181" s="59" t="inlineStr">
        <is>
          <t>一批整合</t>
        </is>
      </c>
      <c r="D181" s="21" t="inlineStr">
        <is>
          <t xml:space="preserve">
非建档立卡户种畜补贴
（湖羊基础母羊）</t>
        </is>
      </c>
      <c r="E181" s="21" t="inlineStr">
        <is>
          <t>新建</t>
        </is>
      </c>
      <c r="F181" s="21" t="inlineStr">
        <is>
          <t>南湫乡</t>
        </is>
      </c>
      <c r="G181" s="32" t="inlineStr">
        <is>
          <t>扶持7个村112户发展湖羊养殖。其中：花儿山村11户、党家洼村10户、杨兴堡村10户、代家洼村24户、岳后渠村17户、洪涝池村30户、双井子村10户。</t>
        </is>
      </c>
      <c r="H181" s="21" t="n">
        <v>81.90000000000001</v>
      </c>
      <c r="I181" s="21" t="n">
        <v>81.90000000000001</v>
      </c>
      <c r="J181" s="75">
        <f>H181-I181</f>
        <v/>
      </c>
      <c r="K181" s="76">
        <f>I181/H181</f>
        <v/>
      </c>
      <c r="L181" s="246" t="n"/>
      <c r="M181" s="21" t="inlineStr">
        <is>
          <t>县畜牧局</t>
        </is>
      </c>
      <c r="N181" s="21" t="inlineStr">
        <is>
          <t>南湫乡</t>
        </is>
      </c>
      <c r="O181" s="59" t="n"/>
    </row>
    <row r="182" ht="50" customHeight="1" s="226">
      <c r="A182" s="21" t="n">
        <v>13</v>
      </c>
      <c r="B182" s="33" t="inlineStr">
        <is>
          <t>环脱贫领办发〔2021〕25号</t>
        </is>
      </c>
      <c r="C182" s="59" t="inlineStr">
        <is>
          <t>一批整合</t>
        </is>
      </c>
      <c r="D182" s="21" t="inlineStr">
        <is>
          <t xml:space="preserve">
非建档立卡户种畜补贴
（湖羊基础母羊）</t>
        </is>
      </c>
      <c r="E182" s="21" t="inlineStr">
        <is>
          <t>新建</t>
        </is>
      </c>
      <c r="F182" s="21" t="inlineStr">
        <is>
          <t>耿湾乡</t>
        </is>
      </c>
      <c r="G182" s="32" t="inlineStr">
        <is>
          <t>扶持13个村169户发展湖羊养殖。其中：郜庄村11户、耿河村4户、韩老庄村3户、郝东掌村20户、黑城岔村6户、潘掌村17户、四合原村13户、桃树掌村3户、天桥村4户、万湾村47户、许掌村22户、早流渠村9户、张台村10户。</t>
        </is>
      </c>
      <c r="H182" s="21" t="n">
        <v>124.25</v>
      </c>
      <c r="I182" s="21" t="n">
        <v>124.25</v>
      </c>
      <c r="J182" s="75">
        <f>H182-I182</f>
        <v/>
      </c>
      <c r="K182" s="76">
        <f>I182/H182</f>
        <v/>
      </c>
      <c r="L182" s="246" t="n"/>
      <c r="M182" s="21" t="inlineStr">
        <is>
          <t>县畜牧局</t>
        </is>
      </c>
      <c r="N182" s="21" t="inlineStr">
        <is>
          <t>耿湾乡</t>
        </is>
      </c>
      <c r="O182" s="59" t="n"/>
    </row>
    <row r="183" ht="50" customHeight="1" s="226">
      <c r="A183" s="21" t="n">
        <v>14</v>
      </c>
      <c r="B183" s="33" t="inlineStr">
        <is>
          <t>环脱贫领办发〔2021〕25号</t>
        </is>
      </c>
      <c r="C183" s="59" t="inlineStr">
        <is>
          <t>一批整合</t>
        </is>
      </c>
      <c r="D183" s="21" t="inlineStr">
        <is>
          <t xml:space="preserve">
非建档立卡户种畜补贴
（湖羊基础母羊）</t>
        </is>
      </c>
      <c r="E183" s="21" t="inlineStr">
        <is>
          <t>新建</t>
        </is>
      </c>
      <c r="F183" s="21" t="inlineStr">
        <is>
          <t>木钵镇</t>
        </is>
      </c>
      <c r="G183" s="32" t="inlineStr">
        <is>
          <t>扶持17个村130户发展湖羊养殖。其中：殷家桥村6户、木钵街村7户、周湾村5户、韩洼子村10户、曹旗村10户、关营村1户、高寨村5户、高楼塬村9户、刘家塬村6户、白家掌村8户、邓寨子村8户、郭西掌村14户、二合塬村15户、坪子塬村4户、井儿岔村9户、罗家沟村7户、水坝滩村6户。</t>
        </is>
      </c>
      <c r="H183" s="21" t="n">
        <v>92.40000000000001</v>
      </c>
      <c r="I183" s="21" t="n">
        <v>92.40000000000001</v>
      </c>
      <c r="J183" s="75">
        <f>H183-I183</f>
        <v/>
      </c>
      <c r="K183" s="76">
        <f>I183/H183</f>
        <v/>
      </c>
      <c r="L183" s="246" t="n"/>
      <c r="M183" s="21" t="inlineStr">
        <is>
          <t>县畜牧局</t>
        </is>
      </c>
      <c r="N183" s="21" t="inlineStr">
        <is>
          <t>木钵镇</t>
        </is>
      </c>
      <c r="O183" s="59" t="n"/>
    </row>
    <row r="184" ht="50" customHeight="1" s="226">
      <c r="A184" s="21" t="n">
        <v>15</v>
      </c>
      <c r="B184" s="33" t="inlineStr">
        <is>
          <t>环脱贫领办发〔2021〕25号</t>
        </is>
      </c>
      <c r="C184" s="59" t="inlineStr">
        <is>
          <t>一批整合</t>
        </is>
      </c>
      <c r="D184" s="21" t="inlineStr">
        <is>
          <t xml:space="preserve">
非建档立卡户种畜补贴
（湖羊基础母羊）</t>
        </is>
      </c>
      <c r="E184" s="21" t="inlineStr">
        <is>
          <t>新建</t>
        </is>
      </c>
      <c r="F184" s="21" t="inlineStr">
        <is>
          <t>虎洞镇</t>
        </is>
      </c>
      <c r="G184" s="32" t="inlineStr">
        <is>
          <t>扶持7个村163户发展湖羊养殖。其中：常兆台村5户、贾驿村32户、张家湾村21户、半个城村16户、魏家河村7户、高庙湾村6户、金庄塬村76户。</t>
        </is>
      </c>
      <c r="H184" s="21" t="n">
        <v>121.45</v>
      </c>
      <c r="I184" s="21" t="n">
        <v>121.45</v>
      </c>
      <c r="J184" s="75">
        <f>H184-I184</f>
        <v/>
      </c>
      <c r="K184" s="76">
        <f>I184/H184</f>
        <v/>
      </c>
      <c r="L184" s="246" t="n"/>
      <c r="M184" s="21" t="inlineStr">
        <is>
          <t>县畜牧局</t>
        </is>
      </c>
      <c r="N184" s="21" t="inlineStr">
        <is>
          <t>虎洞镇</t>
        </is>
      </c>
      <c r="O184" s="59" t="n"/>
    </row>
    <row r="185" ht="50" customHeight="1" s="226">
      <c r="A185" s="21" t="n">
        <v>16</v>
      </c>
      <c r="B185" s="33" t="inlineStr">
        <is>
          <t>环脱贫领办发〔2021〕25号</t>
        </is>
      </c>
      <c r="C185" s="59" t="inlineStr">
        <is>
          <t>一批整合</t>
        </is>
      </c>
      <c r="D185" s="21" t="inlineStr">
        <is>
          <t xml:space="preserve">
非建档立卡户种畜补贴
（湖羊基础母羊）</t>
        </is>
      </c>
      <c r="E185" s="21" t="inlineStr">
        <is>
          <t>新建</t>
        </is>
      </c>
      <c r="F185" s="21" t="inlineStr">
        <is>
          <t>樊家川镇</t>
        </is>
      </c>
      <c r="G185" s="32" t="inlineStr">
        <is>
          <t>扶持8个村83户发展湖羊养殖。其中：慕家河村16户、樊家川村5户、马驿沟村20户、郝集村9户、长城村4户、闫塬村18户、李崾岘村6户、马骏滩村5户。</t>
        </is>
      </c>
      <c r="H185" s="21" t="n">
        <v>64.40000000000001</v>
      </c>
      <c r="I185" s="21" t="n">
        <v>64.40000000000001</v>
      </c>
      <c r="J185" s="75">
        <f>H185-I185</f>
        <v/>
      </c>
      <c r="K185" s="76">
        <f>I185/H185</f>
        <v/>
      </c>
      <c r="L185" s="246" t="n"/>
      <c r="M185" s="21" t="inlineStr">
        <is>
          <t>县畜牧局</t>
        </is>
      </c>
      <c r="N185" s="21" t="inlineStr">
        <is>
          <t>樊家川镇</t>
        </is>
      </c>
      <c r="O185" s="59" t="n"/>
    </row>
    <row r="186" ht="50" customHeight="1" s="226">
      <c r="A186" s="21" t="n">
        <v>17</v>
      </c>
      <c r="B186" s="33" t="inlineStr">
        <is>
          <t>环脱贫领办发〔2021〕25号</t>
        </is>
      </c>
      <c r="C186" s="59" t="inlineStr">
        <is>
          <t>一批整合</t>
        </is>
      </c>
      <c r="D186" s="21" t="inlineStr">
        <is>
          <t xml:space="preserve">
非建档立卡户种畜补贴
（湖羊基础母羊）</t>
        </is>
      </c>
      <c r="E186" s="21" t="inlineStr">
        <is>
          <t>新建</t>
        </is>
      </c>
      <c r="F186" s="21" t="inlineStr">
        <is>
          <t>八珠乡</t>
        </is>
      </c>
      <c r="G186" s="32" t="inlineStr">
        <is>
          <t>扶持10个村223户发展湖羊养殖。其中：八珠塬村10户、曹塬村9户、瓦崾岘村13户、杏树沟村14户、塔尔咀村16户、马连掌村34户、冯家湾村28户、苟塬村23户、湫坝沟村36户、白塬村40户。</t>
        </is>
      </c>
      <c r="H186" s="21" t="n">
        <v>174.65</v>
      </c>
      <c r="I186" s="21" t="n">
        <v>174.65</v>
      </c>
      <c r="J186" s="75">
        <f>H186-I186</f>
        <v/>
      </c>
      <c r="K186" s="76">
        <f>I186/H186</f>
        <v/>
      </c>
      <c r="L186" s="246" t="n"/>
      <c r="M186" s="21" t="inlineStr">
        <is>
          <t>县畜牧局</t>
        </is>
      </c>
      <c r="N186" s="21" t="inlineStr">
        <is>
          <t>八珠乡</t>
        </is>
      </c>
      <c r="O186" s="59" t="n"/>
    </row>
    <row r="187" ht="50" customHeight="1" s="226">
      <c r="A187" s="21" t="n">
        <v>18</v>
      </c>
      <c r="B187" s="33" t="inlineStr">
        <is>
          <t>环脱贫领办发〔2021〕25号</t>
        </is>
      </c>
      <c r="C187" s="59" t="inlineStr">
        <is>
          <t>一批整合</t>
        </is>
      </c>
      <c r="D187" s="21" t="inlineStr">
        <is>
          <t xml:space="preserve">
非建档立卡户种畜补贴
（湖羊基础母羊）</t>
        </is>
      </c>
      <c r="E187" s="21" t="inlineStr">
        <is>
          <t>新建</t>
        </is>
      </c>
      <c r="F187" s="21" t="inlineStr">
        <is>
          <t>小南沟乡</t>
        </is>
      </c>
      <c r="G187" s="32" t="inlineStr">
        <is>
          <t>扶持10个村98户发展湖羊养殖。其中：天子渠村3户、丁寨柯村13户、许掌村4户陈掌村7户、李上山村2户、汪天子村20户、小南沟村3户、李塬村24户、杨胡套子村12户、粉子山村10户.</t>
        </is>
      </c>
      <c r="H187" s="21" t="n">
        <v>75.59999999999999</v>
      </c>
      <c r="I187" s="21" t="n">
        <v>75.59999999999999</v>
      </c>
      <c r="J187" s="75">
        <f>H187-I187</f>
        <v/>
      </c>
      <c r="K187" s="76">
        <f>I187/H187</f>
        <v/>
      </c>
      <c r="L187" s="246" t="n"/>
      <c r="M187" s="21" t="inlineStr">
        <is>
          <t>县畜牧局</t>
        </is>
      </c>
      <c r="N187" s="21" t="inlineStr">
        <is>
          <t>小南沟乡</t>
        </is>
      </c>
      <c r="O187" s="59" t="n"/>
    </row>
    <row r="188" ht="50" customHeight="1" s="226">
      <c r="A188" s="21" t="n">
        <v>19</v>
      </c>
      <c r="B188" s="33" t="inlineStr">
        <is>
          <t>环脱贫领办发〔2021〕25号</t>
        </is>
      </c>
      <c r="C188" s="59" t="inlineStr">
        <is>
          <t>一批整合</t>
        </is>
      </c>
      <c r="D188" s="21" t="inlineStr">
        <is>
          <t xml:space="preserve">
非建档立卡户种畜补贴
（湖羊基础母羊）</t>
        </is>
      </c>
      <c r="E188" s="21" t="inlineStr">
        <is>
          <t>新建</t>
        </is>
      </c>
      <c r="F188" s="21" t="inlineStr">
        <is>
          <t>曲子镇</t>
        </is>
      </c>
      <c r="G188" s="32" t="inlineStr">
        <is>
          <t>扶持14个村263户发展湖羊养殖。其中：西沟村49户、许家塬村45户、双城村5户、刘旗村10户、高李湾村19户（14户调引条子羊）、楼房子村61户、宋家塬村23户、金村寺村9户、油坊塬村8户、金盆掌村6户、小庄子村13户、马家河村10户、董家塬村4户、孟家寨村1户。</t>
        </is>
      </c>
      <c r="H188" s="21" t="n">
        <v>216.3</v>
      </c>
      <c r="I188" s="21" t="n">
        <v>216.3</v>
      </c>
      <c r="J188" s="75">
        <f>H188-I188</f>
        <v/>
      </c>
      <c r="K188" s="76">
        <f>I188/H188</f>
        <v/>
      </c>
      <c r="L188" s="246" t="n"/>
      <c r="M188" s="21" t="inlineStr">
        <is>
          <t>县畜牧局</t>
        </is>
      </c>
      <c r="N188" s="21" t="inlineStr">
        <is>
          <t>曲子镇</t>
        </is>
      </c>
      <c r="O188" s="59" t="n"/>
    </row>
    <row r="189" ht="50" customHeight="1" s="226">
      <c r="A189" s="21" t="n">
        <v>20</v>
      </c>
      <c r="B189" s="33" t="inlineStr">
        <is>
          <t>环脱贫领办发〔2021〕25号</t>
        </is>
      </c>
      <c r="C189" s="59" t="inlineStr">
        <is>
          <t>一批整合</t>
        </is>
      </c>
      <c r="D189" s="21" t="inlineStr">
        <is>
          <t xml:space="preserve">
非建档立卡户种畜补贴
（湖羊基础母羊）</t>
        </is>
      </c>
      <c r="E189" s="21" t="inlineStr">
        <is>
          <t>新建</t>
        </is>
      </c>
      <c r="F189" s="21" t="inlineStr">
        <is>
          <t>罗山川乡</t>
        </is>
      </c>
      <c r="G189" s="32" t="inlineStr">
        <is>
          <t>扶持8个村91户发展湖羊养殖。其中西阳洼村11户、苇芝城村11户、龙柏山村11户、兰家掌村15户、大树塬村23户、陈渠子村3户、山水湾村6户、光明村11户。</t>
        </is>
      </c>
      <c r="H189" s="21" t="n">
        <v>64.75</v>
      </c>
      <c r="I189" s="21" t="n">
        <v>64.75</v>
      </c>
      <c r="J189" s="75">
        <f>H189-I189</f>
        <v/>
      </c>
      <c r="K189" s="76">
        <f>I189/H189</f>
        <v/>
      </c>
      <c r="L189" s="246" t="n"/>
      <c r="M189" s="21" t="inlineStr">
        <is>
          <t>县畜牧局</t>
        </is>
      </c>
      <c r="N189" s="21" t="inlineStr">
        <is>
          <t>罗山川乡</t>
        </is>
      </c>
      <c r="O189" s="59" t="n"/>
    </row>
    <row r="190" ht="33" customHeight="1" s="226">
      <c r="A190" s="82" t="inlineStr">
        <is>
          <t>十七</t>
        </is>
      </c>
      <c r="B190" s="55" t="inlineStr">
        <is>
          <t>环脱贫领办发〔2021〕25号</t>
        </is>
      </c>
      <c r="C190" s="79" t="inlineStr">
        <is>
          <t>一批整合</t>
        </is>
      </c>
      <c r="D190" s="82" t="inlineStr">
        <is>
          <t>非建档立卡户种畜补贴
（湖羊种公羊）合计</t>
        </is>
      </c>
      <c r="E190" s="82" t="inlineStr">
        <is>
          <t>新建</t>
        </is>
      </c>
      <c r="F190" s="82" t="inlineStr">
        <is>
          <t>20个乡镇</t>
        </is>
      </c>
      <c r="G190" s="108" t="inlineStr">
        <is>
          <t>共扶持20个乡镇242村3092户非建档户每户调引种公羊1只，共调引种公羊3092只，每只补助3000元.</t>
        </is>
      </c>
      <c r="H190" s="82">
        <f>SUM(H191:H210)</f>
        <v/>
      </c>
      <c r="I190" s="82" t="n">
        <v>927.6</v>
      </c>
      <c r="J190" s="73">
        <f>H190-I190</f>
        <v/>
      </c>
      <c r="K190" s="74">
        <f>I190/H190</f>
        <v/>
      </c>
      <c r="L190" s="225" t="n"/>
      <c r="M190" s="82" t="inlineStr">
        <is>
          <t>县畜牧局</t>
        </is>
      </c>
      <c r="N190" s="82" t="inlineStr">
        <is>
          <t>20个乡镇</t>
        </is>
      </c>
      <c r="O190" s="79" t="n"/>
    </row>
    <row r="191" ht="45" customHeight="1" s="226">
      <c r="A191" s="21" t="n">
        <v>1</v>
      </c>
      <c r="B191" s="33" t="inlineStr">
        <is>
          <t>环脱贫领办发〔2021〕25号</t>
        </is>
      </c>
      <c r="C191" s="59" t="inlineStr">
        <is>
          <t>一批整合</t>
        </is>
      </c>
      <c r="D191" s="21" t="inlineStr">
        <is>
          <t xml:space="preserve">
非建档立卡户种畜补贴
（湖羊种公羊）</t>
        </is>
      </c>
      <c r="E191" s="21" t="inlineStr">
        <is>
          <t>新建</t>
        </is>
      </c>
      <c r="F191" s="21" t="inlineStr">
        <is>
          <t>洪德镇</t>
        </is>
      </c>
      <c r="G191" s="32" t="inlineStr">
        <is>
          <t>扶持19个村209户调引湖羊种公羊。其中：大户塬村9户、丁阳渠子村29户、耿塬畔村18户、河连湾村10户、洪德街村6户、寇河村4户、李达掌村2户、李塬村15户、梁岔村2户、马塬村6户、苗河村10户、私盐路村3户、苏长沟村14户、肖关村3户、新集子村24户、许旗村4户、张崾岘村13户、张塬村15户、赵洼村22户。</t>
        </is>
      </c>
      <c r="H191" s="21" t="n">
        <v>62.7</v>
      </c>
      <c r="I191" s="21" t="n">
        <v>62.7</v>
      </c>
      <c r="J191" s="75">
        <f>H191-I191</f>
        <v/>
      </c>
      <c r="K191" s="76">
        <f>I191/H191</f>
        <v/>
      </c>
      <c r="L191" s="246" t="n"/>
      <c r="M191" s="21" t="inlineStr">
        <is>
          <t>县畜牧局</t>
        </is>
      </c>
      <c r="N191" s="21" t="inlineStr">
        <is>
          <t>洪德镇</t>
        </is>
      </c>
      <c r="O191" s="59" t="n"/>
    </row>
    <row r="192" ht="45" customHeight="1" s="226">
      <c r="A192" s="21" t="n">
        <v>2</v>
      </c>
      <c r="B192" s="33" t="inlineStr">
        <is>
          <t>环脱贫领办发〔2021〕25号</t>
        </is>
      </c>
      <c r="C192" s="59" t="inlineStr">
        <is>
          <t>一批整合</t>
        </is>
      </c>
      <c r="D192" s="21" t="inlineStr">
        <is>
          <t xml:space="preserve">
非建档立卡户种畜补贴
（湖羊种公羊）</t>
        </is>
      </c>
      <c r="E192" s="21" t="inlineStr">
        <is>
          <t>新建</t>
        </is>
      </c>
      <c r="F192" s="21" t="inlineStr">
        <is>
          <t>秦团庄乡</t>
        </is>
      </c>
      <c r="G192" s="32" t="inlineStr">
        <is>
          <t>扶持8个村74户调引湖羊种公羊。其中：王团庄村3户、新峁村5户、白塬畔村9户、秦团庄17户、南掌堡子村9户、贾塬村11户、大天子村7户、新集子村13户。</t>
        </is>
      </c>
      <c r="H192" s="21" t="n">
        <v>22.2</v>
      </c>
      <c r="I192" s="21" t="n">
        <v>22.2</v>
      </c>
      <c r="J192" s="75">
        <f>H192-I192</f>
        <v/>
      </c>
      <c r="K192" s="76">
        <f>I192/H192</f>
        <v/>
      </c>
      <c r="L192" s="246" t="n"/>
      <c r="M192" s="21" t="inlineStr">
        <is>
          <t>县畜牧局</t>
        </is>
      </c>
      <c r="N192" s="21" t="inlineStr">
        <is>
          <t>秦团庄乡</t>
        </is>
      </c>
      <c r="O192" s="59" t="n"/>
    </row>
    <row r="193" ht="61" customHeight="1" s="226">
      <c r="A193" s="21" t="n">
        <v>3</v>
      </c>
      <c r="B193" s="33" t="inlineStr">
        <is>
          <t>环脱贫领办发〔2021〕25号</t>
        </is>
      </c>
      <c r="C193" s="59" t="inlineStr">
        <is>
          <t>一批整合</t>
        </is>
      </c>
      <c r="D193" s="21" t="inlineStr">
        <is>
          <t xml:space="preserve">
非建档立卡户种畜补贴
（湖羊种公羊）</t>
        </is>
      </c>
      <c r="E193" s="21" t="inlineStr">
        <is>
          <t>新建</t>
        </is>
      </c>
      <c r="F193" s="21" t="inlineStr">
        <is>
          <t>环城镇</t>
        </is>
      </c>
      <c r="G193" s="32" t="inlineStr">
        <is>
          <t>扶持23个村257户调引湖羊种公羊。其中：北郭塬村7户、陈汤塬村35户、城东塬村2户、红星村2户、马坊塬村9户、宁老庄村30户、龚淌村15户、冉旗寨村18户、十八里村8户、十五里村5户、高龚塬村38户、耿家沟村5户、漫塬村9户、西川村14户、肖川村5户、鸳鸯沟村8户、杨庙掌村2户、赵小掌村13户、唐塬村6户、张滩滩村2户、张淌村11户、周塬村7户、五里屯村6户。</t>
        </is>
      </c>
      <c r="H193" s="21" t="n">
        <v>77.09999999999999</v>
      </c>
      <c r="I193" s="21" t="n">
        <v>77.09999999999999</v>
      </c>
      <c r="J193" s="75">
        <f>H193-I193</f>
        <v/>
      </c>
      <c r="K193" s="76">
        <f>I193/H193</f>
        <v/>
      </c>
      <c r="L193" s="246" t="n"/>
      <c r="M193" s="21" t="inlineStr">
        <is>
          <t>县畜牧局</t>
        </is>
      </c>
      <c r="N193" s="21" t="inlineStr">
        <is>
          <t>环城镇</t>
        </is>
      </c>
      <c r="O193" s="59" t="n"/>
    </row>
    <row r="194" ht="45" customHeight="1" s="226">
      <c r="A194" s="21" t="n">
        <v>4</v>
      </c>
      <c r="B194" s="33" t="inlineStr">
        <is>
          <t>环脱贫领办发〔2021〕25号</t>
        </is>
      </c>
      <c r="C194" s="59" t="inlineStr">
        <is>
          <t>一批整合</t>
        </is>
      </c>
      <c r="D194" s="21" t="inlineStr">
        <is>
          <t xml:space="preserve">
非建档立卡户种畜补贴
（湖羊种公羊）</t>
        </is>
      </c>
      <c r="E194" s="21" t="inlineStr">
        <is>
          <t>新建</t>
        </is>
      </c>
      <c r="F194" s="21" t="inlineStr">
        <is>
          <t>芦家湾乡</t>
        </is>
      </c>
      <c r="G194" s="32" t="inlineStr">
        <is>
          <t>扶持10个村96户调引湖羊种公羊。其中杨新庄村6户、花儿掌村10户、庙儿掌村5户、井川村4户、宋家掌村21户、桃李湾村4户、王庄村8户、大堡条村10户、盘龙村9户、小堡条村19户。</t>
        </is>
      </c>
      <c r="H194" s="21" t="n">
        <v>28.8</v>
      </c>
      <c r="I194" s="21" t="n">
        <v>28.8</v>
      </c>
      <c r="J194" s="75">
        <f>H194-I194</f>
        <v/>
      </c>
      <c r="K194" s="76">
        <f>I194/H194</f>
        <v/>
      </c>
      <c r="L194" s="246" t="n"/>
      <c r="M194" s="21" t="inlineStr">
        <is>
          <t>县畜牧局</t>
        </is>
      </c>
      <c r="N194" s="21" t="inlineStr">
        <is>
          <t>芦家湾乡</t>
        </is>
      </c>
      <c r="O194" s="59" t="n"/>
    </row>
    <row r="195" ht="45" customHeight="1" s="226">
      <c r="A195" s="21" t="n">
        <v>5</v>
      </c>
      <c r="B195" s="33" t="inlineStr">
        <is>
          <t>环脱贫领办发〔2021〕25号</t>
        </is>
      </c>
      <c r="C195" s="59" t="inlineStr">
        <is>
          <t>一批整合</t>
        </is>
      </c>
      <c r="D195" s="21" t="inlineStr">
        <is>
          <t xml:space="preserve">
非建档立卡户种畜补贴
（湖羊种公羊）</t>
        </is>
      </c>
      <c r="E195" s="21" t="inlineStr">
        <is>
          <t>新建</t>
        </is>
      </c>
      <c r="F195" s="21" t="inlineStr">
        <is>
          <t>合道镇</t>
        </is>
      </c>
      <c r="G195" s="32" t="inlineStr">
        <is>
          <t>扶持17个村212户调引湖羊种公羊。其中：常崾岘村11户、陈旗塬村7户、大路洼村14户、何家坪村11户、红崖洼村15户、梁坪村18户、尚西坪村5户、唐台子村9户、陶洼子村13户、瓦天沟村9户、辛坪村4户、杨坪沟村10户、寨子坪村17户、赵家塬村10户、朱家塬15户、赵台村26户、沈家岭村18户。</t>
        </is>
      </c>
      <c r="H195" s="21" t="n">
        <v>63.6</v>
      </c>
      <c r="I195" s="21" t="n">
        <v>63.6</v>
      </c>
      <c r="J195" s="75">
        <f>H195-I195</f>
        <v/>
      </c>
      <c r="K195" s="76">
        <f>I195/H195</f>
        <v/>
      </c>
      <c r="L195" s="246" t="n"/>
      <c r="M195" s="21" t="inlineStr">
        <is>
          <t>县畜牧局</t>
        </is>
      </c>
      <c r="N195" s="21" t="inlineStr">
        <is>
          <t>合道镇</t>
        </is>
      </c>
      <c r="O195" s="59" t="n"/>
    </row>
    <row r="196" ht="45" customHeight="1" s="226">
      <c r="A196" s="21" t="n">
        <v>6</v>
      </c>
      <c r="B196" s="33" t="inlineStr">
        <is>
          <t>环脱贫领办发〔2021〕25号</t>
        </is>
      </c>
      <c r="C196" s="59" t="inlineStr">
        <is>
          <t>一批整合</t>
        </is>
      </c>
      <c r="D196" s="21" t="inlineStr">
        <is>
          <t xml:space="preserve">
非建档立卡户种畜补贴
（湖羊种公羊）</t>
        </is>
      </c>
      <c r="E196" s="21" t="inlineStr">
        <is>
          <t>新建</t>
        </is>
      </c>
      <c r="F196" s="21" t="inlineStr">
        <is>
          <t>车道镇</t>
        </is>
      </c>
      <c r="G196" s="32" t="inlineStr">
        <is>
          <t>扶持16个村236户调引湖羊种公羊。其中：元峁村4户、苦水掌村13户、双庙村10户、王西掌14户、吊渠村19户、三角城村18户、杨掌村22户、万安村7户、魏洼村23户、陈掌村13户、红台村16户、樱桃掌村21户、安掌村7户、代掌村12户、刘渠村23户、刘园子村14户。</t>
        </is>
      </c>
      <c r="H196" s="21" t="n">
        <v>70.8</v>
      </c>
      <c r="I196" s="21" t="n">
        <v>70.8</v>
      </c>
      <c r="J196" s="75">
        <f>H196-I196</f>
        <v/>
      </c>
      <c r="K196" s="76">
        <f>I196/H196</f>
        <v/>
      </c>
      <c r="L196" s="246" t="n"/>
      <c r="M196" s="21" t="inlineStr">
        <is>
          <t>县畜牧局</t>
        </is>
      </c>
      <c r="N196" s="21" t="inlineStr">
        <is>
          <t>车道镇</t>
        </is>
      </c>
      <c r="O196" s="59" t="n"/>
    </row>
    <row r="197" ht="33.75" customHeight="1" s="226">
      <c r="A197" s="21" t="n">
        <v>7</v>
      </c>
      <c r="B197" s="33" t="inlineStr">
        <is>
          <t>环脱贫领办发〔2021〕25号</t>
        </is>
      </c>
      <c r="C197" s="59" t="inlineStr">
        <is>
          <t>一批整合</t>
        </is>
      </c>
      <c r="D197" s="21" t="inlineStr">
        <is>
          <t xml:space="preserve">
非建档立卡户种畜补贴
（湖羊种公羊）</t>
        </is>
      </c>
      <c r="E197" s="21" t="inlineStr">
        <is>
          <t>新建</t>
        </is>
      </c>
      <c r="F197" s="21" t="inlineStr">
        <is>
          <t>甜水镇</t>
        </is>
      </c>
      <c r="G197" s="32" t="inlineStr">
        <is>
          <t>扶持10个村88户调引湖羊种公羊。其中：大良洼村16户、高崾岘村26户、何塬村22户、狼儿滩村4户、鲁掌村4户、七里墩村1户、甜水街村3户、张铁村5户、赵掌村1户、邱滩村6户。</t>
        </is>
      </c>
      <c r="H197" s="21" t="n">
        <v>26.4</v>
      </c>
      <c r="I197" s="21" t="n">
        <v>26.4</v>
      </c>
      <c r="J197" s="75">
        <f>H197-I197</f>
        <v/>
      </c>
      <c r="K197" s="76">
        <f>I197/H197</f>
        <v/>
      </c>
      <c r="L197" s="246" t="n"/>
      <c r="M197" s="21" t="inlineStr">
        <is>
          <t>县畜牧局</t>
        </is>
      </c>
      <c r="N197" s="21" t="inlineStr">
        <is>
          <t>甜水镇</t>
        </is>
      </c>
      <c r="O197" s="59" t="n"/>
    </row>
    <row r="198" ht="33.75" customHeight="1" s="226">
      <c r="A198" s="21" t="n">
        <v>8</v>
      </c>
      <c r="B198" s="33" t="inlineStr">
        <is>
          <t>环脱贫领办发〔2021〕25号</t>
        </is>
      </c>
      <c r="C198" s="59" t="inlineStr">
        <is>
          <t>一批整合</t>
        </is>
      </c>
      <c r="D198" s="21" t="inlineStr">
        <is>
          <t xml:space="preserve">
非建档立卡户种畜补贴
（湖羊种公羊）</t>
        </is>
      </c>
      <c r="E198" s="21" t="inlineStr">
        <is>
          <t>新建</t>
        </is>
      </c>
      <c r="F198" s="21" t="inlineStr">
        <is>
          <t>山城乡</t>
        </is>
      </c>
      <c r="G198" s="32" t="inlineStr">
        <is>
          <t>扶持9个村51户调引湖羊种公羊。其中:山城堡村5户、八里铺村4户、薛塬村11户、王山口子村13户、寨柯村2户、冯家沟村3户、郝掌村2户、赵庄村8户、谢庄村3户。</t>
        </is>
      </c>
      <c r="H198" s="21" t="n">
        <v>15.3</v>
      </c>
      <c r="I198" s="21" t="n">
        <v>15.3</v>
      </c>
      <c r="J198" s="75">
        <f>H198-I198</f>
        <v/>
      </c>
      <c r="K198" s="76">
        <f>I198/H198</f>
        <v/>
      </c>
      <c r="L198" s="246" t="n"/>
      <c r="M198" s="21" t="inlineStr">
        <is>
          <t>县畜牧局</t>
        </is>
      </c>
      <c r="N198" s="21" t="inlineStr">
        <is>
          <t>山城乡</t>
        </is>
      </c>
      <c r="O198" s="59" t="n"/>
    </row>
    <row r="199" ht="33.75" customHeight="1" s="226">
      <c r="A199" s="21" t="n">
        <v>9</v>
      </c>
      <c r="B199" s="33" t="inlineStr">
        <is>
          <t>环脱贫领办发〔2021〕25号</t>
        </is>
      </c>
      <c r="C199" s="59" t="inlineStr">
        <is>
          <t>一批整合</t>
        </is>
      </c>
      <c r="D199" s="21" t="inlineStr">
        <is>
          <t xml:space="preserve">
非建档立卡户种畜补贴
（湖羊种公羊）</t>
        </is>
      </c>
      <c r="E199" s="21" t="inlineStr">
        <is>
          <t>新建</t>
        </is>
      </c>
      <c r="F199" s="21" t="inlineStr">
        <is>
          <t>天池乡</t>
        </is>
      </c>
      <c r="G199" s="32" t="inlineStr">
        <is>
          <t>扶持15个村127户调引湖羊种公羊。其中：天池村5只、张邓塬村17只、梁家河村8只、殷屈河村5只、苏北岔村17只、潘老庄村20只、大庄台村4只、四合掌村9只、老庄湾村2只、井渠淌村4只、鲜岔村3只、碾盘岭村6只、大方山村2只、曹李川村7只、吴城子村18只。</t>
        </is>
      </c>
      <c r="H199" s="21" t="n">
        <v>38.1</v>
      </c>
      <c r="I199" s="21" t="n">
        <v>38.1</v>
      </c>
      <c r="J199" s="75">
        <f>H199-I199</f>
        <v/>
      </c>
      <c r="K199" s="76">
        <f>I199/H199</f>
        <v/>
      </c>
      <c r="L199" s="246" t="n"/>
      <c r="M199" s="21" t="inlineStr">
        <is>
          <t>县畜牧局</t>
        </is>
      </c>
      <c r="N199" s="21" t="inlineStr">
        <is>
          <t>天池乡</t>
        </is>
      </c>
      <c r="O199" s="59" t="n"/>
    </row>
    <row r="200" ht="33.75" customHeight="1" s="226">
      <c r="A200" s="21" t="n">
        <v>10</v>
      </c>
      <c r="B200" s="33" t="inlineStr">
        <is>
          <t>环脱贫领办发〔2021〕25号</t>
        </is>
      </c>
      <c r="C200" s="59" t="inlineStr">
        <is>
          <t>一批整合</t>
        </is>
      </c>
      <c r="D200" s="21" t="inlineStr">
        <is>
          <t xml:space="preserve">
非建档立卡户种畜补贴
（湖羊种公羊）</t>
        </is>
      </c>
      <c r="E200" s="21" t="inlineStr">
        <is>
          <t>新建</t>
        </is>
      </c>
      <c r="F200" s="21" t="inlineStr">
        <is>
          <t>演武乡</t>
        </is>
      </c>
      <c r="G200" s="32" t="inlineStr">
        <is>
          <t>扶持9个村140户调引湖羊种公羊。其中：曳郭咀村10户、杨家洼村16户、佛岔村14户、黑泉河村28户、刘坪村12户、黄山村13户、路家塬村23户、吴家塬村9户、走马硷村15户。</t>
        </is>
      </c>
      <c r="H200" s="21" t="n">
        <v>42</v>
      </c>
      <c r="I200" s="21" t="n">
        <v>42</v>
      </c>
      <c r="J200" s="75">
        <f>H200-I200</f>
        <v/>
      </c>
      <c r="K200" s="76">
        <f>I200/H200</f>
        <v/>
      </c>
      <c r="L200" s="246" t="n"/>
      <c r="M200" s="21" t="inlineStr">
        <is>
          <t>县畜牧局</t>
        </is>
      </c>
      <c r="N200" s="21" t="inlineStr">
        <is>
          <t>演武乡</t>
        </is>
      </c>
      <c r="O200" s="59" t="n"/>
    </row>
    <row r="201" ht="33.75" customHeight="1" s="226">
      <c r="A201" s="21" t="n">
        <v>11</v>
      </c>
      <c r="B201" s="33" t="inlineStr">
        <is>
          <t>环脱贫领办发〔2021〕25号</t>
        </is>
      </c>
      <c r="C201" s="59" t="inlineStr">
        <is>
          <t>一批整合</t>
        </is>
      </c>
      <c r="D201" s="21" t="inlineStr">
        <is>
          <t xml:space="preserve">
非建档立卡户种畜补贴
（湖羊种公羊）</t>
        </is>
      </c>
      <c r="E201" s="21" t="inlineStr">
        <is>
          <t>新建</t>
        </is>
      </c>
      <c r="F201" s="21" t="inlineStr">
        <is>
          <t>毛井镇</t>
        </is>
      </c>
      <c r="G201" s="32" t="inlineStr">
        <is>
          <t>扶持12个村160户调引湖羊种公羊。其中：二条俭村10户、砖城子村18户、山西掌村11户、杨东掌村9户、施家滩村22户、乔崾岘村10户、黄寨柯村25户、高家洼村7户、丁连掌村10户、大户掌村10户、红土咀村21户、马趟村7户。</t>
        </is>
      </c>
      <c r="H201" s="21" t="n">
        <v>48</v>
      </c>
      <c r="I201" s="21" t="n">
        <v>48</v>
      </c>
      <c r="J201" s="75">
        <f>H201-I201</f>
        <v/>
      </c>
      <c r="K201" s="76">
        <f>I201/H201</f>
        <v/>
      </c>
      <c r="L201" s="246" t="n"/>
      <c r="M201" s="21" t="inlineStr">
        <is>
          <t>县畜牧局</t>
        </is>
      </c>
      <c r="N201" s="21" t="inlineStr">
        <is>
          <t>毛井镇</t>
        </is>
      </c>
      <c r="O201" s="59" t="n"/>
    </row>
    <row r="202" ht="33.75" customHeight="1" s="226">
      <c r="A202" s="21" t="n">
        <v>12</v>
      </c>
      <c r="B202" s="33" t="inlineStr">
        <is>
          <t>环脱贫领办发〔2021〕25号</t>
        </is>
      </c>
      <c r="C202" s="59" t="inlineStr">
        <is>
          <t>一批整合</t>
        </is>
      </c>
      <c r="D202" s="21" t="inlineStr">
        <is>
          <t xml:space="preserve">
非建档立卡户种畜补贴
（湖羊种公羊）</t>
        </is>
      </c>
      <c r="E202" s="21" t="inlineStr">
        <is>
          <t>新建</t>
        </is>
      </c>
      <c r="F202" s="21" t="inlineStr">
        <is>
          <t>南湫乡</t>
        </is>
      </c>
      <c r="G202" s="32" t="inlineStr">
        <is>
          <t>扶持7个村112户调引湖羊种公羊。其中：花儿山村11户、党家洼村10户、杨兴堡村10户、代家洼村24户、岳后渠村17户、洪涝池村30户、双井子村10户。</t>
        </is>
      </c>
      <c r="H202" s="21" t="n">
        <v>33.6</v>
      </c>
      <c r="I202" s="21" t="n">
        <v>33.6</v>
      </c>
      <c r="J202" s="75">
        <f>H202-I202</f>
        <v/>
      </c>
      <c r="K202" s="76">
        <f>I202/H202</f>
        <v/>
      </c>
      <c r="L202" s="246" t="n"/>
      <c r="M202" s="21" t="inlineStr">
        <is>
          <t>县畜牧局</t>
        </is>
      </c>
      <c r="N202" s="21" t="inlineStr">
        <is>
          <t>南湫乡</t>
        </is>
      </c>
      <c r="O202" s="59" t="n"/>
    </row>
    <row r="203" ht="33.75" customHeight="1" s="226">
      <c r="A203" s="21" t="n">
        <v>13</v>
      </c>
      <c r="B203" s="33" t="inlineStr">
        <is>
          <t>环脱贫领办发〔2021〕25号</t>
        </is>
      </c>
      <c r="C203" s="59" t="inlineStr">
        <is>
          <t>一批整合</t>
        </is>
      </c>
      <c r="D203" s="21" t="inlineStr">
        <is>
          <t xml:space="preserve">
非建档立卡户种畜补贴
（湖羊种公羊）</t>
        </is>
      </c>
      <c r="E203" s="21" t="inlineStr">
        <is>
          <t>新建</t>
        </is>
      </c>
      <c r="F203" s="21" t="inlineStr">
        <is>
          <t>耿湾乡</t>
        </is>
      </c>
      <c r="G203" s="32" t="inlineStr">
        <is>
          <t>扶持13个村265户调引湖羊种公羊。其中：郜庄村11户、耿河村11户、韩老庄村6户、郝东掌村20户、黑城岔村10户、潘掌村97户、四合原村13户、桃树掌村3户、天桥村4户、万湾村47户、许掌村24户、早流渠村9户、张台村10户。</t>
        </is>
      </c>
      <c r="H203" s="21" t="n">
        <v>79.5</v>
      </c>
      <c r="I203" s="21" t="n">
        <v>79.5</v>
      </c>
      <c r="J203" s="75">
        <f>H203-I203</f>
        <v/>
      </c>
      <c r="K203" s="76">
        <f>I203/H203</f>
        <v/>
      </c>
      <c r="L203" s="246" t="n"/>
      <c r="M203" s="21" t="inlineStr">
        <is>
          <t>县畜牧局</t>
        </is>
      </c>
      <c r="N203" s="21" t="inlineStr">
        <is>
          <t>耿湾乡</t>
        </is>
      </c>
      <c r="O203" s="59" t="n"/>
    </row>
    <row r="204" ht="33.75" customHeight="1" s="226">
      <c r="A204" s="21" t="n">
        <v>14</v>
      </c>
      <c r="B204" s="33" t="inlineStr">
        <is>
          <t>环脱贫领办发〔2021〕25号</t>
        </is>
      </c>
      <c r="C204" s="59" t="inlineStr">
        <is>
          <t>一批整合</t>
        </is>
      </c>
      <c r="D204" s="21" t="inlineStr">
        <is>
          <t xml:space="preserve">
非建档立卡户种畜补贴
（湖羊种公羊）</t>
        </is>
      </c>
      <c r="E204" s="21" t="inlineStr">
        <is>
          <t>新建</t>
        </is>
      </c>
      <c r="F204" s="21" t="inlineStr">
        <is>
          <t>木钵镇</t>
        </is>
      </c>
      <c r="G204" s="32" t="inlineStr">
        <is>
          <t>扶持17个村130户调引湖羊种公羊。其中：殷家桥村6户、木钵街村7户、周湾村5户、韩洼子村10户、曹旗村10户、关营村1户、高寨村5户、高楼塬村9户、刘家塬村6户、白家掌村8户、邓寨子村8户、郭西掌村14户、二合塬村15户、坪子塬村4户、井儿岔村9户、罗家沟村7户、水坝滩村6户。</t>
        </is>
      </c>
      <c r="H204" s="21" t="n">
        <v>39</v>
      </c>
      <c r="I204" s="21" t="n">
        <v>39</v>
      </c>
      <c r="J204" s="75">
        <f>H204-I204</f>
        <v/>
      </c>
      <c r="K204" s="76">
        <f>I204/H204</f>
        <v/>
      </c>
      <c r="L204" s="246" t="n"/>
      <c r="M204" s="21" t="inlineStr">
        <is>
          <t>县畜牧局</t>
        </is>
      </c>
      <c r="N204" s="21" t="inlineStr">
        <is>
          <t>木钵镇</t>
        </is>
      </c>
      <c r="O204" s="59" t="n"/>
    </row>
    <row r="205" ht="33.75" customHeight="1" s="226">
      <c r="A205" s="21" t="n">
        <v>15</v>
      </c>
      <c r="B205" s="33" t="inlineStr">
        <is>
          <t>环脱贫领办发〔2021〕25号</t>
        </is>
      </c>
      <c r="C205" s="59" t="inlineStr">
        <is>
          <t>一批整合</t>
        </is>
      </c>
      <c r="D205" s="21" t="inlineStr">
        <is>
          <t xml:space="preserve">
非建档立卡户种畜补贴
（湖羊种公羊）</t>
        </is>
      </c>
      <c r="E205" s="21" t="inlineStr">
        <is>
          <t>新建</t>
        </is>
      </c>
      <c r="F205" s="21" t="inlineStr">
        <is>
          <t>虎洞镇</t>
        </is>
      </c>
      <c r="G205" s="32" t="inlineStr">
        <is>
          <t>扶持5个村138户调引湖羊种公羊。其中：常兆台5户、贾驿32户、张家湾9户、半个城16户、金庄塬76户。</t>
        </is>
      </c>
      <c r="H205" s="21" t="n">
        <v>41.4</v>
      </c>
      <c r="I205" s="21" t="n">
        <v>41.4</v>
      </c>
      <c r="J205" s="75">
        <f>H205-I205</f>
        <v/>
      </c>
      <c r="K205" s="76">
        <f>I205/H205</f>
        <v/>
      </c>
      <c r="L205" s="246" t="n"/>
      <c r="M205" s="21" t="inlineStr">
        <is>
          <t>县畜牧局</t>
        </is>
      </c>
      <c r="N205" s="21" t="inlineStr">
        <is>
          <t>虎洞镇</t>
        </is>
      </c>
      <c r="O205" s="59" t="n"/>
    </row>
    <row r="206" ht="33.75" customHeight="1" s="226">
      <c r="A206" s="21" t="n">
        <v>16</v>
      </c>
      <c r="B206" s="33" t="inlineStr">
        <is>
          <t>环脱贫领办发〔2021〕25号</t>
        </is>
      </c>
      <c r="C206" s="59" t="inlineStr">
        <is>
          <t>一批整合</t>
        </is>
      </c>
      <c r="D206" s="21" t="inlineStr">
        <is>
          <t xml:space="preserve">
非建档立卡户种畜补贴
（湖羊种公羊）</t>
        </is>
      </c>
      <c r="E206" s="21" t="inlineStr">
        <is>
          <t>新建</t>
        </is>
      </c>
      <c r="F206" s="21" t="inlineStr">
        <is>
          <t>樊家川镇</t>
        </is>
      </c>
      <c r="G206" s="32" t="inlineStr">
        <is>
          <t>扶持8个村84户调引湖羊种公羊。其中：慕家河村16户、樊家川村5户、马驿沟村20户、郝集村9户、长城村4户、闫塬村19户、李崾岘村6户、马骏滩村5户。</t>
        </is>
      </c>
      <c r="H206" s="21" t="n">
        <v>25.2</v>
      </c>
      <c r="I206" s="21" t="n">
        <v>25.2</v>
      </c>
      <c r="J206" s="75">
        <f>H206-I206</f>
        <v/>
      </c>
      <c r="K206" s="76">
        <f>I206/H206</f>
        <v/>
      </c>
      <c r="L206" s="246" t="n"/>
      <c r="M206" s="21" t="inlineStr">
        <is>
          <t>县畜牧局</t>
        </is>
      </c>
      <c r="N206" s="21" t="inlineStr">
        <is>
          <t>樊家川镇</t>
        </is>
      </c>
      <c r="O206" s="59" t="n"/>
    </row>
    <row r="207" ht="33.75" customHeight="1" s="226">
      <c r="A207" s="21" t="n">
        <v>17</v>
      </c>
      <c r="B207" s="33" t="inlineStr">
        <is>
          <t>环脱贫领办发〔2021〕25号</t>
        </is>
      </c>
      <c r="C207" s="59" t="inlineStr">
        <is>
          <t>一批整合</t>
        </is>
      </c>
      <c r="D207" s="21" t="inlineStr">
        <is>
          <t xml:space="preserve">
非建档立卡户种畜补贴
（湖羊种公羊）</t>
        </is>
      </c>
      <c r="E207" s="21" t="inlineStr">
        <is>
          <t>新建</t>
        </is>
      </c>
      <c r="F207" s="21" t="inlineStr">
        <is>
          <t>八珠乡</t>
        </is>
      </c>
      <c r="G207" s="32" t="inlineStr">
        <is>
          <t>扶持10个村223户调引湖羊种公羊。其中：八珠塬村10户、曹塬村9户、瓦崾岘村13户、杏树沟村14户、塔尔咀村16户、马连掌村34户、冯家湾村28户、苟塬村23户、湫坝沟村36户、白塬村40户。</t>
        </is>
      </c>
      <c r="H207" s="21" t="n">
        <v>66.90000000000001</v>
      </c>
      <c r="I207" s="21" t="n">
        <v>66.90000000000001</v>
      </c>
      <c r="J207" s="75">
        <f>H207-I207</f>
        <v/>
      </c>
      <c r="K207" s="76">
        <f>I207/H207</f>
        <v/>
      </c>
      <c r="L207" s="246" t="n"/>
      <c r="M207" s="21" t="inlineStr">
        <is>
          <t>县畜牧局</t>
        </is>
      </c>
      <c r="N207" s="21" t="inlineStr">
        <is>
          <t>八珠乡</t>
        </is>
      </c>
      <c r="O207" s="59" t="n"/>
    </row>
    <row r="208" ht="33.75" customHeight="1" s="226">
      <c r="A208" s="21" t="n">
        <v>18</v>
      </c>
      <c r="B208" s="33" t="inlineStr">
        <is>
          <t>环脱贫领办发〔2021〕25号</t>
        </is>
      </c>
      <c r="C208" s="59" t="inlineStr">
        <is>
          <t>一批整合</t>
        </is>
      </c>
      <c r="D208" s="21" t="inlineStr">
        <is>
          <t xml:space="preserve">
非建档立卡户种畜补贴
（湖羊种公羊）</t>
        </is>
      </c>
      <c r="E208" s="21" t="inlineStr">
        <is>
          <t>新建</t>
        </is>
      </c>
      <c r="F208" s="21" t="inlineStr">
        <is>
          <t>曲子镇</t>
        </is>
      </c>
      <c r="G208" s="32" t="inlineStr">
        <is>
          <t>扶持14个村239户调引湖羊种公羊。其中：双城村5户、刘旗村10户、高李湾村19户、楼房子村61户、西沟村20户、宋家塬村27户、许家塬村45户、金村寺村9户、油坊塬村8户、金盆掌村7户、小庄子村13户、马家河村10户、董家塬村4户、孟家寨村1户。</t>
        </is>
      </c>
      <c r="H208" s="21" t="n">
        <v>71.7</v>
      </c>
      <c r="I208" s="21" t="n">
        <v>71.7</v>
      </c>
      <c r="J208" s="75">
        <f>H208-I208</f>
        <v/>
      </c>
      <c r="K208" s="76">
        <f>I208/H208</f>
        <v/>
      </c>
      <c r="L208" s="246" t="n"/>
      <c r="M208" s="21" t="inlineStr">
        <is>
          <t>县畜牧局</t>
        </is>
      </c>
      <c r="N208" s="21" t="inlineStr">
        <is>
          <t>曲子镇</t>
        </is>
      </c>
      <c r="O208" s="59" t="n"/>
    </row>
    <row r="209" ht="33.75" customHeight="1" s="226">
      <c r="A209" s="21" t="n">
        <v>19</v>
      </c>
      <c r="B209" s="33" t="inlineStr">
        <is>
          <t>环脱贫领办发〔2021〕25号</t>
        </is>
      </c>
      <c r="C209" s="59" t="inlineStr">
        <is>
          <t>一批整合</t>
        </is>
      </c>
      <c r="D209" s="21" t="inlineStr">
        <is>
          <t xml:space="preserve">
非建档立卡户种畜补贴
（湖羊种公羊）</t>
        </is>
      </c>
      <c r="E209" s="21" t="inlineStr">
        <is>
          <t>新建</t>
        </is>
      </c>
      <c r="F209" s="21" t="inlineStr">
        <is>
          <t>小南沟乡</t>
        </is>
      </c>
      <c r="G209" s="32" t="inlineStr">
        <is>
          <t>扶持12个村160户调引湖羊种公羊。其中：天子渠村2户、丁寨柯村5户、许掌村5户、燕麦掌村2户、陈掌村8户、李上山村16户、汪天子村29户、小南沟村33户、李塬村27户、杨胡套子村1户、连川村10户、粉子山村22户。</t>
        </is>
      </c>
      <c r="H209" s="21" t="n">
        <v>48</v>
      </c>
      <c r="I209" s="21" t="n">
        <v>48</v>
      </c>
      <c r="J209" s="75">
        <f>H209-I209</f>
        <v/>
      </c>
      <c r="K209" s="76">
        <f>I209/H209</f>
        <v/>
      </c>
      <c r="L209" s="246" t="n"/>
      <c r="M209" s="21" t="inlineStr">
        <is>
          <t>县畜牧局</t>
        </is>
      </c>
      <c r="N209" s="21" t="inlineStr">
        <is>
          <t>小南沟乡</t>
        </is>
      </c>
      <c r="O209" s="59" t="n"/>
    </row>
    <row r="210" ht="33.75" customHeight="1" s="226">
      <c r="A210" s="21" t="n">
        <v>20</v>
      </c>
      <c r="B210" s="33" t="inlineStr">
        <is>
          <t>环脱贫领办发〔2021〕25号</t>
        </is>
      </c>
      <c r="C210" s="59" t="inlineStr">
        <is>
          <t>一批整合</t>
        </is>
      </c>
      <c r="D210" s="21" t="inlineStr">
        <is>
          <t xml:space="preserve">
非建档立卡户种畜补贴
（湖羊种公羊）</t>
        </is>
      </c>
      <c r="E210" s="21" t="inlineStr">
        <is>
          <t>新建</t>
        </is>
      </c>
      <c r="F210" s="21" t="inlineStr">
        <is>
          <t>罗山川乡</t>
        </is>
      </c>
      <c r="G210" s="32" t="inlineStr">
        <is>
          <t>扶持8个村91户调引湖羊种公羊。其中：西阳洼村11户、苇芝城村11户、龙柏山村11户、兰家掌村15户、大树塬村23户、陈渠子村3户、山水湾村6户、光明村11户。</t>
        </is>
      </c>
      <c r="H210" s="21" t="n">
        <v>27.3</v>
      </c>
      <c r="I210" s="21" t="n">
        <v>27.3</v>
      </c>
      <c r="J210" s="75">
        <f>H210-I210</f>
        <v/>
      </c>
      <c r="K210" s="76">
        <f>I210/H210</f>
        <v/>
      </c>
      <c r="L210" s="246" t="n"/>
      <c r="M210" s="21" t="inlineStr">
        <is>
          <t>县畜牧局</t>
        </is>
      </c>
      <c r="N210" s="21" t="inlineStr">
        <is>
          <t>罗山川乡</t>
        </is>
      </c>
      <c r="O210" s="59" t="n"/>
    </row>
    <row r="211" ht="22.5" customHeight="1" s="226">
      <c r="A211" s="82" t="inlineStr">
        <is>
          <t>十八</t>
        </is>
      </c>
      <c r="B211" s="55" t="inlineStr">
        <is>
          <t>环脱贫领办发〔2021〕25号</t>
        </is>
      </c>
      <c r="C211" s="79" t="inlineStr">
        <is>
          <t>一批整合</t>
        </is>
      </c>
      <c r="D211" s="82" t="inlineStr">
        <is>
          <t>育肥场建设补助项目合计</t>
        </is>
      </c>
      <c r="E211" s="82" t="inlineStr">
        <is>
          <t>新建</t>
        </is>
      </c>
      <c r="F211" s="82" t="inlineStr">
        <is>
          <t>全县20个乡镇</t>
        </is>
      </c>
      <c r="G211" s="108" t="inlineStr">
        <is>
          <t>新建育肥场30个，建设羊舍总面积10万平方米，育肥场统一规划设计，政府补助200元/平方米，剩余部分由合作社或企业自筹。</t>
        </is>
      </c>
      <c r="H211" s="82">
        <f>SUM(H212:H241)</f>
        <v/>
      </c>
      <c r="I211" s="82" t="n">
        <v>2000</v>
      </c>
      <c r="J211" s="73">
        <f>H211-I211</f>
        <v/>
      </c>
      <c r="K211" s="74">
        <f>I211/H211</f>
        <v/>
      </c>
      <c r="L211" s="225" t="n"/>
      <c r="M211" s="82" t="inlineStr">
        <is>
          <t>县畜牧局</t>
        </is>
      </c>
      <c r="N211" s="82" t="inlineStr">
        <is>
          <t>20个乡镇</t>
        </is>
      </c>
      <c r="O211" s="79" t="n"/>
    </row>
    <row r="212" ht="50" customHeight="1" s="226">
      <c r="A212" s="21" t="n">
        <v>1</v>
      </c>
      <c r="B212" s="33" t="inlineStr">
        <is>
          <t>环脱贫领办发〔2021〕25号</t>
        </is>
      </c>
      <c r="C212" s="59" t="inlineStr">
        <is>
          <t>一批整合</t>
        </is>
      </c>
      <c r="D212" s="21" t="inlineStr">
        <is>
          <t>真旺富民肉羊养殖专业合作社育肥场建设补助项目</t>
        </is>
      </c>
      <c r="E212" s="21" t="inlineStr">
        <is>
          <t>新建</t>
        </is>
      </c>
      <c r="F212" s="21" t="inlineStr">
        <is>
          <t>耿湾乡
四合塬村</t>
        </is>
      </c>
      <c r="G212" s="32" t="inlineStr">
        <is>
          <t>新建羊棚13600。</t>
        </is>
      </c>
      <c r="H212" s="21" t="n">
        <v>272</v>
      </c>
      <c r="I212" s="21" t="n">
        <v>272</v>
      </c>
      <c r="J212" s="75">
        <f>H212-I212</f>
        <v/>
      </c>
      <c r="K212" s="76">
        <f>I212/H212</f>
        <v/>
      </c>
      <c r="L212" s="246" t="n"/>
      <c r="M212" s="21" t="inlineStr">
        <is>
          <t>县畜牧局</t>
        </is>
      </c>
      <c r="N212" s="21" t="inlineStr">
        <is>
          <t>耿湾乡</t>
        </is>
      </c>
      <c r="O212" s="59" t="n"/>
    </row>
    <row r="213" ht="50" customHeight="1" s="226">
      <c r="A213" s="21" t="n">
        <v>2</v>
      </c>
      <c r="B213" s="33" t="inlineStr">
        <is>
          <t>环脱贫领办发〔2021〕25号</t>
        </is>
      </c>
      <c r="C213" s="59" t="inlineStr">
        <is>
          <t>一批整合</t>
        </is>
      </c>
      <c r="D213" s="21" t="inlineStr">
        <is>
          <t>环县德源养殖农民专业合作社育肥场建设补助项目</t>
        </is>
      </c>
      <c r="E213" s="21" t="inlineStr">
        <is>
          <t>新建</t>
        </is>
      </c>
      <c r="F213" s="21" t="inlineStr">
        <is>
          <t>洪德镇张崾岘</t>
        </is>
      </c>
      <c r="G213" s="32" t="inlineStr">
        <is>
          <t>新建育肥羊舍1621.3㎡。</t>
        </is>
      </c>
      <c r="H213" s="21" t="n">
        <v>32.426</v>
      </c>
      <c r="I213" s="21" t="n">
        <v>32.426</v>
      </c>
      <c r="J213" s="75">
        <f>H213-I213</f>
        <v/>
      </c>
      <c r="K213" s="76">
        <f>I213/H213</f>
        <v/>
      </c>
      <c r="L213" s="246" t="n"/>
      <c r="M213" s="21" t="inlineStr">
        <is>
          <t>县畜牧局</t>
        </is>
      </c>
      <c r="N213" s="21" t="inlineStr">
        <is>
          <t>洪德镇</t>
        </is>
      </c>
      <c r="O213" s="59" t="n"/>
    </row>
    <row r="214" ht="50" customHeight="1" s="226">
      <c r="A214" s="21" t="n">
        <v>3</v>
      </c>
      <c r="B214" s="33" t="inlineStr">
        <is>
          <t>环脱贫领办发〔2021〕25号</t>
        </is>
      </c>
      <c r="C214" s="59" t="inlineStr">
        <is>
          <t>一批整合</t>
        </is>
      </c>
      <c r="D214" s="21" t="inlineStr">
        <is>
          <t>环县曲子镇刘旗村肉羊规模育肥场育肥场建设补助项目</t>
        </is>
      </c>
      <c r="E214" s="21" t="inlineStr">
        <is>
          <t>新建</t>
        </is>
      </c>
      <c r="F214" s="21" t="inlineStr">
        <is>
          <t>曲子镇刘旗村</t>
        </is>
      </c>
      <c r="G214" s="32" t="inlineStr">
        <is>
          <t>新建育肥羊舍1418.6㎡。</t>
        </is>
      </c>
      <c r="H214" s="21" t="n">
        <v>28.372</v>
      </c>
      <c r="I214" s="21" t="n">
        <v>28.372</v>
      </c>
      <c r="J214" s="75">
        <f>H214-I214</f>
        <v/>
      </c>
      <c r="K214" s="76">
        <f>I214/H214</f>
        <v/>
      </c>
      <c r="L214" s="246" t="n"/>
      <c r="M214" s="21" t="inlineStr">
        <is>
          <t>县畜牧局</t>
        </is>
      </c>
      <c r="N214" s="21" t="inlineStr">
        <is>
          <t>曲子镇</t>
        </is>
      </c>
      <c r="O214" s="59" t="n"/>
    </row>
    <row r="215" ht="50" customHeight="1" s="226">
      <c r="A215" s="21" t="n">
        <v>4</v>
      </c>
      <c r="B215" s="33" t="inlineStr">
        <is>
          <t>环脱贫领办发〔2021〕25号</t>
        </is>
      </c>
      <c r="C215" s="59" t="inlineStr">
        <is>
          <t>一批整合</t>
        </is>
      </c>
      <c r="D215" s="21" t="inlineStr">
        <is>
          <t>环县兴旺养殖专业合作社育肥场建设补助项目</t>
        </is>
      </c>
      <c r="E215" s="21" t="inlineStr">
        <is>
          <t>新建</t>
        </is>
      </c>
      <c r="F215" s="21" t="inlineStr">
        <is>
          <t>罗山川乡山水湾村</t>
        </is>
      </c>
      <c r="G215" s="32" t="inlineStr">
        <is>
          <t>新建育肥羊舍1235.9㎡。</t>
        </is>
      </c>
      <c r="H215" s="21" t="n">
        <v>24.718</v>
      </c>
      <c r="I215" s="21" t="n">
        <v>24.718</v>
      </c>
      <c r="J215" s="75">
        <f>H215-I215</f>
        <v/>
      </c>
      <c r="K215" s="76">
        <f>I215/H215</f>
        <v/>
      </c>
      <c r="L215" s="246" t="n"/>
      <c r="M215" s="21" t="inlineStr">
        <is>
          <t>县畜牧局</t>
        </is>
      </c>
      <c r="N215" s="21" t="inlineStr">
        <is>
          <t>罗山川乡</t>
        </is>
      </c>
      <c r="O215" s="59" t="n"/>
    </row>
    <row r="216" ht="50" customHeight="1" s="226">
      <c r="A216" s="21" t="n">
        <v>5</v>
      </c>
      <c r="B216" s="33" t="inlineStr">
        <is>
          <t>环脱贫领办发〔2021〕25号</t>
        </is>
      </c>
      <c r="C216" s="59" t="inlineStr">
        <is>
          <t>一批整合</t>
        </is>
      </c>
      <c r="D216" s="21" t="inlineStr">
        <is>
          <t>环县忠诚养殖专业合作社育肥场建设补助项目</t>
        </is>
      </c>
      <c r="E216" s="21" t="inlineStr">
        <is>
          <t>新建</t>
        </is>
      </c>
      <c r="F216" s="21" t="inlineStr">
        <is>
          <t>甜水镇大良洼村</t>
        </is>
      </c>
      <c r="G216" s="32" t="inlineStr">
        <is>
          <t>新建育肥羊舍1578.02㎡。</t>
        </is>
      </c>
      <c r="H216" s="21" t="n">
        <v>31.5604</v>
      </c>
      <c r="I216" s="21" t="n">
        <v>31.5604</v>
      </c>
      <c r="J216" s="75">
        <f>H216-I216</f>
        <v/>
      </c>
      <c r="K216" s="76">
        <f>I216/H216</f>
        <v/>
      </c>
      <c r="L216" s="246" t="n"/>
      <c r="M216" s="21" t="inlineStr">
        <is>
          <t>县畜牧局</t>
        </is>
      </c>
      <c r="N216" s="21" t="inlineStr">
        <is>
          <t>甜水镇</t>
        </is>
      </c>
      <c r="O216" s="59" t="n"/>
    </row>
    <row r="217" ht="50" customHeight="1" s="226">
      <c r="A217" s="21" t="n">
        <v>6</v>
      </c>
      <c r="B217" s="33" t="inlineStr">
        <is>
          <t>环脱贫领办发〔2021〕25号</t>
        </is>
      </c>
      <c r="C217" s="59" t="inlineStr">
        <is>
          <t>一批整合</t>
        </is>
      </c>
      <c r="D217" s="21" t="inlineStr">
        <is>
          <t>环县启力养殖专业合作社育肥场建设补助项目</t>
        </is>
      </c>
      <c r="E217" s="21" t="inlineStr">
        <is>
          <t>新建</t>
        </is>
      </c>
      <c r="F217" s="21" t="inlineStr">
        <is>
          <t>木钵镇周湾村</t>
        </is>
      </c>
      <c r="G217" s="32" t="inlineStr">
        <is>
          <t>新建育肥羊舍970㎡。</t>
        </is>
      </c>
      <c r="H217" s="21" t="n">
        <v>19.4</v>
      </c>
      <c r="I217" s="21" t="n">
        <v>19.4</v>
      </c>
      <c r="J217" s="75">
        <f>H217-I217</f>
        <v/>
      </c>
      <c r="K217" s="76">
        <f>I217/H217</f>
        <v/>
      </c>
      <c r="L217" s="246" t="n"/>
      <c r="M217" s="21" t="inlineStr">
        <is>
          <t>县畜牧局</t>
        </is>
      </c>
      <c r="N217" s="21" t="inlineStr">
        <is>
          <t>木钵镇</t>
        </is>
      </c>
      <c r="O217" s="59" t="n"/>
    </row>
    <row r="218" ht="50" customHeight="1" s="226">
      <c r="A218" s="21" t="n">
        <v>7</v>
      </c>
      <c r="B218" s="33" t="inlineStr">
        <is>
          <t>环脱贫领办发〔2021〕25号</t>
        </is>
      </c>
      <c r="C218" s="59" t="inlineStr">
        <is>
          <t>一批整合</t>
        </is>
      </c>
      <c r="D218" s="21" t="inlineStr">
        <is>
          <t>环县希望养殖专业合作社育肥场建设补助项目</t>
        </is>
      </c>
      <c r="E218" s="21" t="inlineStr">
        <is>
          <t>新建</t>
        </is>
      </c>
      <c r="F218" s="21" t="inlineStr">
        <is>
          <t>耿湾乡万家湾村</t>
        </is>
      </c>
      <c r="G218" s="32" t="inlineStr">
        <is>
          <t>新建育肥羊舍1387.1㎡。</t>
        </is>
      </c>
      <c r="H218" s="21" t="n">
        <v>27.742</v>
      </c>
      <c r="I218" s="21" t="n">
        <v>27.742</v>
      </c>
      <c r="J218" s="75">
        <f>H218-I218</f>
        <v/>
      </c>
      <c r="K218" s="76">
        <f>I218/H218</f>
        <v/>
      </c>
      <c r="L218" s="246" t="n"/>
      <c r="M218" s="21" t="inlineStr">
        <is>
          <t>县畜牧局</t>
        </is>
      </c>
      <c r="N218" s="21" t="inlineStr">
        <is>
          <t>耿湾乡</t>
        </is>
      </c>
      <c r="O218" s="59" t="n"/>
    </row>
    <row r="219" ht="50" customHeight="1" s="226">
      <c r="A219" s="21" t="n">
        <v>8</v>
      </c>
      <c r="B219" s="33" t="inlineStr">
        <is>
          <t>环脱贫领办发〔2021〕25号</t>
        </is>
      </c>
      <c r="C219" s="59" t="inlineStr">
        <is>
          <t>一批整合</t>
        </is>
      </c>
      <c r="D219" s="21" t="inlineStr">
        <is>
          <t>环县家喜农民养殖专业合作社育肥场建设补助项目</t>
        </is>
      </c>
      <c r="E219" s="21" t="inlineStr">
        <is>
          <t>新建</t>
        </is>
      </c>
      <c r="F219" s="21" t="inlineStr">
        <is>
          <t>南湫乡双井子村</t>
        </is>
      </c>
      <c r="G219" s="32" t="inlineStr">
        <is>
          <t>新建育肥羊舍1765.1㎡。</t>
        </is>
      </c>
      <c r="H219" s="21" t="n">
        <v>35.302</v>
      </c>
      <c r="I219" s="21" t="n">
        <v>35.302</v>
      </c>
      <c r="J219" s="75">
        <f>H219-I219</f>
        <v/>
      </c>
      <c r="K219" s="76">
        <f>I219/H219</f>
        <v/>
      </c>
      <c r="L219" s="246" t="n"/>
      <c r="M219" s="21" t="inlineStr">
        <is>
          <t>县畜牧局</t>
        </is>
      </c>
      <c r="N219" s="21" t="inlineStr">
        <is>
          <t>南湫乡</t>
        </is>
      </c>
      <c r="O219" s="59" t="n"/>
    </row>
    <row r="220" ht="50" customHeight="1" s="226">
      <c r="A220" s="21" t="n">
        <v>9</v>
      </c>
      <c r="B220" s="33" t="inlineStr">
        <is>
          <t>环脱贫领办发〔2021〕25号</t>
        </is>
      </c>
      <c r="C220" s="59" t="inlineStr">
        <is>
          <t>一批整合</t>
        </is>
      </c>
      <c r="D220" s="21" t="inlineStr">
        <is>
          <t>环县南湫新龙辉农牧业发展农民专业合作社育肥场建设补助项目</t>
        </is>
      </c>
      <c r="E220" s="21" t="inlineStr">
        <is>
          <t>新建</t>
        </is>
      </c>
      <c r="F220" s="21" t="inlineStr">
        <is>
          <t>南湫乡代家洼村</t>
        </is>
      </c>
      <c r="G220" s="32" t="inlineStr">
        <is>
          <t>新建育肥羊舍1391.2㎡。</t>
        </is>
      </c>
      <c r="H220" s="21" t="n">
        <v>27.824</v>
      </c>
      <c r="I220" s="21" t="n">
        <v>27.824</v>
      </c>
      <c r="J220" s="75">
        <f>H220-I220</f>
        <v/>
      </c>
      <c r="K220" s="76">
        <f>I220/H220</f>
        <v/>
      </c>
      <c r="L220" s="246" t="n"/>
      <c r="M220" s="21" t="inlineStr">
        <is>
          <t>县畜牧局</t>
        </is>
      </c>
      <c r="N220" s="21" t="inlineStr">
        <is>
          <t>南湫乡</t>
        </is>
      </c>
      <c r="O220" s="59" t="n"/>
    </row>
    <row r="221" ht="50" customHeight="1" s="226">
      <c r="A221" s="21" t="n">
        <v>10</v>
      </c>
      <c r="B221" s="33" t="inlineStr">
        <is>
          <t>环脱贫领办发〔2021〕25号</t>
        </is>
      </c>
      <c r="C221" s="59" t="inlineStr">
        <is>
          <t>一批整合</t>
        </is>
      </c>
      <c r="D221" s="21" t="inlineStr">
        <is>
          <t>环县虎洞镇金庄塬村肉羊规模育肥场育肥场建设补助项目</t>
        </is>
      </c>
      <c r="E221" s="21" t="inlineStr">
        <is>
          <t>新建</t>
        </is>
      </c>
      <c r="F221" s="21" t="inlineStr">
        <is>
          <t>虎洞镇金庄塬村</t>
        </is>
      </c>
      <c r="G221" s="32" t="inlineStr">
        <is>
          <t>新建育肥羊舍1387.1㎡。</t>
        </is>
      </c>
      <c r="H221" s="21" t="n">
        <v>27.742</v>
      </c>
      <c r="I221" s="21" t="n">
        <v>27.742</v>
      </c>
      <c r="J221" s="75">
        <f>H221-I221</f>
        <v/>
      </c>
      <c r="K221" s="76">
        <f>I221/H221</f>
        <v/>
      </c>
      <c r="L221" s="246" t="n"/>
      <c r="M221" s="21" t="inlineStr">
        <is>
          <t>县畜牧局</t>
        </is>
      </c>
      <c r="N221" s="21" t="inlineStr">
        <is>
          <t>虎洞镇</t>
        </is>
      </c>
      <c r="O221" s="59" t="n"/>
    </row>
    <row r="222" ht="50" customHeight="1" s="226">
      <c r="A222" s="21" t="n">
        <v>11</v>
      </c>
      <c r="B222" s="33" t="inlineStr">
        <is>
          <t>环脱贫领办发〔2021〕25号</t>
        </is>
      </c>
      <c r="C222" s="59" t="inlineStr">
        <is>
          <t>一批整合</t>
        </is>
      </c>
      <c r="D222" s="21" t="inlineStr">
        <is>
          <t>庆阳澳华牧业发展有限公司育肥场建设补助项目</t>
        </is>
      </c>
      <c r="E222" s="21" t="inlineStr">
        <is>
          <t>新建</t>
        </is>
      </c>
      <c r="F222" s="21" t="inlineStr">
        <is>
          <t>演武乡走马硷村</t>
        </is>
      </c>
      <c r="G222" s="32" t="inlineStr">
        <is>
          <t>新建育肥羊舍2628㎡。</t>
        </is>
      </c>
      <c r="H222" s="21" t="n">
        <v>52.56</v>
      </c>
      <c r="I222" s="21" t="n">
        <v>52.56</v>
      </c>
      <c r="J222" s="75">
        <f>H222-I222</f>
        <v/>
      </c>
      <c r="K222" s="76">
        <f>I222/H222</f>
        <v/>
      </c>
      <c r="L222" s="246" t="n"/>
      <c r="M222" s="21" t="inlineStr">
        <is>
          <t>县畜牧局</t>
        </is>
      </c>
      <c r="N222" s="21" t="inlineStr">
        <is>
          <t>演武乡</t>
        </is>
      </c>
      <c r="O222" s="59" t="n"/>
    </row>
    <row r="223" ht="50" customHeight="1" s="226">
      <c r="A223" s="21" t="n">
        <v>12</v>
      </c>
      <c r="B223" s="33" t="inlineStr">
        <is>
          <t>环脱贫领办发〔2021〕25号</t>
        </is>
      </c>
      <c r="C223" s="59" t="inlineStr">
        <is>
          <t>一批整合</t>
        </is>
      </c>
      <c r="D223" s="21" t="inlineStr">
        <is>
          <t>环县八珠乡瓦崾岘组肉羊规模育肥场育肥场建设补助项目</t>
        </is>
      </c>
      <c r="E223" s="21" t="inlineStr">
        <is>
          <t>新建</t>
        </is>
      </c>
      <c r="F223" s="21" t="inlineStr">
        <is>
          <t>八珠乡瓦崾岘村</t>
        </is>
      </c>
      <c r="G223" s="32" t="inlineStr">
        <is>
          <t>新建育肥羊舍1936.1㎡。</t>
        </is>
      </c>
      <c r="H223" s="21" t="n">
        <v>38.722</v>
      </c>
      <c r="I223" s="21" t="n">
        <v>38.722</v>
      </c>
      <c r="J223" s="75">
        <f>H223-I223</f>
        <v/>
      </c>
      <c r="K223" s="76">
        <f>I223/H223</f>
        <v/>
      </c>
      <c r="L223" s="246" t="n"/>
      <c r="M223" s="21" t="inlineStr">
        <is>
          <t>县畜牧局</t>
        </is>
      </c>
      <c r="N223" s="21" t="inlineStr">
        <is>
          <t>八珠乡</t>
        </is>
      </c>
      <c r="O223" s="59" t="n"/>
    </row>
    <row r="224" ht="50" customHeight="1" s="226">
      <c r="A224" s="21" t="n">
        <v>13</v>
      </c>
      <c r="B224" s="33" t="inlineStr">
        <is>
          <t>环脱贫领办发〔2021〕25号</t>
        </is>
      </c>
      <c r="C224" s="59" t="inlineStr">
        <is>
          <t>一批整合</t>
        </is>
      </c>
      <c r="D224" s="21" t="inlineStr">
        <is>
          <t>环县缘庆隆养殖专业合作社育肥场建设补助项目</t>
        </is>
      </c>
      <c r="E224" s="21" t="inlineStr">
        <is>
          <t>新建</t>
        </is>
      </c>
      <c r="F224" s="21" t="inlineStr">
        <is>
          <t>樊家川镇李崾岘村</t>
        </is>
      </c>
      <c r="G224" s="32" t="inlineStr">
        <is>
          <t>新建育肥羊舍669㎡。</t>
        </is>
      </c>
      <c r="H224" s="21" t="n">
        <v>13.38</v>
      </c>
      <c r="I224" s="21" t="n">
        <v>13.38</v>
      </c>
      <c r="J224" s="75">
        <f>H224-I224</f>
        <v/>
      </c>
      <c r="K224" s="76">
        <f>I224/H224</f>
        <v/>
      </c>
      <c r="L224" s="246" t="n"/>
      <c r="M224" s="21" t="inlineStr">
        <is>
          <t>县畜牧局</t>
        </is>
      </c>
      <c r="N224" s="21" t="inlineStr">
        <is>
          <t>樊家川镇</t>
        </is>
      </c>
      <c r="O224" s="59" t="n"/>
    </row>
    <row r="225" ht="50" customHeight="1" s="226">
      <c r="A225" s="21" t="n">
        <v>14</v>
      </c>
      <c r="B225" s="33" t="inlineStr">
        <is>
          <t>环脱贫领办发〔2021〕25号</t>
        </is>
      </c>
      <c r="C225" s="59" t="inlineStr">
        <is>
          <t>一批整合</t>
        </is>
      </c>
      <c r="D225" s="21" t="inlineStr">
        <is>
          <t>环县志库养殖专业合作社育肥场建设补助项目</t>
        </is>
      </c>
      <c r="E225" s="21" t="inlineStr">
        <is>
          <t>新建</t>
        </is>
      </c>
      <c r="F225" s="21" t="inlineStr">
        <is>
          <t>车道镇三角城村</t>
        </is>
      </c>
      <c r="G225" s="32" t="inlineStr">
        <is>
          <t>新建育肥羊舍2575.1㎡。</t>
        </is>
      </c>
      <c r="H225" s="21" t="n">
        <v>51.502</v>
      </c>
      <c r="I225" s="21" t="n">
        <v>51.502</v>
      </c>
      <c r="J225" s="75">
        <f>H225-I225</f>
        <v/>
      </c>
      <c r="K225" s="76">
        <f>I225/H225</f>
        <v/>
      </c>
      <c r="L225" s="246" t="n"/>
      <c r="M225" s="21" t="inlineStr">
        <is>
          <t>县畜牧局</t>
        </is>
      </c>
      <c r="N225" s="21" t="inlineStr">
        <is>
          <t>车道镇</t>
        </is>
      </c>
      <c r="O225" s="59" t="n"/>
    </row>
    <row r="226" ht="50" customHeight="1" s="226">
      <c r="A226" s="21" t="n">
        <v>15</v>
      </c>
      <c r="B226" s="33" t="inlineStr">
        <is>
          <t>环脱贫领办发〔2021〕25号</t>
        </is>
      </c>
      <c r="C226" s="59" t="inlineStr">
        <is>
          <t>一批整合</t>
        </is>
      </c>
      <c r="D226" s="21" t="inlineStr">
        <is>
          <t>环县洪德镇肖关村肉羊规模育肥场建设补助项目</t>
        </is>
      </c>
      <c r="E226" s="21" t="inlineStr">
        <is>
          <t>新建</t>
        </is>
      </c>
      <c r="F226" s="21" t="inlineStr">
        <is>
          <t>洪德镇肖关村</t>
        </is>
      </c>
      <c r="G226" s="32" t="inlineStr">
        <is>
          <t>新建育肥羊舍5264.8㎡。</t>
        </is>
      </c>
      <c r="H226" s="21" t="n">
        <v>105.296</v>
      </c>
      <c r="I226" s="21" t="n">
        <v>105.296</v>
      </c>
      <c r="J226" s="75">
        <f>H226-I226</f>
        <v/>
      </c>
      <c r="K226" s="76">
        <f>I226/H226</f>
        <v/>
      </c>
      <c r="L226" s="246" t="n"/>
      <c r="M226" s="21" t="inlineStr">
        <is>
          <t>县畜牧局</t>
        </is>
      </c>
      <c r="N226" s="21" t="inlineStr">
        <is>
          <t>洪德镇</t>
        </is>
      </c>
      <c r="O226" s="59" t="n"/>
    </row>
    <row r="227" ht="50" customHeight="1" s="226">
      <c r="A227" s="21" t="n">
        <v>16</v>
      </c>
      <c r="B227" s="33" t="inlineStr">
        <is>
          <t>环脱贫领办发〔2021〕25号</t>
        </is>
      </c>
      <c r="C227" s="59" t="inlineStr">
        <is>
          <t>一批整合</t>
        </is>
      </c>
      <c r="D227" s="21" t="inlineStr">
        <is>
          <t>环县佰牧源农民专业合作社育肥场建设补助项目</t>
        </is>
      </c>
      <c r="E227" s="21" t="inlineStr">
        <is>
          <t>新建</t>
        </is>
      </c>
      <c r="F227" s="21" t="inlineStr">
        <is>
          <t>车道镇苦水掌村</t>
        </is>
      </c>
      <c r="G227" s="32" t="inlineStr">
        <is>
          <t>新建育肥羊舍1395.56㎡。</t>
        </is>
      </c>
      <c r="H227" s="21" t="n">
        <v>27.9112</v>
      </c>
      <c r="I227" s="21" t="n">
        <v>27.9112</v>
      </c>
      <c r="J227" s="75">
        <f>H227-I227</f>
        <v/>
      </c>
      <c r="K227" s="76">
        <f>I227/H227</f>
        <v/>
      </c>
      <c r="L227" s="246" t="n"/>
      <c r="M227" s="21" t="inlineStr">
        <is>
          <t>县畜牧局</t>
        </is>
      </c>
      <c r="N227" s="21" t="inlineStr">
        <is>
          <t>毛井镇</t>
        </is>
      </c>
      <c r="O227" s="59" t="n"/>
    </row>
    <row r="228" ht="50" customHeight="1" s="226">
      <c r="A228" s="21" t="n">
        <v>17</v>
      </c>
      <c r="B228" s="33" t="inlineStr">
        <is>
          <t>环脱贫领办发〔2021〕25号</t>
        </is>
      </c>
      <c r="C228" s="59" t="inlineStr">
        <is>
          <t>一批整合</t>
        </is>
      </c>
      <c r="D228" s="21" t="inlineStr">
        <is>
          <t>环县恒基肉羊养殖农民专业合作育肥场建设补助项目社</t>
        </is>
      </c>
      <c r="E228" s="21" t="inlineStr">
        <is>
          <t>新建</t>
        </is>
      </c>
      <c r="F228" s="21" t="inlineStr">
        <is>
          <t>毛井镇红土咀村</t>
        </is>
      </c>
      <c r="G228" s="32" t="inlineStr">
        <is>
          <t>新建育肥羊舍2126.4㎡。</t>
        </is>
      </c>
      <c r="H228" s="21" t="n">
        <v>42.528</v>
      </c>
      <c r="I228" s="21" t="n">
        <v>42.528</v>
      </c>
      <c r="J228" s="75">
        <f>H228-I228</f>
        <v/>
      </c>
      <c r="K228" s="76">
        <f>I228/H228</f>
        <v/>
      </c>
      <c r="L228" s="246" t="n"/>
      <c r="M228" s="21" t="inlineStr">
        <is>
          <t>县畜牧局</t>
        </is>
      </c>
      <c r="N228" s="21" t="inlineStr">
        <is>
          <t>洪德镇</t>
        </is>
      </c>
      <c r="O228" s="59" t="n"/>
    </row>
    <row r="229" ht="50" customHeight="1" s="226">
      <c r="A229" s="21" t="n">
        <v>18</v>
      </c>
      <c r="B229" s="33" t="inlineStr">
        <is>
          <t>环脱贫领办发〔2021〕25号</t>
        </is>
      </c>
      <c r="C229" s="59" t="inlineStr">
        <is>
          <t>一批整合</t>
        </is>
      </c>
      <c r="D229" s="21" t="inlineStr">
        <is>
          <t>环县牧康牧业发展有限公司育肥场建设补助项目</t>
        </is>
      </c>
      <c r="E229" s="21" t="inlineStr">
        <is>
          <t>新建</t>
        </is>
      </c>
      <c r="F229" s="21" t="inlineStr">
        <is>
          <t>洪德镇赵洼村</t>
        </is>
      </c>
      <c r="G229" s="32" t="inlineStr">
        <is>
          <t>新建育肥羊舍26208㎡。</t>
        </is>
      </c>
      <c r="H229" s="21" t="n">
        <v>524.16</v>
      </c>
      <c r="I229" s="21" t="n">
        <v>524.16</v>
      </c>
      <c r="J229" s="75">
        <f>H229-I229</f>
        <v/>
      </c>
      <c r="K229" s="76">
        <f>I229/H229</f>
        <v/>
      </c>
      <c r="L229" s="246" t="n"/>
      <c r="M229" s="21" t="inlineStr">
        <is>
          <t>县畜牧局</t>
        </is>
      </c>
      <c r="N229" s="21" t="inlineStr">
        <is>
          <t>洪德镇</t>
        </is>
      </c>
      <c r="O229" s="59" t="n"/>
    </row>
    <row r="230" ht="50" customHeight="1" s="226">
      <c r="A230" s="21" t="n">
        <v>19</v>
      </c>
      <c r="B230" s="33" t="inlineStr">
        <is>
          <t>环脱贫领办发〔2021〕25号</t>
        </is>
      </c>
      <c r="C230" s="59" t="inlineStr">
        <is>
          <t>一批整合</t>
        </is>
      </c>
      <c r="D230" s="21" t="inlineStr">
        <is>
          <t>环县小南沟村肉羊规模育肥场育肥场建设补助项目</t>
        </is>
      </c>
      <c r="E230" s="21" t="inlineStr">
        <is>
          <t>新建</t>
        </is>
      </c>
      <c r="F230" s="21" t="inlineStr">
        <is>
          <t>小南沟乡小南沟村</t>
        </is>
      </c>
      <c r="G230" s="32" t="inlineStr">
        <is>
          <t>新建育肥羊舍1387.1㎡。</t>
        </is>
      </c>
      <c r="H230" s="21" t="n">
        <v>27.742</v>
      </c>
      <c r="I230" s="21" t="n">
        <v>27.742</v>
      </c>
      <c r="J230" s="75">
        <f>H230-I230</f>
        <v/>
      </c>
      <c r="K230" s="76">
        <f>I230/H230</f>
        <v/>
      </c>
      <c r="L230" s="246" t="n"/>
      <c r="M230" s="21" t="inlineStr">
        <is>
          <t>县畜牧局</t>
        </is>
      </c>
      <c r="N230" s="21" t="inlineStr">
        <is>
          <t>小南沟乡</t>
        </is>
      </c>
      <c r="O230" s="59" t="n"/>
    </row>
    <row r="231" ht="50" customHeight="1" s="226">
      <c r="A231" s="21" t="n">
        <v>20</v>
      </c>
      <c r="B231" s="33" t="inlineStr">
        <is>
          <t>环脱贫领办发〔2021〕25号</t>
        </is>
      </c>
      <c r="C231" s="59" t="inlineStr">
        <is>
          <t>一批整合</t>
        </is>
      </c>
      <c r="D231" s="21" t="inlineStr">
        <is>
          <t>环县环城镇高龚塬村肉羊规模育肥场育肥场建设补助项目</t>
        </is>
      </c>
      <c r="E231" s="21" t="inlineStr">
        <is>
          <t>新建</t>
        </is>
      </c>
      <c r="F231" s="21" t="inlineStr">
        <is>
          <t>环城镇高龚塬村</t>
        </is>
      </c>
      <c r="G231" s="32" t="inlineStr">
        <is>
          <t>新建育肥羊舍776㎡。</t>
        </is>
      </c>
      <c r="H231" s="21" t="n">
        <v>15.52</v>
      </c>
      <c r="I231" s="21" t="n">
        <v>15.52</v>
      </c>
      <c r="J231" s="75">
        <f>H231-I231</f>
        <v/>
      </c>
      <c r="K231" s="76">
        <f>I231/H231</f>
        <v/>
      </c>
      <c r="L231" s="246" t="n"/>
      <c r="M231" s="21" t="inlineStr">
        <is>
          <t>县畜牧局</t>
        </is>
      </c>
      <c r="N231" s="21" t="inlineStr">
        <is>
          <t>环城镇</t>
        </is>
      </c>
      <c r="O231" s="59" t="n"/>
    </row>
    <row r="232" ht="50" customHeight="1" s="226">
      <c r="A232" s="21" t="n">
        <v>21</v>
      </c>
      <c r="B232" s="33" t="inlineStr">
        <is>
          <t>环脱贫领办发〔2021〕25号</t>
        </is>
      </c>
      <c r="C232" s="59" t="inlineStr">
        <is>
          <t>一批整合</t>
        </is>
      </c>
      <c r="D232" s="21" t="inlineStr">
        <is>
          <t>环县合道镇红崖洼村肉羊规模育肥场育肥场建设补助项目</t>
        </is>
      </c>
      <c r="E232" s="21" t="inlineStr">
        <is>
          <t>新建</t>
        </is>
      </c>
      <c r="F232" s="21" t="inlineStr">
        <is>
          <t>合道镇红崖洼村</t>
        </is>
      </c>
      <c r="G232" s="32" t="inlineStr">
        <is>
          <t>新建育肥羊舍1387.1㎡。</t>
        </is>
      </c>
      <c r="H232" s="21" t="n">
        <v>27.742</v>
      </c>
      <c r="I232" s="21" t="n">
        <v>27.742</v>
      </c>
      <c r="J232" s="75">
        <f>H232-I232</f>
        <v/>
      </c>
      <c r="K232" s="76">
        <f>I232/H232</f>
        <v/>
      </c>
      <c r="L232" s="246" t="n"/>
      <c r="M232" s="21" t="inlineStr">
        <is>
          <t>县畜牧局</t>
        </is>
      </c>
      <c r="N232" s="21" t="inlineStr">
        <is>
          <t>合道镇</t>
        </is>
      </c>
      <c r="O232" s="59" t="n"/>
    </row>
    <row r="233" ht="50" customHeight="1" s="226">
      <c r="A233" s="21" t="n">
        <v>22</v>
      </c>
      <c r="B233" s="33" t="inlineStr">
        <is>
          <t>环脱贫领办发〔2021〕25号</t>
        </is>
      </c>
      <c r="C233" s="59" t="inlineStr">
        <is>
          <t>一批整合</t>
        </is>
      </c>
      <c r="D233" s="21" t="inlineStr">
        <is>
          <t>环县天池乡喜家坪村肉羊规模育肥场育肥场建设补助项目</t>
        </is>
      </c>
      <c r="E233" s="21" t="inlineStr">
        <is>
          <t>新建</t>
        </is>
      </c>
      <c r="F233" s="21" t="inlineStr">
        <is>
          <t>天池乡喜家坪村</t>
        </is>
      </c>
      <c r="G233" s="32" t="inlineStr">
        <is>
          <t>新建育肥羊舍1387.1㎡。</t>
        </is>
      </c>
      <c r="H233" s="21" t="n">
        <v>27.742</v>
      </c>
      <c r="I233" s="21" t="n">
        <v>27.742</v>
      </c>
      <c r="J233" s="75">
        <f>H233-I233</f>
        <v/>
      </c>
      <c r="K233" s="76">
        <f>I233/H233</f>
        <v/>
      </c>
      <c r="L233" s="246" t="n"/>
      <c r="M233" s="21" t="inlineStr">
        <is>
          <t>县畜牧局</t>
        </is>
      </c>
      <c r="N233" s="21" t="inlineStr">
        <is>
          <t>天池乡</t>
        </is>
      </c>
      <c r="O233" s="59" t="n"/>
    </row>
    <row r="234" ht="50" customHeight="1" s="226">
      <c r="A234" s="21" t="n">
        <v>23</v>
      </c>
      <c r="B234" s="33" t="inlineStr">
        <is>
          <t>环脱贫领办发〔2021〕25号</t>
        </is>
      </c>
      <c r="C234" s="59" t="inlineStr">
        <is>
          <t>一批整合</t>
        </is>
      </c>
      <c r="D234" s="21" t="inlineStr">
        <is>
          <t>环县山城乡王山口子村肉羊规模育肥场育肥场建设补助项目</t>
        </is>
      </c>
      <c r="E234" s="21" t="inlineStr">
        <is>
          <t>新建</t>
        </is>
      </c>
      <c r="F234" s="21" t="inlineStr">
        <is>
          <t>山城乡王山口子村</t>
        </is>
      </c>
      <c r="G234" s="32" t="inlineStr">
        <is>
          <t>新建育肥羊舍1387.1㎡。</t>
        </is>
      </c>
      <c r="H234" s="21" t="n">
        <v>27.742</v>
      </c>
      <c r="I234" s="21" t="n">
        <v>27.742</v>
      </c>
      <c r="J234" s="75">
        <f>H234-I234</f>
        <v/>
      </c>
      <c r="K234" s="76">
        <f>I234/H234</f>
        <v/>
      </c>
      <c r="L234" s="246" t="n"/>
      <c r="M234" s="21" t="inlineStr">
        <is>
          <t>县畜牧局</t>
        </is>
      </c>
      <c r="N234" s="21" t="inlineStr">
        <is>
          <t>山城乡</t>
        </is>
      </c>
      <c r="O234" s="59" t="n"/>
    </row>
    <row r="235" ht="50" customHeight="1" s="226">
      <c r="A235" s="21" t="n">
        <v>24</v>
      </c>
      <c r="B235" s="33" t="inlineStr">
        <is>
          <t>环脱贫领办发〔2021〕25号</t>
        </is>
      </c>
      <c r="C235" s="59" t="inlineStr">
        <is>
          <t>一批整合</t>
        </is>
      </c>
      <c r="D235" s="21" t="inlineStr">
        <is>
          <t>环县志阳养殖农民专业合作社育肥场建设补助项目</t>
        </is>
      </c>
      <c r="E235" s="21" t="inlineStr">
        <is>
          <t>新建</t>
        </is>
      </c>
      <c r="F235" s="21" t="inlineStr">
        <is>
          <t>秦团庄乡新集子村</t>
        </is>
      </c>
      <c r="G235" s="32" t="inlineStr">
        <is>
          <t>新建育肥羊舍1435.72㎡。</t>
        </is>
      </c>
      <c r="H235" s="21" t="n">
        <v>28.7144</v>
      </c>
      <c r="I235" s="21" t="n">
        <v>28.7144</v>
      </c>
      <c r="J235" s="75">
        <f>H235-I235</f>
        <v/>
      </c>
      <c r="K235" s="76">
        <f>I235/H235</f>
        <v/>
      </c>
      <c r="L235" s="246" t="n"/>
      <c r="M235" s="21" t="inlineStr">
        <is>
          <t>县畜牧局</t>
        </is>
      </c>
      <c r="N235" s="21" t="inlineStr">
        <is>
          <t>秦团庄乡</t>
        </is>
      </c>
      <c r="O235" s="59" t="n"/>
    </row>
    <row r="236" ht="50" customHeight="1" s="226">
      <c r="A236" s="21" t="n">
        <v>25</v>
      </c>
      <c r="B236" s="33" t="inlineStr">
        <is>
          <t>环脱贫领办发〔2021〕25号</t>
        </is>
      </c>
      <c r="C236" s="59" t="inlineStr">
        <is>
          <t>一批整合</t>
        </is>
      </c>
      <c r="D236" s="21" t="inlineStr">
        <is>
          <t>环县永顺隆养殖农民专业合作社育肥场建设补助项目</t>
        </is>
      </c>
      <c r="E236" s="21" t="inlineStr">
        <is>
          <t>新建</t>
        </is>
      </c>
      <c r="F236" s="21" t="inlineStr">
        <is>
          <t>虎洞镇
张家湾村</t>
        </is>
      </c>
      <c r="G236" s="32" t="inlineStr">
        <is>
          <t>新建育肥羊舍1730㎡。</t>
        </is>
      </c>
      <c r="H236" s="21" t="n">
        <v>34.6</v>
      </c>
      <c r="I236" s="21" t="n">
        <v>34.6</v>
      </c>
      <c r="J236" s="75">
        <f>H236-I236</f>
        <v/>
      </c>
      <c r="K236" s="76">
        <f>I236/H236</f>
        <v/>
      </c>
      <c r="L236" s="246" t="n"/>
      <c r="M236" s="21" t="inlineStr">
        <is>
          <t>县畜牧局</t>
        </is>
      </c>
      <c r="N236" s="21" t="inlineStr">
        <is>
          <t>虎洞镇</t>
        </is>
      </c>
      <c r="O236" s="59" t="n"/>
    </row>
    <row r="237" ht="50" customHeight="1" s="226">
      <c r="A237" s="21" t="n">
        <v>26</v>
      </c>
      <c r="B237" s="33" t="inlineStr">
        <is>
          <t>环脱贫领办发〔2021〕25号</t>
        </is>
      </c>
      <c r="C237" s="59" t="inlineStr">
        <is>
          <t>一批整合</t>
        </is>
      </c>
      <c r="D237" s="21" t="inlineStr">
        <is>
          <t>环县成州养殖专业合作社育肥场建设补助项目</t>
        </is>
      </c>
      <c r="E237" s="21" t="inlineStr">
        <is>
          <t>新建</t>
        </is>
      </c>
      <c r="F237" s="21" t="inlineStr">
        <is>
          <t>虎洞镇
常兆台村</t>
        </is>
      </c>
      <c r="G237" s="32" t="inlineStr">
        <is>
          <t>新建育肥羊舍1495.1㎡，</t>
        </is>
      </c>
      <c r="H237" s="21" t="n">
        <v>29.902</v>
      </c>
      <c r="I237" s="21" t="n">
        <v>29.902</v>
      </c>
      <c r="J237" s="75">
        <f>H237-I237</f>
        <v/>
      </c>
      <c r="K237" s="76">
        <f>I237/H237</f>
        <v/>
      </c>
      <c r="L237" s="246" t="n"/>
      <c r="M237" s="21" t="inlineStr">
        <is>
          <t>县畜牧局</t>
        </is>
      </c>
      <c r="N237" s="21" t="inlineStr">
        <is>
          <t>虎洞镇</t>
        </is>
      </c>
      <c r="O237" s="59" t="n"/>
    </row>
    <row r="238" ht="50" customHeight="1" s="226">
      <c r="A238" s="21" t="n">
        <v>27</v>
      </c>
      <c r="B238" s="33" t="inlineStr">
        <is>
          <t>环脱贫领办发〔2021〕25号</t>
        </is>
      </c>
      <c r="C238" s="59" t="inlineStr">
        <is>
          <t>一批整合</t>
        </is>
      </c>
      <c r="D238" s="21" t="inlineStr">
        <is>
          <t>环县演武宏丰养殖农民专业合作社育肥场建设补助项目</t>
        </is>
      </c>
      <c r="E238" s="21" t="inlineStr">
        <is>
          <t>新建</t>
        </is>
      </c>
      <c r="F238" s="21" t="inlineStr">
        <is>
          <t>演武乡
路家塬村</t>
        </is>
      </c>
      <c r="G238" s="32" t="inlineStr">
        <is>
          <t>新建育肥羊舍1426.5㎡。</t>
        </is>
      </c>
      <c r="H238" s="21" t="n">
        <v>28.53</v>
      </c>
      <c r="I238" s="21" t="n">
        <v>28.53</v>
      </c>
      <c r="J238" s="75">
        <f>H238-I238</f>
        <v/>
      </c>
      <c r="K238" s="76">
        <f>I238/H238</f>
        <v/>
      </c>
      <c r="L238" s="246" t="n"/>
      <c r="M238" s="21" t="inlineStr">
        <is>
          <t>县畜牧局</t>
        </is>
      </c>
      <c r="N238" s="21" t="inlineStr">
        <is>
          <t>演武乡</t>
        </is>
      </c>
      <c r="O238" s="59" t="n"/>
    </row>
    <row r="239" ht="50" customHeight="1" s="226">
      <c r="A239" s="21" t="n">
        <v>28</v>
      </c>
      <c r="B239" s="33" t="inlineStr">
        <is>
          <t>环脱贫领办发〔2021〕25号</t>
        </is>
      </c>
      <c r="C239" s="59" t="inlineStr">
        <is>
          <t>一批整合</t>
        </is>
      </c>
      <c r="D239" s="21" t="inlineStr">
        <is>
          <t>环县鹏翔养殖专业合作社育肥场建设补助项目</t>
        </is>
      </c>
      <c r="E239" s="21" t="inlineStr">
        <is>
          <t>新建</t>
        </is>
      </c>
      <c r="F239" s="21" t="inlineStr">
        <is>
          <t>芦家湾乡
王庄村</t>
        </is>
      </c>
      <c r="G239" s="32" t="inlineStr">
        <is>
          <t>新建育肥羊舍1387.1㎡。</t>
        </is>
      </c>
      <c r="H239" s="21" t="n">
        <v>27.742</v>
      </c>
      <c r="I239" s="21" t="n">
        <v>27.742</v>
      </c>
      <c r="J239" s="75">
        <f>H239-I239</f>
        <v/>
      </c>
      <c r="K239" s="76">
        <f>I239/H239</f>
        <v/>
      </c>
      <c r="L239" s="246" t="n"/>
      <c r="M239" s="21" t="inlineStr">
        <is>
          <t>县畜牧局</t>
        </is>
      </c>
      <c r="N239" s="21" t="inlineStr">
        <is>
          <t>芦家湾乡</t>
        </is>
      </c>
      <c r="O239" s="59" t="n"/>
    </row>
    <row r="240" ht="50" customHeight="1" s="226">
      <c r="A240" s="21" t="n">
        <v>29</v>
      </c>
      <c r="B240" s="33" t="inlineStr">
        <is>
          <t>环脱贫领办发〔2021〕25号</t>
        </is>
      </c>
      <c r="C240" s="59" t="inlineStr">
        <is>
          <t>一批整合</t>
        </is>
      </c>
      <c r="D240" s="21" t="inlineStr">
        <is>
          <t>牧康丰茂草畜产业专业合作社育肥场补助项目</t>
        </is>
      </c>
      <c r="E240" s="21" t="inlineStr">
        <is>
          <t>新建</t>
        </is>
      </c>
      <c r="F240" s="21" t="inlineStr">
        <is>
          <t>木钵镇殷家桥村</t>
        </is>
      </c>
      <c r="G240" s="32" t="inlineStr">
        <is>
          <t>新建羊棚3000㎡。</t>
        </is>
      </c>
      <c r="H240" s="21" t="n">
        <v>60</v>
      </c>
      <c r="I240" s="21" t="n">
        <v>60</v>
      </c>
      <c r="J240" s="75">
        <f>H240-I240</f>
        <v/>
      </c>
      <c r="K240" s="76">
        <f>I240/H240</f>
        <v/>
      </c>
      <c r="L240" s="246" t="n"/>
      <c r="M240" s="21" t="inlineStr">
        <is>
          <t>县畜牧局</t>
        </is>
      </c>
      <c r="N240" s="21" t="inlineStr">
        <is>
          <t>木钵镇</t>
        </is>
      </c>
      <c r="O240" s="59" t="n"/>
    </row>
    <row r="241" ht="50" customHeight="1" s="226">
      <c r="A241" s="21" t="n">
        <v>30</v>
      </c>
      <c r="B241" s="33" t="inlineStr">
        <is>
          <t>环脱贫领办发〔2021〕25号</t>
        </is>
      </c>
      <c r="C241" s="59" t="inlineStr">
        <is>
          <t>一批整合</t>
        </is>
      </c>
      <c r="D241" s="21" t="inlineStr">
        <is>
          <t>环县德华澳美肉羊良种繁育专业合作社联合社育肥场建设补助项目</t>
        </is>
      </c>
      <c r="E241" s="21" t="inlineStr">
        <is>
          <t>新建</t>
        </is>
      </c>
      <c r="F241" s="21" t="inlineStr">
        <is>
          <t>木钵镇殷家桥村</t>
        </is>
      </c>
      <c r="G241" s="32" t="inlineStr">
        <is>
          <t>新建羊棚14043.9㎡。</t>
        </is>
      </c>
      <c r="H241" s="21" t="n">
        <v>280.878</v>
      </c>
      <c r="I241" s="21" t="n">
        <v>280.878</v>
      </c>
      <c r="J241" s="75">
        <f>H241-I241</f>
        <v/>
      </c>
      <c r="K241" s="76">
        <f>I241/H241</f>
        <v/>
      </c>
      <c r="L241" s="246" t="n"/>
      <c r="M241" s="21" t="inlineStr">
        <is>
          <t>县畜牧局</t>
        </is>
      </c>
      <c r="N241" s="21" t="inlineStr">
        <is>
          <t>木钵镇</t>
        </is>
      </c>
      <c r="O241" s="59" t="n"/>
    </row>
    <row r="242" ht="36" customHeight="1" s="226">
      <c r="A242" s="91" t="inlineStr">
        <is>
          <t>十九</t>
        </is>
      </c>
      <c r="B242" s="55" t="inlineStr">
        <is>
          <t>环脱贫领办发〔2021〕25号</t>
        </is>
      </c>
      <c r="C242" s="79" t="inlineStr">
        <is>
          <t>一批整合</t>
        </is>
      </c>
      <c r="D242" s="92" t="inlineStr">
        <is>
          <t>淤地坝
除险加固项目合计</t>
        </is>
      </c>
      <c r="E242" s="82" t="inlineStr">
        <is>
          <t>新建</t>
        </is>
      </c>
      <c r="F242" s="82" t="inlineStr">
        <is>
          <t>4个乡（镇）</t>
        </is>
      </c>
      <c r="G242" s="93" t="inlineStr">
        <is>
          <t>维修加固坝体、增设溢洪道，维修上坝道路</t>
        </is>
      </c>
      <c r="H242" s="221" t="n">
        <v>770</v>
      </c>
      <c r="I242" s="221" t="n">
        <v>770</v>
      </c>
      <c r="J242" s="73">
        <f>H242-I242</f>
        <v/>
      </c>
      <c r="K242" s="74">
        <f>I242/H242</f>
        <v/>
      </c>
      <c r="L242" s="225" t="n"/>
      <c r="M242" s="82" t="inlineStr">
        <is>
          <t>县水保局</t>
        </is>
      </c>
      <c r="N242" s="82" t="inlineStr">
        <is>
          <t>县水保局</t>
        </is>
      </c>
      <c r="O242" s="79" t="n"/>
    </row>
    <row r="243" ht="36" customHeight="1" s="226">
      <c r="A243" s="95" t="n">
        <v>1</v>
      </c>
      <c r="B243" s="33" t="inlineStr">
        <is>
          <t>环脱贫领办发〔2021〕25号</t>
        </is>
      </c>
      <c r="C243" s="59" t="inlineStr">
        <is>
          <t>一批整合</t>
        </is>
      </c>
      <c r="D243" s="96" t="inlineStr">
        <is>
          <t>党山沟淤地坝除险加固工程</t>
        </is>
      </c>
      <c r="E243" s="95" t="inlineStr">
        <is>
          <t xml:space="preserve">新建 </t>
        </is>
      </c>
      <c r="F243" s="96" t="inlineStr">
        <is>
          <t>车道镇</t>
        </is>
      </c>
      <c r="G243" s="97" t="inlineStr">
        <is>
          <t>增设排水沟，维修上坝道路，增设泄洪设施</t>
        </is>
      </c>
      <c r="H243" s="96" t="n">
        <v>160.08</v>
      </c>
      <c r="I243" s="96" t="n">
        <v>160.08</v>
      </c>
      <c r="J243" s="75">
        <f>H243-I243</f>
        <v/>
      </c>
      <c r="K243" s="76">
        <f>I243/H243</f>
        <v/>
      </c>
      <c r="L243" s="246" t="n"/>
      <c r="M243" s="96" t="inlineStr">
        <is>
          <t>县水保局</t>
        </is>
      </c>
      <c r="N243" s="96" t="inlineStr">
        <is>
          <t>县水保局</t>
        </is>
      </c>
      <c r="O243" s="59" t="n"/>
    </row>
    <row r="244" ht="36" customHeight="1" s="226">
      <c r="A244" s="95" t="n">
        <v>2</v>
      </c>
      <c r="B244" s="33" t="inlineStr">
        <is>
          <t>环脱贫领办发〔2021〕25号</t>
        </is>
      </c>
      <c r="C244" s="59" t="inlineStr">
        <is>
          <t>一批整合</t>
        </is>
      </c>
      <c r="D244" s="96" t="inlineStr">
        <is>
          <t>韩掌沟淤地坝除险加固工程</t>
        </is>
      </c>
      <c r="E244" s="95" t="inlineStr">
        <is>
          <t xml:space="preserve">新建 </t>
        </is>
      </c>
      <c r="F244" s="96" t="inlineStr">
        <is>
          <t>车道镇</t>
        </is>
      </c>
      <c r="G244" s="97" t="inlineStr">
        <is>
          <t>增设排水沟，维修上坝道路，增设泄洪设施</t>
        </is>
      </c>
      <c r="H244" s="96" t="n">
        <v>139.99</v>
      </c>
      <c r="I244" s="96" t="n">
        <v>139.99</v>
      </c>
      <c r="J244" s="75">
        <f>H244-I244</f>
        <v/>
      </c>
      <c r="K244" s="76">
        <f>I244/H244</f>
        <v/>
      </c>
      <c r="L244" s="246" t="n"/>
      <c r="M244" s="96" t="inlineStr">
        <is>
          <t>县水保局</t>
        </is>
      </c>
      <c r="N244" s="96" t="inlineStr">
        <is>
          <t>县水保局</t>
        </is>
      </c>
      <c r="O244" s="59" t="n"/>
    </row>
    <row r="245" ht="36" customHeight="1" s="226">
      <c r="A245" s="95" t="n">
        <v>3</v>
      </c>
      <c r="B245" s="33" t="inlineStr">
        <is>
          <t>环脱贫领办发〔2021〕25号</t>
        </is>
      </c>
      <c r="C245" s="59" t="inlineStr">
        <is>
          <t>一批整合</t>
        </is>
      </c>
      <c r="D245" s="96" t="inlineStr">
        <is>
          <t>周家沟淤地坝除险加固工程</t>
        </is>
      </c>
      <c r="E245" s="95" t="inlineStr">
        <is>
          <t xml:space="preserve">新建 </t>
        </is>
      </c>
      <c r="F245" s="96" t="inlineStr">
        <is>
          <t>芦家湾乡</t>
        </is>
      </c>
      <c r="G245" s="97" t="inlineStr">
        <is>
          <t>增设排水沟，维修上坝道路，增设泄洪设施</t>
        </is>
      </c>
      <c r="H245" s="96" t="n">
        <v>128.58</v>
      </c>
      <c r="I245" s="96" t="n">
        <v>128.58</v>
      </c>
      <c r="J245" s="75">
        <f>H245-I245</f>
        <v/>
      </c>
      <c r="K245" s="76">
        <f>I245/H245</f>
        <v/>
      </c>
      <c r="L245" s="246" t="n"/>
      <c r="M245" s="96" t="inlineStr">
        <is>
          <t>县水保局</t>
        </is>
      </c>
      <c r="N245" s="96" t="inlineStr">
        <is>
          <t>县水保局</t>
        </is>
      </c>
      <c r="O245" s="59" t="n"/>
    </row>
    <row r="246" ht="36" customHeight="1" s="226">
      <c r="A246" s="95" t="n">
        <v>4</v>
      </c>
      <c r="B246" s="33" t="inlineStr">
        <is>
          <t>环脱贫领办发〔2021〕25号</t>
        </is>
      </c>
      <c r="C246" s="59" t="inlineStr">
        <is>
          <t>一批整合</t>
        </is>
      </c>
      <c r="D246" s="96" t="inlineStr">
        <is>
          <t>掌滩沟淤地坝除险加固工程</t>
        </is>
      </c>
      <c r="E246" s="95" t="inlineStr">
        <is>
          <t xml:space="preserve">新建 </t>
        </is>
      </c>
      <c r="F246" s="96" t="inlineStr">
        <is>
          <t>洪德镇</t>
        </is>
      </c>
      <c r="G246" s="97" t="inlineStr">
        <is>
          <t>增设排水沟，维修上坝道路，增设泄洪设施</t>
        </is>
      </c>
      <c r="H246" s="96" t="n">
        <v>128.03</v>
      </c>
      <c r="I246" s="96" t="n">
        <v>128.03</v>
      </c>
      <c r="J246" s="75">
        <f>H246-I246</f>
        <v/>
      </c>
      <c r="K246" s="76">
        <f>I246/H246</f>
        <v/>
      </c>
      <c r="L246" s="246" t="n"/>
      <c r="M246" s="96" t="inlineStr">
        <is>
          <t>县水保局</t>
        </is>
      </c>
      <c r="N246" s="96" t="inlineStr">
        <is>
          <t>县水保局</t>
        </is>
      </c>
      <c r="O246" s="59" t="n"/>
    </row>
    <row r="247" ht="36" customHeight="1" s="226">
      <c r="A247" s="95" t="n">
        <v>5</v>
      </c>
      <c r="B247" s="33" t="inlineStr">
        <is>
          <t>环脱贫领办发〔2021〕25号</t>
        </is>
      </c>
      <c r="C247" s="59" t="inlineStr">
        <is>
          <t>一批整合</t>
        </is>
      </c>
      <c r="D247" s="96" t="inlineStr">
        <is>
          <t>沙沟淤地坝除险加固工程</t>
        </is>
      </c>
      <c r="E247" s="95" t="inlineStr">
        <is>
          <t xml:space="preserve">新建 </t>
        </is>
      </c>
      <c r="F247" s="96" t="inlineStr">
        <is>
          <t>洪德镇</t>
        </is>
      </c>
      <c r="G247" s="97" t="inlineStr">
        <is>
          <t>增设排水沟，维修上坝道路，增设泄洪设施</t>
        </is>
      </c>
      <c r="H247" s="96" t="n">
        <v>88.31999999999999</v>
      </c>
      <c r="I247" s="96" t="n">
        <v>88.31999999999999</v>
      </c>
      <c r="J247" s="75">
        <f>H247-I247</f>
        <v/>
      </c>
      <c r="K247" s="76">
        <f>I247/H247</f>
        <v/>
      </c>
      <c r="L247" s="246" t="n"/>
      <c r="M247" s="96" t="inlineStr">
        <is>
          <t>县水保局</t>
        </is>
      </c>
      <c r="N247" s="96" t="inlineStr">
        <is>
          <t>县水保局</t>
        </is>
      </c>
      <c r="O247" s="59" t="n"/>
    </row>
    <row r="248" ht="36" customHeight="1" s="226">
      <c r="A248" s="95" t="n">
        <v>6</v>
      </c>
      <c r="B248" s="33" t="inlineStr">
        <is>
          <t>环脱贫领办发〔2021〕25号</t>
        </is>
      </c>
      <c r="C248" s="59" t="inlineStr">
        <is>
          <t>一批整合</t>
        </is>
      </c>
      <c r="D248" s="96" t="inlineStr">
        <is>
          <t>常崾岘2#中型淤地坝除险加固工程</t>
        </is>
      </c>
      <c r="E248" s="95" t="inlineStr">
        <is>
          <t xml:space="preserve">新建 </t>
        </is>
      </c>
      <c r="F248" s="96" t="inlineStr">
        <is>
          <t>芦家湾乡</t>
        </is>
      </c>
      <c r="G248" s="96" t="inlineStr">
        <is>
          <t>上坝道路维修，坝体维修</t>
        </is>
      </c>
      <c r="H248" s="96" t="n">
        <v>50</v>
      </c>
      <c r="I248" s="96" t="n">
        <v>50</v>
      </c>
      <c r="J248" s="75">
        <f>H248-I248</f>
        <v/>
      </c>
      <c r="K248" s="76">
        <f>I248/H248</f>
        <v/>
      </c>
      <c r="L248" s="246" t="n"/>
      <c r="M248" s="96" t="inlineStr">
        <is>
          <t>县水保局</t>
        </is>
      </c>
      <c r="N248" s="96" t="inlineStr">
        <is>
          <t>县水保局</t>
        </is>
      </c>
      <c r="O248" s="59" t="n"/>
    </row>
    <row r="249" ht="36" customHeight="1" s="226">
      <c r="A249" s="95" t="n">
        <v>7</v>
      </c>
      <c r="B249" s="33" t="inlineStr">
        <is>
          <t>环脱贫领办发〔2021〕25号</t>
        </is>
      </c>
      <c r="C249" s="59" t="inlineStr">
        <is>
          <t>一批整合</t>
        </is>
      </c>
      <c r="D249" s="96" t="inlineStr">
        <is>
          <t>油坊沟2#中型淤地坝除险加固工程</t>
        </is>
      </c>
      <c r="E249" s="95" t="inlineStr">
        <is>
          <t xml:space="preserve">新建 </t>
        </is>
      </c>
      <c r="F249" s="96" t="inlineStr">
        <is>
          <t>芦家湾乡</t>
        </is>
      </c>
      <c r="G249" s="96" t="inlineStr">
        <is>
          <t>水毁坝体恢复，维修泄洪洞</t>
        </is>
      </c>
      <c r="H249" s="96" t="n">
        <v>23</v>
      </c>
      <c r="I249" s="96" t="n">
        <v>23</v>
      </c>
      <c r="J249" s="75">
        <f>H249-I249</f>
        <v/>
      </c>
      <c r="K249" s="76">
        <f>I249/H249</f>
        <v/>
      </c>
      <c r="L249" s="246" t="n"/>
      <c r="M249" s="96" t="inlineStr">
        <is>
          <t>县水保局</t>
        </is>
      </c>
      <c r="N249" s="96" t="inlineStr">
        <is>
          <t>县水保局</t>
        </is>
      </c>
      <c r="O249" s="59" t="n"/>
    </row>
    <row r="250" ht="36" customHeight="1" s="226">
      <c r="A250" s="95" t="n">
        <v>8</v>
      </c>
      <c r="B250" s="33" t="inlineStr">
        <is>
          <t>环脱贫领办发〔2021〕25号</t>
        </is>
      </c>
      <c r="C250" s="59" t="inlineStr">
        <is>
          <t>一批整合</t>
        </is>
      </c>
      <c r="D250" s="96" t="inlineStr">
        <is>
          <t>王庄中型淤地坝除险加固工程</t>
        </is>
      </c>
      <c r="E250" s="95" t="inlineStr">
        <is>
          <t xml:space="preserve">新建 </t>
        </is>
      </c>
      <c r="F250" s="96" t="inlineStr">
        <is>
          <t>芦家湾乡</t>
        </is>
      </c>
      <c r="G250" s="96" t="inlineStr">
        <is>
          <t>坝体恢复，维修溢洪道</t>
        </is>
      </c>
      <c r="H250" s="96" t="n">
        <v>22</v>
      </c>
      <c r="I250" s="96" t="n">
        <v>22</v>
      </c>
      <c r="J250" s="75">
        <f>H250-I250</f>
        <v/>
      </c>
      <c r="K250" s="76">
        <f>I250/H250</f>
        <v/>
      </c>
      <c r="L250" s="246" t="n"/>
      <c r="M250" s="96" t="inlineStr">
        <is>
          <t>县水保局</t>
        </is>
      </c>
      <c r="N250" s="96" t="inlineStr">
        <is>
          <t>县水保局</t>
        </is>
      </c>
      <c r="O250" s="59" t="n"/>
    </row>
    <row r="251" ht="36" customHeight="1" s="226">
      <c r="A251" s="95" t="n">
        <v>9</v>
      </c>
      <c r="B251" s="33" t="inlineStr">
        <is>
          <t>环脱贫领办发〔2021〕25号</t>
        </is>
      </c>
      <c r="C251" s="59" t="inlineStr">
        <is>
          <t>一批整合</t>
        </is>
      </c>
      <c r="D251" s="96" t="inlineStr">
        <is>
          <t>堡子沟淤地坝除险加固工程</t>
        </is>
      </c>
      <c r="E251" s="95" t="inlineStr">
        <is>
          <t xml:space="preserve">新建 </t>
        </is>
      </c>
      <c r="F251" s="96" t="inlineStr">
        <is>
          <t>演武乡</t>
        </is>
      </c>
      <c r="G251" s="96" t="inlineStr">
        <is>
          <t>新建淤地坝1座</t>
        </is>
      </c>
      <c r="H251" s="96" t="n">
        <v>30</v>
      </c>
      <c r="I251" s="96" t="n">
        <v>30</v>
      </c>
      <c r="J251" s="75">
        <f>H251-I251</f>
        <v/>
      </c>
      <c r="K251" s="76">
        <f>I251/H251</f>
        <v/>
      </c>
      <c r="L251" s="246" t="n"/>
      <c r="M251" s="96" t="inlineStr">
        <is>
          <t>县水保局</t>
        </is>
      </c>
      <c r="N251" s="96" t="inlineStr">
        <is>
          <t>县水保局</t>
        </is>
      </c>
      <c r="O251" s="59" t="n"/>
    </row>
    <row r="252" ht="60" customFormat="1" customHeight="1" s="47">
      <c r="A252" s="150" t="inlineStr">
        <is>
          <t>二十</t>
        </is>
      </c>
      <c r="B252" s="82" t="inlineStr">
        <is>
          <t>环农领办发〔2021〕36号</t>
        </is>
      </c>
      <c r="C252" s="54" t="inlineStr">
        <is>
          <t>一批整合</t>
        </is>
      </c>
      <c r="D252" s="82" t="inlineStr">
        <is>
          <t>环县虎洞镇贾驿村贾塬管道延伸工程</t>
        </is>
      </c>
      <c r="E252" s="82" t="inlineStr">
        <is>
          <t>新建</t>
        </is>
      </c>
      <c r="F252" s="82" t="inlineStr">
        <is>
          <t>虎洞镇</t>
        </is>
      </c>
      <c r="G252" s="108" t="inlineStr">
        <is>
          <t>新建2000m³、200m³地下蓄水池各1座；埋设管道69820m，其中管沟埋设管道69420m,定向钻埋设管道400m(1.6MpaDn90PE管道200m,1.6MpaDn63PE管道200m);检查井81座；管道穿路21处；埋设管道标志桩414个；工程配套入户设施共565户。</t>
        </is>
      </c>
      <c r="H252" s="82" t="n">
        <v>30</v>
      </c>
      <c r="I252" s="82" t="n">
        <v>30</v>
      </c>
      <c r="J252" s="73">
        <f>H252-I252</f>
        <v/>
      </c>
      <c r="K252" s="74">
        <f>I252/H252</f>
        <v/>
      </c>
      <c r="L252" s="82" t="n"/>
      <c r="M252" s="82" t="inlineStr">
        <is>
          <t>水务局</t>
        </is>
      </c>
      <c r="N252" s="82" t="inlineStr">
        <is>
          <t>水务局</t>
        </is>
      </c>
      <c r="O252" s="82" t="inlineStr">
        <is>
          <t>调整资金</t>
        </is>
      </c>
    </row>
    <row r="253" ht="37" customHeight="1" s="226">
      <c r="A253" s="91" t="inlineStr">
        <is>
          <t>二十一</t>
        </is>
      </c>
      <c r="B253" s="55" t="inlineStr">
        <is>
          <t>环脱贫领办发〔2021〕25号</t>
        </is>
      </c>
      <c r="C253" s="79" t="inlineStr">
        <is>
          <t>一批整合</t>
        </is>
      </c>
      <c r="D253" s="92" t="inlineStr">
        <is>
          <t>黄土高原塬面保护项目合计</t>
        </is>
      </c>
      <c r="E253" s="91" t="inlineStr">
        <is>
          <t>新建</t>
        </is>
      </c>
      <c r="F253" s="92" t="inlineStr">
        <is>
          <t>环城等5个乡镇</t>
        </is>
      </c>
      <c r="G253" s="99" t="inlineStr">
        <is>
          <t>实施黄土高原塬面保护项目8个</t>
        </is>
      </c>
      <c r="H253" s="248" t="n">
        <v>500</v>
      </c>
      <c r="I253" s="248" t="n">
        <v>500</v>
      </c>
      <c r="J253" s="73">
        <f>H253-I253</f>
        <v/>
      </c>
      <c r="K253" s="74">
        <f>I253/H253</f>
        <v/>
      </c>
      <c r="L253" s="225" t="n"/>
      <c r="M253" s="92" t="inlineStr">
        <is>
          <t>县水保局</t>
        </is>
      </c>
      <c r="N253" s="92" t="inlineStr">
        <is>
          <t>水保局</t>
        </is>
      </c>
      <c r="O253" s="79" t="n"/>
    </row>
    <row r="254" ht="32" customHeight="1" s="226">
      <c r="A254" s="95" t="n">
        <v>1</v>
      </c>
      <c r="B254" s="33" t="inlineStr">
        <is>
          <t>环脱贫领办发〔2021〕25号</t>
        </is>
      </c>
      <c r="C254" s="59" t="inlineStr">
        <is>
          <t>一批整合</t>
        </is>
      </c>
      <c r="D254" s="96" t="inlineStr">
        <is>
          <t>白草塬村赵崾岘</t>
        </is>
      </c>
      <c r="E254" s="95" t="inlineStr">
        <is>
          <t xml:space="preserve">新建 </t>
        </is>
      </c>
      <c r="F254" s="96" t="inlineStr">
        <is>
          <t>环城镇</t>
        </is>
      </c>
      <c r="G254" s="97" t="inlineStr">
        <is>
          <t>新建蓄水池1座、涝池1座、排水渠230米、造林15.74公顷、土地复垦2.67公顷、临时施工道路0.2千米。</t>
        </is>
      </c>
      <c r="H254" s="249" t="n">
        <v>34.2</v>
      </c>
      <c r="I254" s="249" t="n">
        <v>34.2</v>
      </c>
      <c r="J254" s="75">
        <f>H254-I254</f>
        <v/>
      </c>
      <c r="K254" s="76">
        <f>I254/H254</f>
        <v/>
      </c>
      <c r="L254" s="246" t="n"/>
      <c r="M254" s="96" t="inlineStr">
        <is>
          <t>县水保局</t>
        </is>
      </c>
      <c r="N254" s="96" t="inlineStr">
        <is>
          <t>县水保局</t>
        </is>
      </c>
      <c r="O254" s="59" t="n"/>
    </row>
    <row r="255" ht="32" customHeight="1" s="226">
      <c r="A255" s="95" t="n">
        <v>2</v>
      </c>
      <c r="B255" s="33" t="inlineStr">
        <is>
          <t>环脱贫领办发〔2021〕25号</t>
        </is>
      </c>
      <c r="C255" s="59" t="inlineStr">
        <is>
          <t>一批整合</t>
        </is>
      </c>
      <c r="D255" s="96" t="inlineStr">
        <is>
          <t>大户掌村猪头湾1#沟头</t>
        </is>
      </c>
      <c r="E255" s="95" t="inlineStr">
        <is>
          <t xml:space="preserve">新建 </t>
        </is>
      </c>
      <c r="F255" s="96" t="inlineStr">
        <is>
          <t>毛井镇</t>
        </is>
      </c>
      <c r="G255" s="97" t="inlineStr">
        <is>
          <t>新建沟头回填加固1处、沟头防护2道、排水下沟工程2处、排水渠83米、造林22.4596公顷、种草0.088公顷、临时施工道路0.65千米。</t>
        </is>
      </c>
      <c r="H255" s="249" t="n">
        <v>38.09</v>
      </c>
      <c r="I255" s="249" t="n">
        <v>38.09</v>
      </c>
      <c r="J255" s="75">
        <f>H255-I255</f>
        <v/>
      </c>
      <c r="K255" s="76">
        <f>I255/H255</f>
        <v/>
      </c>
      <c r="L255" s="246" t="n"/>
      <c r="M255" s="96" t="inlineStr">
        <is>
          <t>县水保局</t>
        </is>
      </c>
      <c r="N255" s="96" t="inlineStr">
        <is>
          <t>县水保局</t>
        </is>
      </c>
      <c r="O255" s="59" t="n"/>
    </row>
    <row r="256" ht="32" customHeight="1" s="226">
      <c r="A256" s="95" t="n">
        <v>3</v>
      </c>
      <c r="B256" s="33" t="inlineStr">
        <is>
          <t>环脱贫领办发〔2021〕25号</t>
        </is>
      </c>
      <c r="C256" s="59" t="inlineStr">
        <is>
          <t>一批整合</t>
        </is>
      </c>
      <c r="D256" s="96" t="inlineStr">
        <is>
          <t>大户掌村猪头湾2#沟头</t>
        </is>
      </c>
      <c r="E256" s="95" t="inlineStr">
        <is>
          <t xml:space="preserve">新建 </t>
        </is>
      </c>
      <c r="F256" s="96" t="inlineStr">
        <is>
          <t>毛井镇</t>
        </is>
      </c>
      <c r="G256" s="233" t="n"/>
      <c r="H256" s="249" t="n">
        <v>40.47</v>
      </c>
      <c r="I256" s="249" t="n">
        <v>40.47</v>
      </c>
      <c r="J256" s="75">
        <f>H256-I256</f>
        <v/>
      </c>
      <c r="K256" s="76">
        <f>I256/H256</f>
        <v/>
      </c>
      <c r="L256" s="246" t="n"/>
      <c r="M256" s="96" t="inlineStr">
        <is>
          <t>县水保局</t>
        </is>
      </c>
      <c r="N256" s="96" t="inlineStr">
        <is>
          <t>县水保局</t>
        </is>
      </c>
      <c r="O256" s="59" t="n"/>
    </row>
    <row r="257" ht="32" customHeight="1" s="226">
      <c r="A257" s="95" t="n">
        <v>4</v>
      </c>
      <c r="B257" s="33" t="inlineStr">
        <is>
          <t>环脱贫领办发〔2021〕25号</t>
        </is>
      </c>
      <c r="C257" s="59" t="inlineStr">
        <is>
          <t>一批整合</t>
        </is>
      </c>
      <c r="D257" s="96" t="inlineStr">
        <is>
          <t>大户掌村猪头湾3#沟头</t>
        </is>
      </c>
      <c r="E257" s="95" t="inlineStr">
        <is>
          <t xml:space="preserve">新建 </t>
        </is>
      </c>
      <c r="F257" s="96" t="inlineStr">
        <is>
          <t>毛井镇</t>
        </is>
      </c>
      <c r="G257" s="216" t="n"/>
      <c r="H257" s="249" t="n">
        <v>41.44</v>
      </c>
      <c r="I257" s="249" t="n">
        <v>41.44</v>
      </c>
      <c r="J257" s="75">
        <f>H257-I257</f>
        <v/>
      </c>
      <c r="K257" s="76">
        <f>I257/H257</f>
        <v/>
      </c>
      <c r="L257" s="246" t="n"/>
      <c r="M257" s="96" t="inlineStr">
        <is>
          <t>县水保局</t>
        </is>
      </c>
      <c r="N257" s="96" t="inlineStr">
        <is>
          <t>县水保局</t>
        </is>
      </c>
      <c r="O257" s="59" t="n"/>
    </row>
    <row r="258" ht="43" customHeight="1" s="226">
      <c r="A258" s="95" t="n">
        <v>5</v>
      </c>
      <c r="B258" s="33" t="inlineStr">
        <is>
          <t>环脱贫领办发〔2021〕25号</t>
        </is>
      </c>
      <c r="C258" s="59" t="inlineStr">
        <is>
          <t>一批整合</t>
        </is>
      </c>
      <c r="D258" s="96" t="inlineStr">
        <is>
          <t>施家滩村庙沟</t>
        </is>
      </c>
      <c r="E258" s="95" t="inlineStr">
        <is>
          <t xml:space="preserve">新建 </t>
        </is>
      </c>
      <c r="F258" s="96" t="inlineStr">
        <is>
          <t>毛井镇</t>
        </is>
      </c>
      <c r="G258" s="97" t="inlineStr">
        <is>
          <t>新建沟头回填加固1处，沟头土围梗3道、蓄水池1座、涝池2座、排水渠120米、马道栽植柠条0.0147公顷、种草0.0987公顷、封育围栏7.9千米、临时施工道路0.3千米。</t>
        </is>
      </c>
      <c r="H258" s="249" t="n">
        <v>76.44</v>
      </c>
      <c r="I258" s="249" t="n">
        <v>76.44</v>
      </c>
      <c r="J258" s="75">
        <f>H258-I258</f>
        <v/>
      </c>
      <c r="K258" s="76">
        <f>I258/H258</f>
        <v/>
      </c>
      <c r="L258" s="246" t="n"/>
      <c r="M258" s="96" t="inlineStr">
        <is>
          <t>县水保局</t>
        </is>
      </c>
      <c r="N258" s="96" t="inlineStr">
        <is>
          <t>县水保局</t>
        </is>
      </c>
      <c r="O258" s="59" t="n"/>
    </row>
    <row r="259" ht="32" customHeight="1" s="226">
      <c r="A259" s="95" t="n">
        <v>6</v>
      </c>
      <c r="B259" s="33" t="inlineStr">
        <is>
          <t>环脱贫领办发〔2021〕25号</t>
        </is>
      </c>
      <c r="C259" s="59" t="inlineStr">
        <is>
          <t>一批整合</t>
        </is>
      </c>
      <c r="D259" s="96" t="inlineStr">
        <is>
          <t>盘龙村盘龙沟头</t>
        </is>
      </c>
      <c r="E259" s="95" t="inlineStr">
        <is>
          <t xml:space="preserve">新建 </t>
        </is>
      </c>
      <c r="F259" s="95" t="inlineStr">
        <is>
          <t>芦家湾乡</t>
        </is>
      </c>
      <c r="G259" s="97" t="inlineStr">
        <is>
          <t>新建沟边挡水梗1道、排水下沟工程1处、沟道柳谷坊7道、削坡马道栽植柠条0.227公顷、临时施工道路0.55千米。</t>
        </is>
      </c>
      <c r="H259" s="249" t="n">
        <v>112.5</v>
      </c>
      <c r="I259" s="249" t="n">
        <v>112.5</v>
      </c>
      <c r="J259" s="75">
        <f>H259-I259</f>
        <v/>
      </c>
      <c r="K259" s="76">
        <f>I259/H259</f>
        <v/>
      </c>
      <c r="L259" s="246" t="n"/>
      <c r="M259" s="96" t="inlineStr">
        <is>
          <t>县水保局</t>
        </is>
      </c>
      <c r="N259" s="96" t="inlineStr">
        <is>
          <t>县水保局</t>
        </is>
      </c>
      <c r="O259" s="59" t="n"/>
    </row>
    <row r="260" ht="32" customHeight="1" s="226">
      <c r="A260" s="95" t="n">
        <v>7</v>
      </c>
      <c r="B260" s="33" t="inlineStr">
        <is>
          <t>环脱贫领办发〔2021〕25号</t>
        </is>
      </c>
      <c r="C260" s="59" t="inlineStr">
        <is>
          <t>一批整合</t>
        </is>
      </c>
      <c r="D260" s="96" t="inlineStr">
        <is>
          <t>王西掌村涝坝滩</t>
        </is>
      </c>
      <c r="E260" s="95" t="inlineStr">
        <is>
          <t xml:space="preserve">新建 </t>
        </is>
      </c>
      <c r="F260" s="95" t="inlineStr">
        <is>
          <t>车道镇</t>
        </is>
      </c>
      <c r="G260" s="97" t="inlineStr">
        <is>
          <t>新建沟边挡水梗1道、排水下沟工程1处、沟道柳谷坊6道、造林5.2668公顷、临时施工道路0.72千米。</t>
        </is>
      </c>
      <c r="H260" s="249" t="n">
        <v>50.96</v>
      </c>
      <c r="I260" s="249" t="n">
        <v>50.96</v>
      </c>
      <c r="J260" s="75">
        <f>H260-I260</f>
        <v/>
      </c>
      <c r="K260" s="76">
        <f>I260/H260</f>
        <v/>
      </c>
      <c r="L260" s="246" t="n"/>
      <c r="M260" s="96" t="inlineStr">
        <is>
          <t>县水保局</t>
        </is>
      </c>
      <c r="N260" s="96" t="inlineStr">
        <is>
          <t>县水保局</t>
        </is>
      </c>
      <c r="O260" s="59" t="n"/>
    </row>
    <row r="261" ht="32" customHeight="1" s="226">
      <c r="A261" s="95" t="n">
        <v>8</v>
      </c>
      <c r="B261" s="33" t="inlineStr">
        <is>
          <t>环脱贫领办发〔2021〕25号</t>
        </is>
      </c>
      <c r="C261" s="59" t="inlineStr">
        <is>
          <t>一批整合</t>
        </is>
      </c>
      <c r="D261" s="96" t="inlineStr">
        <is>
          <t>寨子坪村白家沟垴</t>
        </is>
      </c>
      <c r="E261" s="95" t="inlineStr">
        <is>
          <t xml:space="preserve">新建 </t>
        </is>
      </c>
      <c r="F261" s="96" t="inlineStr">
        <is>
          <t>合道镇</t>
        </is>
      </c>
      <c r="G261" s="97" t="inlineStr">
        <is>
          <t>新建沟头回填加固1处、沟头防护2道、蓄水池1座、排水下沟工程1处、土地复垦2.67公顷、造林6.776公顷、种草0.159公顷、临时施工道路0.4千米。</t>
        </is>
      </c>
      <c r="H261" s="249" t="n">
        <v>105.9</v>
      </c>
      <c r="I261" s="249" t="n">
        <v>105.9</v>
      </c>
      <c r="J261" s="75">
        <f>H261-I261</f>
        <v/>
      </c>
      <c r="K261" s="76">
        <f>I261/H261</f>
        <v/>
      </c>
      <c r="L261" s="246" t="n"/>
      <c r="M261" s="96" t="inlineStr">
        <is>
          <t>县水保局</t>
        </is>
      </c>
      <c r="N261" s="96" t="inlineStr">
        <is>
          <t>县水保局</t>
        </is>
      </c>
      <c r="O261" s="59" t="n"/>
    </row>
    <row r="262" ht="116" customHeight="1" s="226">
      <c r="A262" s="82" t="inlineStr">
        <is>
          <t>二十二</t>
        </is>
      </c>
      <c r="B262" s="55" t="inlineStr">
        <is>
          <t>环脱贫领办发〔2021〕25号</t>
        </is>
      </c>
      <c r="C262" s="79" t="inlineStr">
        <is>
          <t>一批整合</t>
        </is>
      </c>
      <c r="D262" s="82" t="inlineStr">
        <is>
          <t>高标准农田建设项目</t>
        </is>
      </c>
      <c r="E262" s="82" t="inlineStr">
        <is>
          <t>新建</t>
        </is>
      </c>
      <c r="F262" s="82" t="inlineStr">
        <is>
          <t>演武等16个乡镇</t>
        </is>
      </c>
      <c r="G262" s="108" t="inlineStr">
        <is>
          <t>建设高标准农田21560亩（含田间道路26公里），其中：演武乡590亩（刘坪村290亩、黄山村300亩）；合道镇2030亩（朱家塬村190亩、陈旗塬村110亩、尚西坪村90亩、梁坪村190亩、常崾岘村195亩、赵台村190亩、辛坪村520亩、唐台子村545亩）；天池乡945亩（梁家河村400亩、井渠淌545亩）；曲子镇880亩（宋家塬村430亩、金盆掌村175亩、西沟村275亩）；八珠乡1045亩（塔儿咀村715亩、湫坝沟村330亩）；洪德镇1275亩（私盐路村825亩、寇河村450亩）；山城乡谢庄村1565亩；甜水镇何塬村2360亩；虎洞镇690亩（张大掌村540亩、金庄塬村150亩）；毛井镇乔崾岘村2990亩；车道镇1495亩（万安村930亩、杨掌村505亩、刘园子村60亩）；芦家湾乡杨新庄村1270亩；小南沟乡小南沟村1075亩；罗山川乡755亩（龙柏山村485亩，光明村270亩）；南湫乡780亩（岳后渠村690亩、双井子村90亩）；环城镇1815亩（唐塬村350亩、陈汤塬村440亩、冉旗寨村260亩、肖川村135亩、漫塬村630亩）</t>
        </is>
      </c>
      <c r="H262" s="82" t="n">
        <v>3000</v>
      </c>
      <c r="I262" s="82" t="n">
        <v>3000</v>
      </c>
      <c r="J262" s="73">
        <f>H262-I262</f>
        <v/>
      </c>
      <c r="K262" s="74">
        <f>I262/H262</f>
        <v/>
      </c>
      <c r="L262" s="225" t="n"/>
      <c r="M262" s="82" t="inlineStr">
        <is>
          <t>县农业
农村局</t>
        </is>
      </c>
      <c r="N262" s="82" t="inlineStr">
        <is>
          <t>乡镇村</t>
        </is>
      </c>
      <c r="O262" s="79" t="n"/>
    </row>
    <row r="263" ht="39" customHeight="1" s="226">
      <c r="A263" s="105" t="inlineStr">
        <is>
          <t>二十三</t>
        </is>
      </c>
      <c r="B263" s="55" t="inlineStr">
        <is>
          <t>环脱贫领办发〔2021〕25号</t>
        </is>
      </c>
      <c r="C263" s="79" t="inlineStr">
        <is>
          <t>一批整合</t>
        </is>
      </c>
      <c r="D263" s="82" t="inlineStr">
        <is>
          <t>废旧农膜回收利用示范县建设及旱作农业项目合计</t>
        </is>
      </c>
      <c r="E263" s="82" t="inlineStr">
        <is>
          <t>新建</t>
        </is>
      </c>
      <c r="F263" s="82" t="inlineStr">
        <is>
          <t>全县20个乡镇</t>
        </is>
      </c>
      <c r="G263" s="108" t="inlineStr">
        <is>
          <t>在全县20个乡镇完成以全膜双垄沟播技术为主的旱作农业项目，采购投放“以旧换新”地膜438.2吨，</t>
        </is>
      </c>
      <c r="H263" s="82">
        <f>SUM(H264:H284)</f>
        <v/>
      </c>
      <c r="I263" s="82" t="n">
        <v>546</v>
      </c>
      <c r="J263" s="73">
        <f>H263-I263</f>
        <v/>
      </c>
      <c r="K263" s="74">
        <f>I263/H263</f>
        <v/>
      </c>
      <c r="L263" s="225" t="n"/>
      <c r="M263" s="82" t="inlineStr">
        <is>
          <t>县农业
农村局</t>
        </is>
      </c>
      <c r="N263" s="82" t="inlineStr">
        <is>
          <t>乡镇</t>
        </is>
      </c>
      <c r="O263" s="79" t="n"/>
    </row>
    <row r="264" ht="39" customHeight="1" s="226">
      <c r="A264" s="21" t="n">
        <v>1</v>
      </c>
      <c r="B264" s="33" t="inlineStr">
        <is>
          <t>环脱贫领办发〔2021〕25号</t>
        </is>
      </c>
      <c r="C264" s="59" t="inlineStr">
        <is>
          <t>一批整合</t>
        </is>
      </c>
      <c r="D264" s="21" t="inlineStr">
        <is>
          <t>废旧农膜回收利用示范县建设及旱作农业项目</t>
        </is>
      </c>
      <c r="E264" s="21" t="inlineStr">
        <is>
          <t>新建</t>
        </is>
      </c>
      <c r="F264" s="21" t="inlineStr">
        <is>
          <t>芦家湾乡</t>
        </is>
      </c>
      <c r="G264" s="32" t="inlineStr">
        <is>
          <t>采购地膜20吨，其中：其中杨新庄村2吨、花儿掌村2吨、庙儿掌村2吨、井川村2吨、宋家掌村2吨、桃李湾村2吨、王庄村2吨、大堡条村2吨、盘龙村2吨、小堡条村2吨。</t>
        </is>
      </c>
      <c r="H264" s="21" t="n">
        <v>24.92</v>
      </c>
      <c r="I264" s="21" t="n">
        <v>24.92</v>
      </c>
      <c r="J264" s="75">
        <f>H264-I264</f>
        <v/>
      </c>
      <c r="K264" s="76">
        <f>I264/H264</f>
        <v/>
      </c>
      <c r="L264" s="246" t="n"/>
      <c r="M264" s="21" t="inlineStr">
        <is>
          <t>县农业农村局</t>
        </is>
      </c>
      <c r="N264" s="21" t="inlineStr">
        <is>
          <t>芦家湾乡</t>
        </is>
      </c>
      <c r="O264" s="59" t="n"/>
    </row>
    <row r="265" ht="39" customHeight="1" s="226">
      <c r="A265" s="21" t="n">
        <v>2</v>
      </c>
      <c r="B265" s="33" t="inlineStr">
        <is>
          <t>环脱贫领办发〔2021〕25号</t>
        </is>
      </c>
      <c r="C265" s="59" t="inlineStr">
        <is>
          <t>一批整合</t>
        </is>
      </c>
      <c r="D265" s="21" t="inlineStr">
        <is>
          <t>废旧农膜回收利用示范县建设及旱作农业项目</t>
        </is>
      </c>
      <c r="E265" s="21" t="inlineStr">
        <is>
          <t>新建</t>
        </is>
      </c>
      <c r="F265" s="21" t="inlineStr">
        <is>
          <t>车道镇</t>
        </is>
      </c>
      <c r="G265" s="32" t="inlineStr">
        <is>
          <t>采购地膜30吨，其中：元峁村1.5吨、苦水掌村2吨、双庙村2吨、王西掌村2吨、吊渠村2吨、三角城村1.5吨、杨掌村2吨、魏洼村2吨、万安村2吨、陈掌村2吨、红台村2吨、樱桃掌村1.5吨、安掌村2吨、代掌村2吨、刘渠村2吨、刘园子村1.5吨。</t>
        </is>
      </c>
      <c r="H265" s="21" t="n">
        <v>37.38</v>
      </c>
      <c r="I265" s="21" t="n">
        <v>37.38</v>
      </c>
      <c r="J265" s="75">
        <f>H265-I265</f>
        <v/>
      </c>
      <c r="K265" s="76">
        <f>I265/H265</f>
        <v/>
      </c>
      <c r="L265" s="246" t="n"/>
      <c r="M265" s="21" t="inlineStr">
        <is>
          <t>县农业农村局</t>
        </is>
      </c>
      <c r="N265" s="21" t="inlineStr">
        <is>
          <t>车道镇</t>
        </is>
      </c>
      <c r="O265" s="59" t="n"/>
    </row>
    <row r="266" ht="39" customHeight="1" s="226">
      <c r="A266" s="21" t="n">
        <v>3</v>
      </c>
      <c r="B266" s="33" t="inlineStr">
        <is>
          <t>环脱贫领办发〔2021〕25号</t>
        </is>
      </c>
      <c r="C266" s="59" t="inlineStr">
        <is>
          <t>一批整合</t>
        </is>
      </c>
      <c r="D266" s="21" t="inlineStr">
        <is>
          <t>废旧农膜回收利用示范县建设及旱作农业项目</t>
        </is>
      </c>
      <c r="E266" s="21" t="inlineStr">
        <is>
          <t>新建</t>
        </is>
      </c>
      <c r="F266" s="21" t="inlineStr">
        <is>
          <t>虎洞镇</t>
        </is>
      </c>
      <c r="G266" s="32" t="inlineStr">
        <is>
          <t>采购地膜20吨，其中：高庙湾村0.5吨、魏家河村5.7吨、常兆台村3.5吨，半个城村2.3吨、张家湾村4吨、张大掌村1.5吨、刘解掌村2.5吨。</t>
        </is>
      </c>
      <c r="H266" s="21" t="n">
        <v>24.92</v>
      </c>
      <c r="I266" s="21" t="n">
        <v>24.92</v>
      </c>
      <c r="J266" s="75">
        <f>H266-I266</f>
        <v/>
      </c>
      <c r="K266" s="76">
        <f>I266/H266</f>
        <v/>
      </c>
      <c r="L266" s="246" t="n"/>
      <c r="M266" s="21" t="inlineStr">
        <is>
          <t>县农业农村局</t>
        </is>
      </c>
      <c r="N266" s="21" t="inlineStr">
        <is>
          <t>虎洞镇</t>
        </is>
      </c>
      <c r="O266" s="59" t="n"/>
    </row>
    <row r="267" ht="39" customHeight="1" s="226">
      <c r="A267" s="21" t="n">
        <v>4</v>
      </c>
      <c r="B267" s="33" t="inlineStr">
        <is>
          <t>环脱贫领办发〔2021〕25号</t>
        </is>
      </c>
      <c r="C267" s="59" t="inlineStr">
        <is>
          <t>一批整合</t>
        </is>
      </c>
      <c r="D267" s="21" t="inlineStr">
        <is>
          <t>废旧农膜回收利用示范县建设及旱作农业项目</t>
        </is>
      </c>
      <c r="E267" s="21" t="inlineStr">
        <is>
          <t>新建</t>
        </is>
      </c>
      <c r="F267" s="21" t="inlineStr">
        <is>
          <t>曲子镇</t>
        </is>
      </c>
      <c r="G267" s="32" t="inlineStr">
        <is>
          <t>采购地膜20吨。其中：五里桥村1吨、双城村1.5吨、刘旗村1.5吨、孟家寨村2.5吨、高李湾村1.5吨、楼房子2吨、宋家塬村1.5吨、许家塬村1吨、金村寺村1吨、油坊塬村1.5吨、金盆掌村1吨、小庄子村1.5吨、马家河村1.5吨、董家塬村1吨。</t>
        </is>
      </c>
      <c r="H267" s="21" t="n">
        <v>24.92</v>
      </c>
      <c r="I267" s="21" t="n">
        <v>24.92</v>
      </c>
      <c r="J267" s="75">
        <f>H267-I267</f>
        <v/>
      </c>
      <c r="K267" s="76">
        <f>I267/H267</f>
        <v/>
      </c>
      <c r="L267" s="246" t="n"/>
      <c r="M267" s="21" t="inlineStr">
        <is>
          <t>县农业农村局</t>
        </is>
      </c>
      <c r="N267" s="21" t="inlineStr">
        <is>
          <t>曲子镇</t>
        </is>
      </c>
      <c r="O267" s="59" t="n"/>
    </row>
    <row r="268" ht="39" customHeight="1" s="226">
      <c r="A268" s="21" t="n">
        <v>5</v>
      </c>
      <c r="B268" s="33" t="inlineStr">
        <is>
          <t>环脱贫领办发〔2021〕25号</t>
        </is>
      </c>
      <c r="C268" s="59" t="inlineStr">
        <is>
          <t>一批整合</t>
        </is>
      </c>
      <c r="D268" s="21" t="inlineStr">
        <is>
          <t>废旧农膜回收利用示范县建设及旱作农业项目</t>
        </is>
      </c>
      <c r="E268" s="21" t="inlineStr">
        <is>
          <t>新建</t>
        </is>
      </c>
      <c r="F268" s="21" t="inlineStr">
        <is>
          <t>樊家川镇</t>
        </is>
      </c>
      <c r="G268" s="32" t="inlineStr">
        <is>
          <t>采购地膜15吨，其中：慕家河2.5吨，樊家川2.5吨，马驿沟2.5吨、郝集2吨、闫塬2吨、长城1吨、李崾岘1.5吨、马骏滩1吨。</t>
        </is>
      </c>
      <c r="H268" s="21" t="n">
        <v>18.69</v>
      </c>
      <c r="I268" s="21" t="n">
        <v>18.69</v>
      </c>
      <c r="J268" s="75">
        <f>H268-I268</f>
        <v/>
      </c>
      <c r="K268" s="76">
        <f>I268/H268</f>
        <v/>
      </c>
      <c r="L268" s="246" t="n"/>
      <c r="M268" s="21" t="inlineStr">
        <is>
          <t>县农业农村局</t>
        </is>
      </c>
      <c r="N268" s="21" t="inlineStr">
        <is>
          <t>樊家川镇</t>
        </is>
      </c>
      <c r="O268" s="59" t="n"/>
    </row>
    <row r="269" ht="39" customHeight="1" s="226">
      <c r="A269" s="21" t="n">
        <v>6</v>
      </c>
      <c r="B269" s="33" t="inlineStr">
        <is>
          <t>环脱贫领办发〔2021〕25号</t>
        </is>
      </c>
      <c r="C269" s="59" t="inlineStr">
        <is>
          <t>一批整合</t>
        </is>
      </c>
      <c r="D269" s="21" t="inlineStr">
        <is>
          <t>废旧农膜回收利用示范县建设及旱作农业项目</t>
        </is>
      </c>
      <c r="E269" s="21" t="inlineStr">
        <is>
          <t>新建</t>
        </is>
      </c>
      <c r="F269" s="21" t="inlineStr">
        <is>
          <t>八珠乡</t>
        </is>
      </c>
      <c r="G269" s="32" t="inlineStr">
        <is>
          <t>采购地膜20吨，24.92万元。其中：八珠塬村2吨、曹塬村2吨、瓦崾岘村2吨、杏树沟村2吨、塔尔咀村2吨、马连掌村2吨、冯家湾村2吨、苟塬村2吨、湫坝沟村2吨、白塬村2吨。</t>
        </is>
      </c>
      <c r="H269" s="21" t="n">
        <v>24.92</v>
      </c>
      <c r="I269" s="21" t="n">
        <v>24.92</v>
      </c>
      <c r="J269" s="75">
        <f>H269-I269</f>
        <v/>
      </c>
      <c r="K269" s="76">
        <f>I269/H269</f>
        <v/>
      </c>
      <c r="L269" s="246" t="n"/>
      <c r="M269" s="21" t="inlineStr">
        <is>
          <t>县农业农村局</t>
        </is>
      </c>
      <c r="N269" s="21" t="inlineStr">
        <is>
          <t>八珠乡</t>
        </is>
      </c>
      <c r="O269" s="59" t="n"/>
    </row>
    <row r="270" ht="39" customHeight="1" s="226">
      <c r="A270" s="21" t="n">
        <v>7</v>
      </c>
      <c r="B270" s="33" t="inlineStr">
        <is>
          <t>环脱贫领办发〔2021〕25号</t>
        </is>
      </c>
      <c r="C270" s="59" t="inlineStr">
        <is>
          <t>一批整合</t>
        </is>
      </c>
      <c r="D270" s="21" t="inlineStr">
        <is>
          <t>废旧农膜回收利用示范县建设及旱作农业项目</t>
        </is>
      </c>
      <c r="E270" s="21" t="inlineStr">
        <is>
          <t>新建</t>
        </is>
      </c>
      <c r="F270" s="21" t="inlineStr">
        <is>
          <t>山城乡</t>
        </is>
      </c>
      <c r="G270" s="32" t="inlineStr">
        <is>
          <t>采购地膜20吨，其中：山城堡3.1吨、八里铺4.2吨、薛塬6.44吨、王山口子2.5吨、寨柯1.5吨，冯家沟0.09吨、赵庄1.17吨、谢庄1吨。</t>
        </is>
      </c>
      <c r="H270" s="21" t="n">
        <v>24.92</v>
      </c>
      <c r="I270" s="21" t="n">
        <v>24.92</v>
      </c>
      <c r="J270" s="75">
        <f>H270-I270</f>
        <v/>
      </c>
      <c r="K270" s="76">
        <f>I270/H270</f>
        <v/>
      </c>
      <c r="L270" s="246" t="n"/>
      <c r="M270" s="21" t="inlineStr">
        <is>
          <t>县农业农村局</t>
        </is>
      </c>
      <c r="N270" s="21" t="inlineStr">
        <is>
          <t>山城乡</t>
        </is>
      </c>
      <c r="O270" s="59" t="n"/>
    </row>
    <row r="271" ht="39" customHeight="1" s="226">
      <c r="A271" s="21" t="n">
        <v>8</v>
      </c>
      <c r="B271" s="33" t="inlineStr">
        <is>
          <t>环脱贫领办发〔2021〕25号</t>
        </is>
      </c>
      <c r="C271" s="59" t="inlineStr">
        <is>
          <t>一批整合</t>
        </is>
      </c>
      <c r="D271" s="21" t="inlineStr">
        <is>
          <t>废旧农膜回收利用示范县建设及旱作农业项目</t>
        </is>
      </c>
      <c r="E271" s="21" t="inlineStr">
        <is>
          <t>新建</t>
        </is>
      </c>
      <c r="F271" s="21" t="inlineStr">
        <is>
          <t>环城镇</t>
        </is>
      </c>
      <c r="G271" s="32" t="inlineStr">
        <is>
          <t>采购地膜8个村29吨，其中：鸳鸯沟村0.92吨、马坊塬村8.38吨、宁老庄村7吨、十五里沟村2.87吨、张滩滩村0.89吨 、龚淌村0.62吨、高龚塬村8吨、城东塬0.32吨。</t>
        </is>
      </c>
      <c r="H271" s="21" t="n">
        <v>36.134</v>
      </c>
      <c r="I271" s="21" t="n">
        <v>36.134</v>
      </c>
      <c r="J271" s="75">
        <f>H271-I271</f>
        <v/>
      </c>
      <c r="K271" s="76">
        <f>I271/H271</f>
        <v/>
      </c>
      <c r="L271" s="246" t="n"/>
      <c r="M271" s="21" t="inlineStr">
        <is>
          <t>县农业农村局</t>
        </is>
      </c>
      <c r="N271" s="21" t="inlineStr">
        <is>
          <t>环城镇</t>
        </is>
      </c>
      <c r="O271" s="59" t="n"/>
    </row>
    <row r="272" ht="39" customHeight="1" s="226">
      <c r="A272" s="21" t="n">
        <v>9</v>
      </c>
      <c r="B272" s="33" t="inlineStr">
        <is>
          <t>环脱贫领办发〔2021〕25号</t>
        </is>
      </c>
      <c r="C272" s="59" t="inlineStr">
        <is>
          <t>一批整合</t>
        </is>
      </c>
      <c r="D272" s="21" t="inlineStr">
        <is>
          <t>废旧农膜回收利用示范县建设及旱作农业项目</t>
        </is>
      </c>
      <c r="E272" s="21" t="inlineStr">
        <is>
          <t>新建</t>
        </is>
      </c>
      <c r="F272" s="21" t="inlineStr">
        <is>
          <t>木钵镇</t>
        </is>
      </c>
      <c r="G272" s="32" t="inlineStr">
        <is>
          <t>采购地膜20吨，殷家桥村1.5吨、木钵街村1.5吨、周湾村1吨、韩洼子村1.5吨、曹旗村2吨、关营村1吨、高寨村1.5吨、高楼塬村1吨、刘家塬村1吨、白家掌村1吨、邓寨子村1吨、郭西掌村1吨、二合塬村1吨、坪子塬村1吨、井儿岔村1吨、罗家沟村1吨、水坝滩村1吨。</t>
        </is>
      </c>
      <c r="H272" s="21" t="n">
        <v>24.92</v>
      </c>
      <c r="I272" s="21" t="n">
        <v>24.92</v>
      </c>
      <c r="J272" s="75">
        <f>H272-I272</f>
        <v/>
      </c>
      <c r="K272" s="76">
        <f>I272/H272</f>
        <v/>
      </c>
      <c r="L272" s="246" t="n"/>
      <c r="M272" s="21" t="inlineStr">
        <is>
          <t>县农业农村局</t>
        </is>
      </c>
      <c r="N272" s="21" t="inlineStr">
        <is>
          <t>木钵镇</t>
        </is>
      </c>
      <c r="O272" s="59" t="n"/>
    </row>
    <row r="273" ht="39" customHeight="1" s="226">
      <c r="A273" s="21" t="n">
        <v>10</v>
      </c>
      <c r="B273" s="33" t="inlineStr">
        <is>
          <t>环脱贫领办发〔2021〕25号</t>
        </is>
      </c>
      <c r="C273" s="59" t="inlineStr">
        <is>
          <t>一批整合</t>
        </is>
      </c>
      <c r="D273" s="21" t="inlineStr">
        <is>
          <t>废旧农膜回收利用示范县建设及旱作农业项目</t>
        </is>
      </c>
      <c r="E273" s="21" t="inlineStr">
        <is>
          <t>新建</t>
        </is>
      </c>
      <c r="F273" s="21" t="inlineStr">
        <is>
          <t>合道镇</t>
        </is>
      </c>
      <c r="G273" s="32" t="inlineStr">
        <is>
          <t>采购地膜34吨，其中：陈旗塬2吨、尚西坪2吨、陶洼子2吨、梁坪2吨、唐台子2吨，红崖洼2吨、朱塬2吨、赵塬2吨、辛坪2吨、杨坪沟2吨、大路洼2吨、常崾岘2吨、寨子坪2吨、沈岭2吨、赵台2吨、瓦天沟2吨、何坪2吨。</t>
        </is>
      </c>
      <c r="H273" s="21" t="n">
        <v>42.364</v>
      </c>
      <c r="I273" s="21" t="n">
        <v>42.364</v>
      </c>
      <c r="J273" s="75">
        <f>H273-I273</f>
        <v/>
      </c>
      <c r="K273" s="76">
        <f>I273/H273</f>
        <v/>
      </c>
      <c r="L273" s="246" t="n"/>
      <c r="M273" s="21" t="inlineStr">
        <is>
          <t>县农业农村局</t>
        </is>
      </c>
      <c r="N273" s="21" t="inlineStr">
        <is>
          <t>合道镇</t>
        </is>
      </c>
      <c r="O273" s="59" t="n"/>
    </row>
    <row r="274" ht="39" customHeight="1" s="226">
      <c r="A274" s="21" t="n">
        <v>11</v>
      </c>
      <c r="B274" s="33" t="inlineStr">
        <is>
          <t>环脱贫领办发〔2021〕25号</t>
        </is>
      </c>
      <c r="C274" s="59" t="inlineStr">
        <is>
          <t>一批整合</t>
        </is>
      </c>
      <c r="D274" s="21" t="inlineStr">
        <is>
          <t>废旧农膜回收利用示范县建设及旱作农业项目</t>
        </is>
      </c>
      <c r="E274" s="21" t="inlineStr">
        <is>
          <t>新建</t>
        </is>
      </c>
      <c r="F274" s="21" t="inlineStr">
        <is>
          <t>罗山川乡</t>
        </is>
      </c>
      <c r="G274" s="32" t="inlineStr">
        <is>
          <t>采购地膜15吨，其中：苇芝城村3.9吨，龙柏山村3吨，兰家掌村2吨，大树塬村1.4吨，陈渠子村1.4吨，山水湾村1.3吨，光明村2吨。</t>
        </is>
      </c>
      <c r="H274" s="21" t="n">
        <v>18.69</v>
      </c>
      <c r="I274" s="21" t="n">
        <v>18.69</v>
      </c>
      <c r="J274" s="75">
        <f>H274-I274</f>
        <v/>
      </c>
      <c r="K274" s="76">
        <f>I274/H274</f>
        <v/>
      </c>
      <c r="L274" s="246" t="n"/>
      <c r="M274" s="21" t="inlineStr">
        <is>
          <t>县农业农村局</t>
        </is>
      </c>
      <c r="N274" s="21" t="inlineStr">
        <is>
          <t>罗山川乡</t>
        </is>
      </c>
      <c r="O274" s="59" t="n"/>
    </row>
    <row r="275" ht="39" customHeight="1" s="226">
      <c r="A275" s="21" t="n">
        <v>12</v>
      </c>
      <c r="B275" s="33" t="inlineStr">
        <is>
          <t>环脱贫领办发〔2021〕25号</t>
        </is>
      </c>
      <c r="C275" s="59" t="inlineStr">
        <is>
          <t>一批整合</t>
        </is>
      </c>
      <c r="D275" s="21" t="inlineStr">
        <is>
          <t>废旧农膜回收利用示范县建设及旱作农业项目</t>
        </is>
      </c>
      <c r="E275" s="21" t="inlineStr">
        <is>
          <t>新建</t>
        </is>
      </c>
      <c r="F275" s="21" t="inlineStr">
        <is>
          <t>小南沟乡</t>
        </is>
      </c>
      <c r="G275" s="32" t="inlineStr">
        <is>
          <t>采购地膜22吨，其中：陈掌村1.6吨、李塬村3.5吨、天子渠村1.3吨、小南沟村2.6吨、燕麦掌村2.2吨，丁寨柯村3.6吨、连川村2.2吨、汪天子村3.2吨、许掌村1.8吨。</t>
        </is>
      </c>
      <c r="H275" s="21" t="n">
        <v>27.412</v>
      </c>
      <c r="I275" s="21" t="n">
        <v>27.412</v>
      </c>
      <c r="J275" s="75">
        <f>H275-I275</f>
        <v/>
      </c>
      <c r="K275" s="76">
        <f>I275/H275</f>
        <v/>
      </c>
      <c r="L275" s="246" t="n"/>
      <c r="M275" s="21" t="inlineStr">
        <is>
          <t>县农业农村局</t>
        </is>
      </c>
      <c r="N275" s="21" t="inlineStr">
        <is>
          <t>小南沟乡</t>
        </is>
      </c>
      <c r="O275" s="59" t="n"/>
    </row>
    <row r="276" ht="39" customHeight="1" s="226">
      <c r="A276" s="21" t="n">
        <v>13</v>
      </c>
      <c r="B276" s="33" t="inlineStr">
        <is>
          <t>环脱贫领办发〔2021〕25号</t>
        </is>
      </c>
      <c r="C276" s="59" t="inlineStr">
        <is>
          <t>一批整合</t>
        </is>
      </c>
      <c r="D276" s="21" t="inlineStr">
        <is>
          <t>废旧农膜回收利用示范县建设及旱作农业项目</t>
        </is>
      </c>
      <c r="E276" s="21" t="inlineStr">
        <is>
          <t>新建</t>
        </is>
      </c>
      <c r="F276" s="21" t="inlineStr">
        <is>
          <t>甜水镇</t>
        </is>
      </c>
      <c r="G276" s="32" t="inlineStr">
        <is>
          <t>采购地膜20吨，其中：甜水街村3.7吨、张铁村2吨、鲁掌村1.5吨、何塬村2.2吨、邱滩村2吨，赵掌村1.6吨、狼儿滩村1吨、高崾岘村2吨、大良洼村3吨、七里墩村1吨。</t>
        </is>
      </c>
      <c r="H276" s="21" t="n">
        <v>24.92</v>
      </c>
      <c r="I276" s="21" t="n">
        <v>24.92</v>
      </c>
      <c r="J276" s="75">
        <f>H276-I276</f>
        <v/>
      </c>
      <c r="K276" s="76">
        <f>I276/H276</f>
        <v/>
      </c>
      <c r="L276" s="246" t="n"/>
      <c r="M276" s="21" t="inlineStr">
        <is>
          <t>县农业农村局</t>
        </is>
      </c>
      <c r="N276" s="21" t="inlineStr">
        <is>
          <t>甜水镇</t>
        </is>
      </c>
      <c r="O276" s="59" t="n"/>
    </row>
    <row r="277" ht="39" customHeight="1" s="226">
      <c r="A277" s="21" t="n">
        <v>14</v>
      </c>
      <c r="B277" s="33" t="inlineStr">
        <is>
          <t>环脱贫领办发〔2021〕25号</t>
        </is>
      </c>
      <c r="C277" s="59" t="inlineStr">
        <is>
          <t>一批整合</t>
        </is>
      </c>
      <c r="D277" s="21" t="inlineStr">
        <is>
          <t>废旧农膜回收利用示范县建设及旱作农业项目</t>
        </is>
      </c>
      <c r="E277" s="21" t="inlineStr">
        <is>
          <t>新建</t>
        </is>
      </c>
      <c r="F277" s="21" t="inlineStr">
        <is>
          <t>洪德镇</t>
        </is>
      </c>
      <c r="G277" s="32" t="inlineStr">
        <is>
          <t>采购地膜26吨，其中：大户塬村1吨、丁阳渠子村1吨、耿塬畔村1吨、河连湾村2吨、洪德街村2吨、寇河村1吨、李达掌村1吨、李塬村2吨、梁岔村1吨、马塬村1吨、苗河村1吨、私盐路村1吨、苏长沟村1吨、肖关村2吨、新集子村1吨、许旗村2吨、张崾岘村1吨、张塬村2吨、赵洼村2吨。</t>
        </is>
      </c>
      <c r="H277" s="21" t="n">
        <v>32.396</v>
      </c>
      <c r="I277" s="21" t="n">
        <v>32.396</v>
      </c>
      <c r="J277" s="75">
        <f>H277-I277</f>
        <v/>
      </c>
      <c r="K277" s="76">
        <f>I277/H277</f>
        <v/>
      </c>
      <c r="L277" s="246" t="n"/>
      <c r="M277" s="21" t="inlineStr">
        <is>
          <t>县农业农村局</t>
        </is>
      </c>
      <c r="N277" s="21" t="inlineStr">
        <is>
          <t>洪德镇</t>
        </is>
      </c>
      <c r="O277" s="59" t="n"/>
    </row>
    <row r="278" ht="39" customHeight="1" s="226">
      <c r="A278" s="21" t="n">
        <v>15</v>
      </c>
      <c r="B278" s="33" t="inlineStr">
        <is>
          <t>环脱贫领办发〔2021〕25号</t>
        </is>
      </c>
      <c r="C278" s="59" t="inlineStr">
        <is>
          <t>一批整合</t>
        </is>
      </c>
      <c r="D278" s="21" t="inlineStr">
        <is>
          <t>废旧农膜回收利用示范县建设及旱作农业项目</t>
        </is>
      </c>
      <c r="E278" s="21" t="inlineStr">
        <is>
          <t>新建</t>
        </is>
      </c>
      <c r="F278" s="21" t="inlineStr">
        <is>
          <t>毛井镇</t>
        </is>
      </c>
      <c r="G278" s="32" t="inlineStr">
        <is>
          <t>采购地膜20吨，其中：二条俭村7吨、砖城子村4吨、山西掌村2吨、杨东掌村2吨、黄寨柯村1吨、大户掌村1吨、红土咀村2吨、马趟村1吨</t>
        </is>
      </c>
      <c r="H278" s="21" t="n">
        <v>24.92</v>
      </c>
      <c r="I278" s="21" t="n">
        <v>24.92</v>
      </c>
      <c r="J278" s="75">
        <f>H278-I278</f>
        <v/>
      </c>
      <c r="K278" s="76">
        <f>I278/H278</f>
        <v/>
      </c>
      <c r="L278" s="246" t="n"/>
      <c r="M278" s="21" t="inlineStr">
        <is>
          <t>县农业农村局</t>
        </is>
      </c>
      <c r="N278" s="21" t="inlineStr">
        <is>
          <t>毛井镇</t>
        </is>
      </c>
      <c r="O278" s="59" t="n"/>
    </row>
    <row r="279" ht="39" customHeight="1" s="226">
      <c r="A279" s="21" t="n">
        <v>16</v>
      </c>
      <c r="B279" s="33" t="inlineStr">
        <is>
          <t>环脱贫领办发〔2021〕25号</t>
        </is>
      </c>
      <c r="C279" s="59" t="inlineStr">
        <is>
          <t>一批整合</t>
        </is>
      </c>
      <c r="D279" s="21" t="inlineStr">
        <is>
          <t>废旧农膜回收利用示范县建设及旱作农业项目</t>
        </is>
      </c>
      <c r="E279" s="21" t="inlineStr">
        <is>
          <t>新建</t>
        </is>
      </c>
      <c r="F279" s="21" t="inlineStr">
        <is>
          <t>秦团庄乡</t>
        </is>
      </c>
      <c r="G279" s="32" t="inlineStr">
        <is>
          <t>采购地膜16吨，其中：贾塬村2吨、秦团庄村2吨、新集子村2吨、白塬畔村2吨、新峁村2吨、大天子村2吨、王团庄村2吨、南掌堡子村2吨。</t>
        </is>
      </c>
      <c r="H279" s="21" t="n">
        <v>19.936</v>
      </c>
      <c r="I279" s="21" t="n">
        <v>19.936</v>
      </c>
      <c r="J279" s="75">
        <f>H279-I279</f>
        <v/>
      </c>
      <c r="K279" s="76">
        <f>I279/H279</f>
        <v/>
      </c>
      <c r="L279" s="246" t="n"/>
      <c r="M279" s="21" t="inlineStr">
        <is>
          <t>县农业农村局</t>
        </is>
      </c>
      <c r="N279" s="21" t="inlineStr">
        <is>
          <t>秦团庄乡</t>
        </is>
      </c>
      <c r="O279" s="59" t="n"/>
    </row>
    <row r="280" ht="39" customHeight="1" s="226">
      <c r="A280" s="21" t="n">
        <v>17</v>
      </c>
      <c r="B280" s="33" t="inlineStr">
        <is>
          <t>环脱贫领办发〔2021〕25号</t>
        </is>
      </c>
      <c r="C280" s="59" t="inlineStr">
        <is>
          <t>一批整合</t>
        </is>
      </c>
      <c r="D280" s="21" t="inlineStr">
        <is>
          <t>废旧农膜回收利用示范县建设及旱作农业项目</t>
        </is>
      </c>
      <c r="E280" s="21" t="inlineStr">
        <is>
          <t>新建</t>
        </is>
      </c>
      <c r="F280" s="21" t="inlineStr">
        <is>
          <t>南湫乡</t>
        </is>
      </c>
      <c r="G280" s="32" t="inlineStr">
        <is>
          <t>采购地膜10吨 其中：代家洼村2.13吨 杨兴堡村1.17吨 花儿山村0.7吨 党家洼村0.42吨 洪涝池村2.14吨 双井子村0.94吨 岳后渠村2.5吨</t>
        </is>
      </c>
      <c r="H280" s="21" t="n">
        <v>12.46</v>
      </c>
      <c r="I280" s="21" t="n">
        <v>12.46</v>
      </c>
      <c r="J280" s="75">
        <f>H280-I280</f>
        <v/>
      </c>
      <c r="K280" s="76">
        <f>I280/H280</f>
        <v/>
      </c>
      <c r="L280" s="246" t="n"/>
      <c r="M280" s="21" t="inlineStr">
        <is>
          <t>县农业农村局</t>
        </is>
      </c>
      <c r="N280" s="21" t="inlineStr">
        <is>
          <t>南湫乡</t>
        </is>
      </c>
      <c r="O280" s="59" t="n"/>
    </row>
    <row r="281" ht="39" customHeight="1" s="226">
      <c r="A281" s="21" t="n">
        <v>18</v>
      </c>
      <c r="B281" s="33" t="inlineStr">
        <is>
          <t>环脱贫领办发〔2021〕25号</t>
        </is>
      </c>
      <c r="C281" s="59" t="inlineStr">
        <is>
          <t>一批整合</t>
        </is>
      </c>
      <c r="D281" s="21" t="inlineStr">
        <is>
          <t>废旧农膜回收利用示范县建设及旱作农业项目</t>
        </is>
      </c>
      <c r="E281" s="21" t="inlineStr">
        <is>
          <t>新建</t>
        </is>
      </c>
      <c r="F281" s="21" t="inlineStr">
        <is>
          <t>演武乡</t>
        </is>
      </c>
      <c r="G281" s="32" t="inlineStr">
        <is>
          <t>采购地膜20吨，其中：黑泉河村3.65吨、吴家塬村1.2吨、刘坪村2.15吨、路家塬村2吨、曵郭咀村1.21吨、黄山村1.02吨、走马硷村3.77吨、、佛岔村3吨、杨家洼村2吨</t>
        </is>
      </c>
      <c r="H281" s="21" t="n">
        <v>24.92</v>
      </c>
      <c r="I281" s="21" t="n">
        <v>24.92</v>
      </c>
      <c r="J281" s="75">
        <f>H281-I281</f>
        <v/>
      </c>
      <c r="K281" s="76">
        <f>I281/H281</f>
        <v/>
      </c>
      <c r="L281" s="246" t="n"/>
      <c r="M281" s="21" t="inlineStr">
        <is>
          <t>县农业农村局</t>
        </is>
      </c>
      <c r="N281" s="21" t="inlineStr">
        <is>
          <t>演武镇</t>
        </is>
      </c>
      <c r="O281" s="59" t="n"/>
    </row>
    <row r="282" ht="39" customHeight="1" s="226">
      <c r="A282" s="21" t="n">
        <v>19</v>
      </c>
      <c r="B282" s="33" t="inlineStr">
        <is>
          <t>环脱贫领办发〔2021〕25号</t>
        </is>
      </c>
      <c r="C282" s="59" t="inlineStr">
        <is>
          <t>一批整合</t>
        </is>
      </c>
      <c r="D282" s="21" t="inlineStr">
        <is>
          <t>废旧农膜回收利用示范县建设及旱作农业项目</t>
        </is>
      </c>
      <c r="E282" s="21" t="inlineStr">
        <is>
          <t>新建</t>
        </is>
      </c>
      <c r="F282" s="21" t="inlineStr">
        <is>
          <t>耿湾乡</t>
        </is>
      </c>
      <c r="G282" s="32" t="inlineStr">
        <is>
          <t>采购地膜20吨，其中：万湾村7吨、四合原村9吨、张台村3吨、黑城岔村1吨。</t>
        </is>
      </c>
      <c r="H282" s="21" t="n">
        <v>24.92</v>
      </c>
      <c r="I282" s="21" t="n">
        <v>24.92</v>
      </c>
      <c r="J282" s="75">
        <f>H282-I282</f>
        <v/>
      </c>
      <c r="K282" s="76">
        <f>I282/H282</f>
        <v/>
      </c>
      <c r="L282" s="246" t="n"/>
      <c r="M282" s="21" t="inlineStr">
        <is>
          <t>县农业农村局</t>
        </is>
      </c>
      <c r="N282" s="21" t="inlineStr">
        <is>
          <t>耿湾乡</t>
        </is>
      </c>
      <c r="O282" s="59" t="n"/>
    </row>
    <row r="283" ht="43" customHeight="1" s="226">
      <c r="A283" s="21" t="n">
        <v>20</v>
      </c>
      <c r="B283" s="33" t="inlineStr">
        <is>
          <t>环脱贫领办发〔2021〕25号</t>
        </is>
      </c>
      <c r="C283" s="59" t="inlineStr">
        <is>
          <t>一批整合</t>
        </is>
      </c>
      <c r="D283" s="21" t="inlineStr">
        <is>
          <t>废旧农膜回收利用示范县建设及旱作农业项目</t>
        </is>
      </c>
      <c r="E283" s="21" t="inlineStr">
        <is>
          <t>新建</t>
        </is>
      </c>
      <c r="F283" s="21" t="inlineStr">
        <is>
          <t>天池乡</t>
        </is>
      </c>
      <c r="G283" s="32" t="inlineStr">
        <is>
          <t>采购地膜21吨，其中：天池1吨、张邓塬1吨、梁家河1吨、殷屈河2吨、苏北岔1.5吨，潘老庄2吨、大庄台1.5吨、四合掌1吨、老庄湾1吨、井渠淌2吨、鲜岔1吨、碾盘岭1吨、大方山1吨、喜家坪1吨、曹李川1.5吨、吴城子1.5吨。</t>
        </is>
      </c>
      <c r="H283" s="21" t="n">
        <v>26.166</v>
      </c>
      <c r="I283" s="21" t="n">
        <v>26.166</v>
      </c>
      <c r="J283" s="75">
        <f>H283-I283</f>
        <v/>
      </c>
      <c r="K283" s="76">
        <f>I283/H283</f>
        <v/>
      </c>
      <c r="L283" s="246" t="n"/>
      <c r="M283" s="21" t="inlineStr">
        <is>
          <t>县农业农村局</t>
        </is>
      </c>
      <c r="N283" s="21" t="inlineStr">
        <is>
          <t>天池乡</t>
        </is>
      </c>
      <c r="O283" s="59" t="n"/>
    </row>
    <row r="284" ht="56.25" customHeight="1" s="226">
      <c r="A284" s="21" t="n">
        <v>21</v>
      </c>
      <c r="B284" s="33" t="inlineStr">
        <is>
          <t>环脱贫领办发〔2021〕25号</t>
        </is>
      </c>
      <c r="C284" s="59" t="inlineStr">
        <is>
          <t>一批整合</t>
        </is>
      </c>
      <c r="D284" s="21" t="inlineStr">
        <is>
          <t>废旧农膜回收利用示范县建设及旱作农业项目</t>
        </is>
      </c>
      <c r="E284" s="21" t="inlineStr">
        <is>
          <t>新建</t>
        </is>
      </c>
      <c r="F284" s="21" t="inlineStr">
        <is>
          <t>各相关示范点</t>
        </is>
      </c>
      <c r="G284" s="32" t="inlineStr">
        <is>
          <t>采购地膜20.2吨，其中：合道镇常崾岘村1吨、陈旗塬1吨、瓦天沟村1吨、寨子坪村1吨、梁坪村1吨、何家坪村1吨，耿湾乡郜庄村1吨、黑城岔1.1吨、四合原村1吨，秦团长乡新卯村1吨，环城镇十八里村1吨、漫塬村0.6吨、城东塬村1吨，洪德镇许旗村2吨、肖关村0.8吨、李家塬村1吨，八珠乡八珠塬村1.2吨，曲子镇楼房子村0.5吨、高李湾村0.5吨，车道镇刘渠子村0.5吨，罗山川乡0.5吨，天池乡天池村0.5吨。</t>
        </is>
      </c>
      <c r="H284" s="21" t="n">
        <v>25.172</v>
      </c>
      <c r="I284" s="21" t="n">
        <v>25.172</v>
      </c>
      <c r="J284" s="75">
        <f>H284-I284</f>
        <v/>
      </c>
      <c r="K284" s="76">
        <f>I284/H284</f>
        <v/>
      </c>
      <c r="L284" s="246" t="n"/>
      <c r="M284" s="21" t="inlineStr">
        <is>
          <t>县农业农村局</t>
        </is>
      </c>
      <c r="N284" s="21" t="inlineStr">
        <is>
          <t>各相关乡镇</t>
        </is>
      </c>
      <c r="O284" s="59" t="n"/>
    </row>
    <row r="285" ht="34" customHeight="1" s="226">
      <c r="A285" s="82" t="inlineStr">
        <is>
          <t>二十四</t>
        </is>
      </c>
      <c r="B285" s="55" t="inlineStr">
        <is>
          <t>环脱贫领办发〔2021〕25号</t>
        </is>
      </c>
      <c r="C285" s="79" t="inlineStr">
        <is>
          <t>一批整合</t>
        </is>
      </c>
      <c r="D285" s="82" t="inlineStr">
        <is>
          <t>全膜双垄沟播旱作农业项目合计</t>
        </is>
      </c>
      <c r="E285" s="82" t="inlineStr">
        <is>
          <t>新建</t>
        </is>
      </c>
      <c r="F285" s="82" t="inlineStr">
        <is>
          <t>合道等6个乡镇</t>
        </is>
      </c>
      <c r="G285" s="108" t="inlineStr">
        <is>
          <t>实施全膜双垄沟播旱作农业项目，采购地膜542.53吨，共659.25万元</t>
        </is>
      </c>
      <c r="H285" s="82">
        <f>SUM(H286:H291)</f>
        <v/>
      </c>
      <c r="I285" s="250" t="n">
        <v>659.25</v>
      </c>
      <c r="J285" s="73">
        <f>H285-I285</f>
        <v/>
      </c>
      <c r="K285" s="74">
        <f>I285/H285</f>
        <v/>
      </c>
      <c r="L285" s="225" t="n"/>
      <c r="M285" s="82" t="inlineStr">
        <is>
          <t>县农业
农村局</t>
        </is>
      </c>
      <c r="N285" s="82" t="inlineStr">
        <is>
          <t>乡镇</t>
        </is>
      </c>
      <c r="O285" s="79" t="n"/>
    </row>
    <row r="286" ht="49" customHeight="1" s="226">
      <c r="A286" s="21" t="n">
        <v>1</v>
      </c>
      <c r="B286" s="33" t="inlineStr">
        <is>
          <t>环脱贫领办发〔2021〕25号</t>
        </is>
      </c>
      <c r="C286" s="59" t="inlineStr">
        <is>
          <t>一批整合</t>
        </is>
      </c>
      <c r="D286" s="21" t="inlineStr">
        <is>
          <t>全膜双垄沟播旱作农业项目</t>
        </is>
      </c>
      <c r="E286" s="21" t="inlineStr">
        <is>
          <t>新建</t>
        </is>
      </c>
      <c r="F286" s="21" t="inlineStr">
        <is>
          <t>合道镇</t>
        </is>
      </c>
      <c r="G286" s="32" t="inlineStr">
        <is>
          <t>采购地膜170吨。其中：陈旗塬11吨、尚西坪13吨、陶洼子13吨、梁坪9吨、唐台子9吨，红崖洼11吨、朱塬8吨、赵塬13吨、辛坪7吨、杨坪沟7吨、大路洼8吨、常崾岘8吨、寨子坪12吨、沈岭10吨、赵台12吨、瓦天沟8吨、何坪11吨。</t>
        </is>
      </c>
      <c r="H286" s="21" t="n">
        <v>211.82</v>
      </c>
      <c r="I286" s="247" t="n">
        <v>211.82</v>
      </c>
      <c r="J286" s="73">
        <f>H286-I286</f>
        <v/>
      </c>
      <c r="K286" s="74">
        <f>I286/H286</f>
        <v/>
      </c>
      <c r="L286" s="246" t="n"/>
      <c r="M286" s="21" t="inlineStr">
        <is>
          <t>县农业农村局</t>
        </is>
      </c>
      <c r="N286" s="21" t="inlineStr">
        <is>
          <t>合道镇</t>
        </is>
      </c>
      <c r="O286" s="59" t="n"/>
    </row>
    <row r="287" ht="57" customHeight="1" s="226">
      <c r="A287" s="21" t="n">
        <v>2</v>
      </c>
      <c r="B287" s="33" t="inlineStr">
        <is>
          <t>环脱贫领办发〔2021〕25号</t>
        </is>
      </c>
      <c r="C287" s="59" t="inlineStr">
        <is>
          <t>一批整合</t>
        </is>
      </c>
      <c r="D287" s="21" t="inlineStr">
        <is>
          <t>全膜双垄沟播旱作农业项目</t>
        </is>
      </c>
      <c r="E287" s="21" t="inlineStr">
        <is>
          <t>新建</t>
        </is>
      </c>
      <c r="F287" s="21" t="inlineStr">
        <is>
          <t>天池乡</t>
        </is>
      </c>
      <c r="G287" s="32" t="inlineStr">
        <is>
          <t>采购地膜92.53吨。其中：天池村5吨、张邓塬村6吨、梁家河村5吨、殷屈河村7吨、苏北岔村9吨、潘老庄村7吨、大庄台村5吨、四合掌村6.53吨、老庄湾村6吨、井渠淌村6吨、鲜岔村5吨、碾盘岭村5吨、大方山村4吨、喜家坪村4吨、曹李川村6吨、吴城子村6吨。</t>
        </is>
      </c>
      <c r="H287" s="21" t="n">
        <v>115.29</v>
      </c>
      <c r="I287" s="247" t="n">
        <v>115.29</v>
      </c>
      <c r="J287" s="73">
        <f>H287-I287</f>
        <v/>
      </c>
      <c r="K287" s="74">
        <f>I287/H287</f>
        <v/>
      </c>
      <c r="L287" s="246" t="n"/>
      <c r="M287" s="21" t="inlineStr">
        <is>
          <t>县农业农村局</t>
        </is>
      </c>
      <c r="N287" s="21" t="inlineStr">
        <is>
          <t>天池乡</t>
        </is>
      </c>
      <c r="O287" s="59" t="n"/>
    </row>
    <row r="288" ht="50" customHeight="1" s="226">
      <c r="A288" s="21" t="n">
        <v>3</v>
      </c>
      <c r="B288" s="33" t="inlineStr">
        <is>
          <t>环脱贫领办发〔2021〕25号</t>
        </is>
      </c>
      <c r="C288" s="59" t="inlineStr">
        <is>
          <t>一批整合</t>
        </is>
      </c>
      <c r="D288" s="21" t="inlineStr">
        <is>
          <t>全膜双垄沟播旱作农业项目</t>
        </is>
      </c>
      <c r="E288" s="21" t="inlineStr">
        <is>
          <t>新建</t>
        </is>
      </c>
      <c r="F288" s="21" t="inlineStr">
        <is>
          <t>小南沟乡</t>
        </is>
      </c>
      <c r="G288" s="32" t="inlineStr">
        <is>
          <t>采购地膜90吨，112.05万元。其中：陈掌村7.08吨、丁寨柯村13.42吨、粉子山村5.48吨、李上山村4.78吨、汪天子村4.98吨、天子渠村6.03吨、李塬村6.78吨、连家川村10.88吨、许掌村7.88吨、燕麦掌村7.58吨、小南沟村10.33吨、杨胡套子村4.78吨。</t>
        </is>
      </c>
      <c r="H288" s="21" t="n">
        <v>112.05</v>
      </c>
      <c r="I288" s="247" t="n">
        <v>112.05</v>
      </c>
      <c r="J288" s="73">
        <f>H288-I288</f>
        <v/>
      </c>
      <c r="K288" s="74">
        <f>I288/H288</f>
        <v/>
      </c>
      <c r="L288" s="246" t="n"/>
      <c r="M288" s="21" t="inlineStr">
        <is>
          <t>县农业农村局</t>
        </is>
      </c>
      <c r="N288" s="21" t="inlineStr">
        <is>
          <t>小南沟乡</t>
        </is>
      </c>
      <c r="O288" s="59" t="n"/>
    </row>
    <row r="289" ht="49" customHeight="1" s="226">
      <c r="A289" s="21" t="n">
        <v>4</v>
      </c>
      <c r="B289" s="33" t="inlineStr">
        <is>
          <t>环脱贫领办发〔2021〕25号</t>
        </is>
      </c>
      <c r="C289" s="59" t="inlineStr">
        <is>
          <t>一批整合</t>
        </is>
      </c>
      <c r="D289" s="21" t="inlineStr">
        <is>
          <t>全膜双垄沟播旱作农业项目</t>
        </is>
      </c>
      <c r="E289" s="21" t="inlineStr">
        <is>
          <t>新建</t>
        </is>
      </c>
      <c r="F289" s="21" t="inlineStr">
        <is>
          <t>芦家湾乡</t>
        </is>
      </c>
      <c r="G289" s="32" t="inlineStr">
        <is>
          <t>采购地膜80吨。其中：杨新庄村8吨、花儿掌村8吨、庙儿掌村8.5吨、井川村6.5吨、宋家掌村8.5吨、桃李湾村7吨、王庄村9吨、大堡条村7.5吨、盘龙村9吨、小堡条村8吨。</t>
        </is>
      </c>
      <c r="H289" s="21" t="n">
        <v>100</v>
      </c>
      <c r="I289" s="247" t="n">
        <v>100</v>
      </c>
      <c r="J289" s="73">
        <f>H289-I289</f>
        <v/>
      </c>
      <c r="K289" s="74">
        <f>I289/H289</f>
        <v/>
      </c>
      <c r="L289" s="246" t="n"/>
      <c r="M289" s="21" t="inlineStr">
        <is>
          <t>县农业农村局</t>
        </is>
      </c>
      <c r="N289" s="21" t="inlineStr">
        <is>
          <t>芦家湾乡</t>
        </is>
      </c>
      <c r="O289" s="59" t="n"/>
    </row>
    <row r="290" ht="40" customHeight="1" s="226">
      <c r="A290" s="21" t="n">
        <v>5</v>
      </c>
      <c r="B290" s="33" t="inlineStr">
        <is>
          <t>环脱贫领办发〔2021〕25号</t>
        </is>
      </c>
      <c r="C290" s="59" t="inlineStr">
        <is>
          <t>一批整合</t>
        </is>
      </c>
      <c r="D290" s="21" t="inlineStr">
        <is>
          <t>全膜双垄沟播旱作农业项目</t>
        </is>
      </c>
      <c r="E290" s="21" t="inlineStr">
        <is>
          <t>新建</t>
        </is>
      </c>
      <c r="F290" s="21" t="inlineStr">
        <is>
          <t>甜水镇</t>
        </is>
      </c>
      <c r="G290" s="32" t="inlineStr">
        <is>
          <t>采购地膜60吨。其中：甜水街村6吨、张铁村6吨、鲁掌村8吨、何塬村6吨、邱滩村6吨、赵掌村6吨、高崾岘村6吨、狼儿滩村6吨、大良洼村6吨、七里墩村4吨。</t>
        </is>
      </c>
      <c r="H290" s="21" t="n">
        <v>74.88</v>
      </c>
      <c r="I290" s="247" t="n">
        <v>74.88</v>
      </c>
      <c r="J290" s="73">
        <f>H290-I290</f>
        <v/>
      </c>
      <c r="K290" s="74">
        <f>I290/H290</f>
        <v/>
      </c>
      <c r="L290" s="246" t="n"/>
      <c r="M290" s="21" t="inlineStr">
        <is>
          <t>县农业农村局</t>
        </is>
      </c>
      <c r="N290" s="21" t="inlineStr">
        <is>
          <t>甜水镇</t>
        </is>
      </c>
      <c r="O290" s="59" t="n"/>
    </row>
    <row r="291" ht="54" customHeight="1" s="226">
      <c r="A291" s="21" t="n">
        <v>6</v>
      </c>
      <c r="B291" s="33" t="inlineStr">
        <is>
          <t>环脱贫领办发〔2021〕25号</t>
        </is>
      </c>
      <c r="C291" s="59" t="inlineStr">
        <is>
          <t>一批整合</t>
        </is>
      </c>
      <c r="D291" s="21" t="inlineStr">
        <is>
          <t>全膜双垄沟播旱作农业项目</t>
        </is>
      </c>
      <c r="E291" s="21" t="inlineStr">
        <is>
          <t>新建</t>
        </is>
      </c>
      <c r="F291" s="21" t="inlineStr">
        <is>
          <t>虎洞镇</t>
        </is>
      </c>
      <c r="G291" s="32" t="inlineStr">
        <is>
          <t>采购地膜50吨62.25万元（本次安排45.21万元）。其中半个城村1.54吨、张大掌村0.88吨、砂井子村8.16吨、贾驿村2.73吨、张家湾村10.4吨、常兆台村2.5吨、高庙湾村5.69吨、魏家河村3.2吨、刘解掌村3.6吨、金庄塬村11.3吨</t>
        </is>
      </c>
      <c r="H291" s="21" t="n">
        <v>45.21</v>
      </c>
      <c r="I291" s="247" t="n">
        <v>45.21</v>
      </c>
      <c r="J291" s="73">
        <f>H291-I291</f>
        <v/>
      </c>
      <c r="K291" s="74">
        <f>I291/H291</f>
        <v/>
      </c>
      <c r="L291" s="246" t="n"/>
      <c r="M291" s="21" t="inlineStr">
        <is>
          <t>县农业农村局</t>
        </is>
      </c>
      <c r="N291" s="21" t="inlineStr">
        <is>
          <t>虎洞镇</t>
        </is>
      </c>
      <c r="O291" s="59" t="n"/>
    </row>
    <row r="292" ht="56.25" customHeight="1" s="226">
      <c r="A292" s="82" t="inlineStr">
        <is>
          <t>二十五</t>
        </is>
      </c>
      <c r="B292" s="55" t="inlineStr">
        <is>
          <t>环脱贫领办发〔2021〕25号</t>
        </is>
      </c>
      <c r="C292" s="79" t="inlineStr">
        <is>
          <t>一批整合</t>
        </is>
      </c>
      <c r="D292" s="82" t="inlineStr">
        <is>
          <t>村集体经济发展项目合计</t>
        </is>
      </c>
      <c r="E292" s="82" t="inlineStr">
        <is>
          <t>新建</t>
        </is>
      </c>
      <c r="F292" s="82" t="inlineStr">
        <is>
          <t>10个村</t>
        </is>
      </c>
      <c r="G292" s="108" t="inlineStr">
        <is>
          <t>为10个村每村投入村集体经济发展资金50万元，入股合作社或企业，合作社或企业每年固定为村集体分红分红。</t>
        </is>
      </c>
      <c r="H292" s="82" t="n">
        <v>500</v>
      </c>
      <c r="I292" s="82" t="n">
        <v>500</v>
      </c>
      <c r="J292" s="73">
        <f>H292-I292</f>
        <v/>
      </c>
      <c r="K292" s="74">
        <f>I292/H292</f>
        <v/>
      </c>
      <c r="L292" s="225" t="n"/>
      <c r="M292" s="82" t="inlineStr">
        <is>
          <t>主管：县农业农村局
监管：县委组织部</t>
        </is>
      </c>
      <c r="N292" s="82" t="inlineStr">
        <is>
          <t>乡镇村</t>
        </is>
      </c>
      <c r="O292" s="79" t="n"/>
    </row>
    <row r="293" ht="45" customHeight="1" s="226">
      <c r="A293" s="21" t="n">
        <v>1</v>
      </c>
      <c r="B293" s="33" t="inlineStr">
        <is>
          <t>环脱贫领办发〔2021〕25号</t>
        </is>
      </c>
      <c r="C293" s="59" t="inlineStr">
        <is>
          <t>一批整合</t>
        </is>
      </c>
      <c r="D293" s="58" t="inlineStr">
        <is>
          <t>曲子镇孟家寨村集体经济发展项目</t>
        </is>
      </c>
      <c r="E293" s="21" t="inlineStr">
        <is>
          <t>新建</t>
        </is>
      </c>
      <c r="F293" s="58" t="inlineStr">
        <is>
          <t>曲子镇孟家寨村</t>
        </is>
      </c>
      <c r="G293" s="106" t="inlineStr">
        <is>
          <t>为曲子镇孟家寨村投入村集体经济发展资金50万元，入股环县德华澳美肉羊良种繁育专业合作社联合社，合作社每年按入股资金的8%为村集体固定分红，入股三年，股权归村集体所有。</t>
        </is>
      </c>
      <c r="H293" s="58" t="n">
        <v>50</v>
      </c>
      <c r="I293" s="58" t="n">
        <v>50</v>
      </c>
      <c r="J293" s="75">
        <f>H293-I293</f>
        <v/>
      </c>
      <c r="K293" s="76">
        <f>I293/H293</f>
        <v/>
      </c>
      <c r="L293" s="246" t="n"/>
      <c r="M293" s="21" t="inlineStr">
        <is>
          <t>主管：农业农村局
监管：组织部</t>
        </is>
      </c>
      <c r="N293" s="21" t="inlineStr">
        <is>
          <t>曲子镇</t>
        </is>
      </c>
      <c r="O293" s="59" t="n"/>
    </row>
    <row r="294" ht="45" customHeight="1" s="226">
      <c r="A294" s="21" t="n">
        <v>2</v>
      </c>
      <c r="B294" s="33" t="inlineStr">
        <is>
          <t>环脱贫领办发〔2021〕25号</t>
        </is>
      </c>
      <c r="C294" s="59" t="inlineStr">
        <is>
          <t>一批整合</t>
        </is>
      </c>
      <c r="D294" s="58" t="inlineStr">
        <is>
          <t>曲子镇楼房子村集体经济发展项目</t>
        </is>
      </c>
      <c r="E294" s="21" t="inlineStr">
        <is>
          <t>新建</t>
        </is>
      </c>
      <c r="F294" s="58" t="inlineStr">
        <is>
          <t>曲子镇楼房子村</t>
        </is>
      </c>
      <c r="G294" s="106" t="inlineStr">
        <is>
          <t>为曲子镇楼房子村投入村集体经济发展资金50万元，入股环县德华澳美肉羊良种繁育专业合作社联合社，合作社每年按入股资金的8%为村集体固定分红，入股三年，股权归村集体所有。</t>
        </is>
      </c>
      <c r="H294" s="58" t="n">
        <v>50</v>
      </c>
      <c r="I294" s="58" t="n">
        <v>50</v>
      </c>
      <c r="J294" s="75">
        <f>H294-I294</f>
        <v/>
      </c>
      <c r="K294" s="76">
        <f>I294/H294</f>
        <v/>
      </c>
      <c r="L294" s="246" t="n"/>
      <c r="M294" s="21" t="inlineStr">
        <is>
          <t>主管：农业农村局
监管：组织部</t>
        </is>
      </c>
      <c r="N294" s="21" t="inlineStr">
        <is>
          <t>曲子镇</t>
        </is>
      </c>
      <c r="O294" s="59" t="n"/>
    </row>
    <row r="295" ht="45" customHeight="1" s="226">
      <c r="A295" s="21" t="n">
        <v>3</v>
      </c>
      <c r="B295" s="33" t="inlineStr">
        <is>
          <t>环脱贫领办发〔2021〕25号</t>
        </is>
      </c>
      <c r="C295" s="59" t="inlineStr">
        <is>
          <t>一批整合</t>
        </is>
      </c>
      <c r="D295" s="58" t="inlineStr">
        <is>
          <t>曲子镇油坊塬村集体经济发展项目</t>
        </is>
      </c>
      <c r="E295" s="21" t="inlineStr">
        <is>
          <t>新建</t>
        </is>
      </c>
      <c r="F295" s="58" t="inlineStr">
        <is>
          <t>曲子镇油坊塬村</t>
        </is>
      </c>
      <c r="G295" s="106" t="inlineStr">
        <is>
          <t>为曲子镇油坊塬村投入村集体经济发展资金50万元，入股环县德华澳美肉羊良种繁育专业合作社联合社，合作社每年按入股资金的8%为村集体固定分红，入股三年，股权归村集体所有。</t>
        </is>
      </c>
      <c r="H295" s="58" t="n">
        <v>50</v>
      </c>
      <c r="I295" s="58" t="n">
        <v>50</v>
      </c>
      <c r="J295" s="75">
        <f>H295-I295</f>
        <v/>
      </c>
      <c r="K295" s="76">
        <f>I295/H295</f>
        <v/>
      </c>
      <c r="L295" s="246" t="n"/>
      <c r="M295" s="21" t="inlineStr">
        <is>
          <t>主管：农业农村局
监管：组织部</t>
        </is>
      </c>
      <c r="N295" s="21" t="inlineStr">
        <is>
          <t>曲子镇</t>
        </is>
      </c>
      <c r="O295" s="59" t="n"/>
    </row>
    <row r="296" ht="45" customHeight="1" s="226">
      <c r="A296" s="21" t="n">
        <v>4</v>
      </c>
      <c r="B296" s="33" t="inlineStr">
        <is>
          <t>环脱贫领办发〔2021〕25号</t>
        </is>
      </c>
      <c r="C296" s="59" t="inlineStr">
        <is>
          <t>一批整合</t>
        </is>
      </c>
      <c r="D296" s="21" t="inlineStr">
        <is>
          <t>天池乡喜家坪村集体经济发展项目</t>
        </is>
      </c>
      <c r="E296" s="21" t="inlineStr">
        <is>
          <t>新建</t>
        </is>
      </c>
      <c r="F296" s="58" t="inlineStr">
        <is>
          <t>天池乡喜家坪村</t>
        </is>
      </c>
      <c r="G296" s="107" t="inlineStr">
        <is>
          <t>为天池乡喜家坪村投入村集体经济发展资金50万元，入股环县德华澳美肉羊良种繁育专业合作社联合社，合作社每年按入股资金的10%为村集体固定分红，入股三年，股权归村集体所有。</t>
        </is>
      </c>
      <c r="H296" s="21" t="n">
        <v>50</v>
      </c>
      <c r="I296" s="21" t="n">
        <v>50</v>
      </c>
      <c r="J296" s="75">
        <f>H296-I296</f>
        <v/>
      </c>
      <c r="K296" s="76">
        <f>I296/H296</f>
        <v/>
      </c>
      <c r="L296" s="246" t="n"/>
      <c r="M296" s="21" t="inlineStr">
        <is>
          <t>主管：农业农村局
监管：组织部</t>
        </is>
      </c>
      <c r="N296" s="21" t="inlineStr">
        <is>
          <t>天池乡</t>
        </is>
      </c>
      <c r="O296" s="59" t="n"/>
    </row>
    <row r="297" ht="45" customHeight="1" s="226">
      <c r="A297" s="21" t="n">
        <v>5</v>
      </c>
      <c r="B297" s="33" t="inlineStr">
        <is>
          <t>环脱贫领办发〔2021〕25号</t>
        </is>
      </c>
      <c r="C297" s="59" t="inlineStr">
        <is>
          <t>一批整合</t>
        </is>
      </c>
      <c r="D297" s="21" t="inlineStr">
        <is>
          <t>天池乡天池村集体经济发展项目</t>
        </is>
      </c>
      <c r="E297" s="21" t="inlineStr">
        <is>
          <t>新建</t>
        </is>
      </c>
      <c r="F297" s="58" t="inlineStr">
        <is>
          <t>天池乡天池村</t>
        </is>
      </c>
      <c r="G297" s="107" t="inlineStr">
        <is>
          <t>为天池乡天池村投入村集体经济发展资金50万元，入股环县德华澳美肉羊良种繁育专业合作社联合社，合作社每年按入股资金的10%为村集体固定分红，入股三年，股权归村集体所有。</t>
        </is>
      </c>
      <c r="H297" s="21" t="n">
        <v>50</v>
      </c>
      <c r="I297" s="21" t="n">
        <v>50</v>
      </c>
      <c r="J297" s="75">
        <f>H297-I297</f>
        <v/>
      </c>
      <c r="K297" s="76">
        <f>I297/H297</f>
        <v/>
      </c>
      <c r="L297" s="246" t="n"/>
      <c r="M297" s="21" t="inlineStr">
        <is>
          <t>主管：农业农村局
监管：组织部</t>
        </is>
      </c>
      <c r="N297" s="21" t="inlineStr">
        <is>
          <t>天池乡</t>
        </is>
      </c>
      <c r="O297" s="59" t="n"/>
    </row>
    <row r="298" ht="45" customHeight="1" s="226">
      <c r="A298" s="21" t="n">
        <v>6</v>
      </c>
      <c r="B298" s="33" t="inlineStr">
        <is>
          <t>环脱贫领办发〔2021〕25号</t>
        </is>
      </c>
      <c r="C298" s="59" t="inlineStr">
        <is>
          <t>一批整合</t>
        </is>
      </c>
      <c r="D298" s="21" t="inlineStr">
        <is>
          <t>木钵镇曹旗村集体经济发展项目</t>
        </is>
      </c>
      <c r="E298" s="21" t="inlineStr">
        <is>
          <t>新建</t>
        </is>
      </c>
      <c r="F298" s="58" t="inlineStr">
        <is>
          <t>木钵镇曹旗村</t>
        </is>
      </c>
      <c r="G298" s="107" t="inlineStr">
        <is>
          <t>为木钵镇曹旗村投入村集体经济发展资金50万元，入股环县德华澳美肉羊良种繁育专业合作社联合社，合作社每年按入股资金的8%为村集体固定分红，入股三年，股权归村集体所有。</t>
        </is>
      </c>
      <c r="H298" s="21" t="n">
        <v>50</v>
      </c>
      <c r="I298" s="21" t="n">
        <v>50</v>
      </c>
      <c r="J298" s="75">
        <f>H298-I298</f>
        <v/>
      </c>
      <c r="K298" s="76">
        <f>I298/H298</f>
        <v/>
      </c>
      <c r="L298" s="246" t="n"/>
      <c r="M298" s="21" t="inlineStr">
        <is>
          <t>主管：农业农村局
监管：组织部</t>
        </is>
      </c>
      <c r="N298" s="21" t="inlineStr">
        <is>
          <t>木钵镇</t>
        </is>
      </c>
      <c r="O298" s="59" t="n"/>
    </row>
    <row r="299" ht="45" customHeight="1" s="226">
      <c r="A299" s="21" t="n">
        <v>7</v>
      </c>
      <c r="B299" s="33" t="inlineStr">
        <is>
          <t>环脱贫领办发〔2021〕25号</t>
        </is>
      </c>
      <c r="C299" s="59" t="inlineStr">
        <is>
          <t>一批整合</t>
        </is>
      </c>
      <c r="D299" s="21" t="inlineStr">
        <is>
          <t>木钵镇木钵街集体经济发展项目</t>
        </is>
      </c>
      <c r="E299" s="21" t="inlineStr">
        <is>
          <t>新建</t>
        </is>
      </c>
      <c r="F299" s="58" t="inlineStr">
        <is>
          <t>木钵镇木钵街村</t>
        </is>
      </c>
      <c r="G299" s="107" t="inlineStr">
        <is>
          <t>为木钵镇木钵街村投入村集体经济发展资金50万元，入股环县德华澳美肉羊良种繁育专业合作社联合社，合作社每年按入股资金的8%为村集体固定分红，入股三年，股权归村集体所有。</t>
        </is>
      </c>
      <c r="H299" s="21" t="n">
        <v>50</v>
      </c>
      <c r="I299" s="21" t="n">
        <v>50</v>
      </c>
      <c r="J299" s="75">
        <f>H299-I299</f>
        <v/>
      </c>
      <c r="K299" s="76">
        <f>I299/H299</f>
        <v/>
      </c>
      <c r="L299" s="246" t="n"/>
      <c r="M299" s="21" t="inlineStr">
        <is>
          <t>主管：农业农村局
监管：组织部</t>
        </is>
      </c>
      <c r="N299" s="21" t="inlineStr">
        <is>
          <t>木钵镇</t>
        </is>
      </c>
      <c r="O299" s="59" t="n"/>
    </row>
    <row r="300" ht="45" customHeight="1" s="226">
      <c r="A300" s="21" t="n">
        <v>8</v>
      </c>
      <c r="B300" s="33" t="inlineStr">
        <is>
          <t>环脱贫领办发〔2021〕25号</t>
        </is>
      </c>
      <c r="C300" s="59" t="inlineStr">
        <is>
          <t>一批整合</t>
        </is>
      </c>
      <c r="D300" s="58" t="inlineStr">
        <is>
          <t>山城乡薛塬村集体经济发展项目</t>
        </is>
      </c>
      <c r="E300" s="21" t="inlineStr">
        <is>
          <t>新建</t>
        </is>
      </c>
      <c r="F300" s="58" t="inlineStr">
        <is>
          <t>山城乡薛塬村</t>
        </is>
      </c>
      <c r="G300" s="106" t="inlineStr">
        <is>
          <t>为山城乡薛塬村投入村集体经济发展资金50万元，入股到环县山城嘉鑫现代农业农民专业合作社，合作社每年按入股资金的8%为村集体固定分红，入股三年，股权归村集体所有。</t>
        </is>
      </c>
      <c r="H300" s="58" t="n">
        <v>50</v>
      </c>
      <c r="I300" s="58" t="n">
        <v>50</v>
      </c>
      <c r="J300" s="75">
        <f>H300-I300</f>
        <v/>
      </c>
      <c r="K300" s="76">
        <f>I300/H300</f>
        <v/>
      </c>
      <c r="L300" s="246" t="n"/>
      <c r="M300" s="21" t="inlineStr">
        <is>
          <t>主管：农业农村局
监管：组织部</t>
        </is>
      </c>
      <c r="N300" s="21" t="inlineStr">
        <is>
          <t>山城乡</t>
        </is>
      </c>
      <c r="O300" s="59" t="n"/>
    </row>
    <row r="301" ht="45" customHeight="1" s="226">
      <c r="A301" s="21" t="n">
        <v>9</v>
      </c>
      <c r="B301" s="33" t="inlineStr">
        <is>
          <t>环脱贫领办发〔2021〕25号</t>
        </is>
      </c>
      <c r="C301" s="59" t="inlineStr">
        <is>
          <t>一批整合</t>
        </is>
      </c>
      <c r="D301" s="58" t="inlineStr">
        <is>
          <t>环城镇唐塬村集体经济发展项目</t>
        </is>
      </c>
      <c r="E301" s="21" t="inlineStr">
        <is>
          <t>新建</t>
        </is>
      </c>
      <c r="F301" s="58" t="inlineStr">
        <is>
          <t>环城镇唐塬村</t>
        </is>
      </c>
      <c r="G301" s="106" t="inlineStr">
        <is>
          <t>为环城镇唐塬村投入村集体经济发展资金50万元，入股环县众成湖羊养殖示范专业合作社联合社，合作社每年按入股资金的10%为村集体固定分红，入股三年，股权归村集体所有。</t>
        </is>
      </c>
      <c r="H301" s="58" t="n">
        <v>50</v>
      </c>
      <c r="I301" s="58" t="n">
        <v>50</v>
      </c>
      <c r="J301" s="75">
        <f>H301-I301</f>
        <v/>
      </c>
      <c r="K301" s="76">
        <f>I301/H301</f>
        <v/>
      </c>
      <c r="L301" s="246" t="n"/>
      <c r="M301" s="21" t="inlineStr">
        <is>
          <t>主管：农业农村局
监管：组织部</t>
        </is>
      </c>
      <c r="N301" s="21" t="inlineStr">
        <is>
          <t>环城镇</t>
        </is>
      </c>
      <c r="O301" s="59" t="n"/>
    </row>
    <row r="302" ht="45" customHeight="1" s="226">
      <c r="A302" s="21" t="n">
        <v>10</v>
      </c>
      <c r="B302" s="33" t="inlineStr">
        <is>
          <t>环脱贫领办发〔2021〕25号</t>
        </is>
      </c>
      <c r="C302" s="59" t="inlineStr">
        <is>
          <t>一批整合</t>
        </is>
      </c>
      <c r="D302" s="58" t="inlineStr">
        <is>
          <t>环城镇宁老庄村集体经济发展项目</t>
        </is>
      </c>
      <c r="E302" s="21" t="inlineStr">
        <is>
          <t>新建</t>
        </is>
      </c>
      <c r="F302" s="58" t="inlineStr">
        <is>
          <t>环城镇宁老庄村</t>
        </is>
      </c>
      <c r="G302" s="106" t="inlineStr">
        <is>
          <t>为环城镇宁老庄村投入村集体经济发展资金50万元，入股环县众成湖羊养殖示范专业合作社联合社，合作社每年按入股资金的10%为村集体固定分红，入股三年，股权归村集体所有。</t>
        </is>
      </c>
      <c r="H302" s="58" t="n">
        <v>50</v>
      </c>
      <c r="I302" s="58" t="n">
        <v>50</v>
      </c>
      <c r="J302" s="75">
        <f>H302-I302</f>
        <v/>
      </c>
      <c r="K302" s="76">
        <f>I302/H302</f>
        <v/>
      </c>
      <c r="L302" s="246" t="n"/>
      <c r="M302" s="21" t="inlineStr">
        <is>
          <t>主管：农业农村局
监管：组织部</t>
        </is>
      </c>
      <c r="N302" s="21" t="inlineStr">
        <is>
          <t>环城镇</t>
        </is>
      </c>
      <c r="O302" s="59" t="n"/>
    </row>
    <row r="303" ht="40" customHeight="1" s="226">
      <c r="A303" s="82" t="inlineStr">
        <is>
          <t>二十六</t>
        </is>
      </c>
      <c r="B303" s="55" t="inlineStr">
        <is>
          <t>环农领办发〔2021〕13号</t>
        </is>
      </c>
      <c r="C303" s="79" t="inlineStr">
        <is>
          <t>二批整合</t>
        </is>
      </c>
      <c r="D303" s="82" t="inlineStr">
        <is>
          <t>农业综合试验示范基地建设</t>
        </is>
      </c>
      <c r="E303" s="82" t="inlineStr">
        <is>
          <t>新建</t>
        </is>
      </c>
      <c r="F303" s="82" t="inlineStr">
        <is>
          <t>洪德镇</t>
        </is>
      </c>
      <c r="G303" s="108" t="inlineStr">
        <is>
          <t>租赁土地300亩，引进玉米、小杂粮等主要农作物新品种129个，新技术5项，新材料2种，开展各类试验48项。由县农业农村局负责实施。</t>
        </is>
      </c>
      <c r="H303" s="82" t="n">
        <v>38</v>
      </c>
      <c r="I303" s="82" t="n">
        <v>38</v>
      </c>
      <c r="J303" s="73">
        <f>H303-I303</f>
        <v/>
      </c>
      <c r="K303" s="74">
        <f>I303/H303</f>
        <v/>
      </c>
      <c r="L303" s="225" t="n"/>
      <c r="M303" s="231" t="inlineStr">
        <is>
          <t>农业
农村局</t>
        </is>
      </c>
      <c r="N303" s="231" t="inlineStr">
        <is>
          <t>农业
农村局</t>
        </is>
      </c>
      <c r="O303" s="79" t="n"/>
    </row>
    <row r="304" ht="196" customHeight="1" s="226">
      <c r="A304" s="82" t="inlineStr">
        <is>
          <t>二十七</t>
        </is>
      </c>
      <c r="B304" s="55" t="inlineStr">
        <is>
          <t>环农领办发〔2021〕13号</t>
        </is>
      </c>
      <c r="C304" s="79" t="inlineStr">
        <is>
          <t>二批整合</t>
        </is>
      </c>
      <c r="D304" s="82" t="inlineStr">
        <is>
          <t>环县2021年高标准农田建设项目</t>
        </is>
      </c>
      <c r="E304" s="82" t="inlineStr">
        <is>
          <t>新建</t>
        </is>
      </c>
      <c r="F304" s="82" t="inlineStr">
        <is>
          <t>演武等16个乡镇</t>
        </is>
      </c>
      <c r="G304" s="108" t="inlineStr">
        <is>
          <t>建设高标准农田42400亩（含田间道路30公里），其中：演武乡1170亩（刘坪村570亩、黄山村600亩）；合道镇3970亩（朱家塬村380亩、陈旗塬村210亩、尚西坪村170亩、梁坪村370亩、常崾岘村380亩、赵台村370亩、辛坪村1020亩、唐台子村1070亩）；天池乡1850亩（梁家河村780亩、井渠淌1070亩）；曲子镇1730亩（宋家塬村850亩、金盆掌村340亩、西沟村540亩）；八珠乡2060亩（塔儿咀村1410亩、湫坝沟村650亩）；洪德镇2520亩（私盐路村1630亩、寇河村890亩）；山城乡谢庄村3080亩；甜水镇何塬村4650亩；虎洞镇1360亩（张大掌村1060亩、金庄塬村300亩）；毛井镇乔崾岘村5870亩；车道镇2940亩（万安村1830亩、杨掌村990亩、刘园子村120亩）；芦家湾乡杨新庄村2500亩；小南沟乡小南沟村2110亩；罗山川乡1490亩（龙柏山村960亩，光明村530亩）；南湫乡1520亩（岳后渠村1350亩、双井子村170亩）；环城镇3580亩（唐塬村690亩、陈汤塬村870亩、冉旗寨村510亩、肖川村270亩、漫塬村1240亩）。</t>
        </is>
      </c>
      <c r="H304" s="81" t="n">
        <v>5336</v>
      </c>
      <c r="I304" s="250" t="n">
        <v>5336</v>
      </c>
      <c r="J304" s="73">
        <f>H304-I304</f>
        <v/>
      </c>
      <c r="K304" s="74">
        <f>I304/H304</f>
        <v/>
      </c>
      <c r="L304" s="225" t="n"/>
      <c r="M304" s="231" t="inlineStr">
        <is>
          <t>农业
农村局</t>
        </is>
      </c>
      <c r="N304" s="82" t="inlineStr">
        <is>
          <t>乡村</t>
        </is>
      </c>
      <c r="O304" s="79" t="n"/>
    </row>
    <row r="305" ht="165" customHeight="1" s="226">
      <c r="A305" s="82" t="inlineStr">
        <is>
          <t>二十八</t>
        </is>
      </c>
      <c r="B305" s="55" t="inlineStr">
        <is>
          <t>环农领办发〔2021〕18号</t>
        </is>
      </c>
      <c r="C305" s="79" t="inlineStr">
        <is>
          <t>三批整合</t>
        </is>
      </c>
      <c r="D305" s="82" t="inlineStr">
        <is>
          <t>环县2021年高标准农田建设项目</t>
        </is>
      </c>
      <c r="E305" s="82" t="inlineStr">
        <is>
          <t>新建</t>
        </is>
      </c>
      <c r="F305" s="82" t="inlineStr">
        <is>
          <t>演武等16个乡镇</t>
        </is>
      </c>
      <c r="G305" s="108" t="inlineStr">
        <is>
          <t>建设高标准农田12250亩(含田间道路40公里)，其中：演武乡337亩（刘坪村165亩、黄山村172亩）；合道镇1154亩（朱家塬村110亩、陈旗塬村61亩、尚西坪村50亩、梁坪村108亩、常崾岘村111亩、赵台村109亩、辛坪村295亩、唐台子村310亩）；天池乡535亩（梁家河村225亩、井渠淌310亩）；曲子镇501亩（宋家塬村245亩、金盆掌村99亩、西沟村157亩）；八珠乡594亩（塔儿咀村407亩、湫坝沟村187亩）；洪德镇727亩（私盐路村470亩、寇河村257亩）；山城乡谢庄村888亩；甜水镇何塬村1340亩；虎洞镇393亩（张大掌村307亩、金庄塬村86亩）；毛井镇乔崾岘村1699亩；车道镇848亩（万安村528亩、杨掌村286亩、刘园子村34亩）；芦家湾乡杨新庄村721亩；小南沟乡小南沟村611亩；罗山川乡430亩（龙柏山村276亩，光明村154亩）；南湫乡441亩（岳后渠村391亩、双井子村50亩）；环城镇1031亩（唐塬村200亩、陈汤塬村252亩、冉旗寨村147亩、肖川村77亩、漫塬村355亩）。</t>
        </is>
      </c>
      <c r="H305" s="81" t="n">
        <v>1839</v>
      </c>
      <c r="I305" s="250" t="n">
        <v>1839</v>
      </c>
      <c r="J305" s="73">
        <f>H305-I305</f>
        <v/>
      </c>
      <c r="K305" s="74">
        <f>I305/H305</f>
        <v/>
      </c>
      <c r="L305" s="225" t="n"/>
      <c r="M305" s="231" t="inlineStr">
        <is>
          <t>农业
农村局</t>
        </is>
      </c>
      <c r="N305" s="82" t="inlineStr">
        <is>
          <t>演武等16个乡镇</t>
        </is>
      </c>
      <c r="O305" s="79" t="n"/>
    </row>
    <row r="306" ht="48" customHeight="1" s="226">
      <c r="A306" s="82" t="inlineStr">
        <is>
          <t>二十九</t>
        </is>
      </c>
      <c r="B306" s="55" t="inlineStr">
        <is>
          <t>环农领办发〔2021〕18号</t>
        </is>
      </c>
      <c r="C306" s="79" t="inlineStr">
        <is>
          <t>三批整合</t>
        </is>
      </c>
      <c r="D306" s="82" t="inlineStr">
        <is>
          <t>农村人居环境卫生整治项目合计</t>
        </is>
      </c>
      <c r="E306" s="82" t="inlineStr">
        <is>
          <t>新建</t>
        </is>
      </c>
      <c r="F306" s="82" t="inlineStr">
        <is>
          <t>山城等14个乡镇</t>
        </is>
      </c>
      <c r="G306" s="108" t="inlineStr">
        <is>
          <t>建成“一村万树”达标村30个，改善农村人居环境。</t>
        </is>
      </c>
      <c r="H306" s="81">
        <f>SUM(H307:H320)</f>
        <v/>
      </c>
      <c r="I306" s="81" t="n">
        <v>467</v>
      </c>
      <c r="J306" s="73">
        <f>H306-I306</f>
        <v/>
      </c>
      <c r="K306" s="74">
        <f>I306/H306</f>
        <v/>
      </c>
      <c r="L306" s="225" t="n"/>
      <c r="M306" s="82" t="inlineStr">
        <is>
          <t>自然资源局</t>
        </is>
      </c>
      <c r="N306" s="82" t="inlineStr">
        <is>
          <t>山城等14个乡镇</t>
        </is>
      </c>
      <c r="O306" s="79" t="n"/>
    </row>
    <row r="307" ht="38" customHeight="1" s="226">
      <c r="A307" s="21" t="n">
        <v>1</v>
      </c>
      <c r="B307" s="33" t="inlineStr">
        <is>
          <t>环农领办发〔2021〕18号</t>
        </is>
      </c>
      <c r="C307" s="109" t="inlineStr">
        <is>
          <t>三批整合</t>
        </is>
      </c>
      <c r="D307" s="21" t="inlineStr">
        <is>
          <t>农村人居环境
卫生整治项目</t>
        </is>
      </c>
      <c r="E307" s="21" t="inlineStr">
        <is>
          <t>新建</t>
        </is>
      </c>
      <c r="F307" s="21" t="inlineStr">
        <is>
          <t>山城乡</t>
        </is>
      </c>
      <c r="G307" s="32" t="inlineStr">
        <is>
          <t>建成“一村万树”达标村2个，其中养羊专业村1个(薛塬村)，补助15万元；市级示范村1个(八里铺村)，补助25万元。（以上两村总投资40万元，已安排33万元，本次安排7万元）</t>
        </is>
      </c>
      <c r="H307" s="110" t="n">
        <v>7</v>
      </c>
      <c r="I307" s="110" t="n">
        <v>7</v>
      </c>
      <c r="J307" s="75">
        <f>H307-I307</f>
        <v/>
      </c>
      <c r="K307" s="76">
        <f>I307/H307</f>
        <v/>
      </c>
      <c r="L307" s="246" t="n"/>
      <c r="M307" s="228" t="inlineStr">
        <is>
          <t>自然资源局</t>
        </is>
      </c>
      <c r="N307" s="21" t="inlineStr">
        <is>
          <t>山城乡</t>
        </is>
      </c>
      <c r="O307" s="109" t="n"/>
    </row>
    <row r="308" ht="38" customHeight="1" s="226">
      <c r="A308" s="21" t="n">
        <v>2</v>
      </c>
      <c r="B308" s="33" t="inlineStr">
        <is>
          <t>环农领办发〔2021〕18号</t>
        </is>
      </c>
      <c r="C308" s="109" t="inlineStr">
        <is>
          <t>三批整合</t>
        </is>
      </c>
      <c r="D308" s="21" t="inlineStr">
        <is>
          <t>农村人居环境
卫生整治项目</t>
        </is>
      </c>
      <c r="E308" s="21" t="inlineStr">
        <is>
          <t>新建</t>
        </is>
      </c>
      <c r="F308" s="21" t="inlineStr">
        <is>
          <t>合道镇</t>
        </is>
      </c>
      <c r="G308" s="32" t="inlineStr">
        <is>
          <t>建成“一村万树”达标村2个（养羊专业村：沈家岭村、赵台村），每村补助15万元。</t>
        </is>
      </c>
      <c r="H308" s="110" t="n">
        <v>30</v>
      </c>
      <c r="I308" s="110" t="n">
        <v>30</v>
      </c>
      <c r="J308" s="75">
        <f>H308-I308</f>
        <v/>
      </c>
      <c r="K308" s="76">
        <f>I308/H308</f>
        <v/>
      </c>
      <c r="L308" s="246" t="n"/>
      <c r="M308" s="228" t="inlineStr">
        <is>
          <t>自然资源局</t>
        </is>
      </c>
      <c r="N308" s="21" t="inlineStr">
        <is>
          <t>合道镇</t>
        </is>
      </c>
      <c r="O308" s="109" t="n"/>
    </row>
    <row r="309" ht="38" customHeight="1" s="226">
      <c r="A309" s="21" t="n">
        <v>3</v>
      </c>
      <c r="B309" s="33" t="inlineStr">
        <is>
          <t>环农领办发〔2021〕18号</t>
        </is>
      </c>
      <c r="C309" s="109" t="inlineStr">
        <is>
          <t>三批整合</t>
        </is>
      </c>
      <c r="D309" s="21" t="inlineStr">
        <is>
          <t>农村人居环境
卫生整治项目</t>
        </is>
      </c>
      <c r="E309" s="21" t="inlineStr">
        <is>
          <t>新建</t>
        </is>
      </c>
      <c r="F309" s="21" t="inlineStr">
        <is>
          <t>秦团庄乡</t>
        </is>
      </c>
      <c r="G309" s="32" t="inlineStr">
        <is>
          <t>建成“一村万树”达标村2个，每村补助15万元，其中：养羊专业村1个（新峁村），其他达标村1个（贾塬村）。</t>
        </is>
      </c>
      <c r="H309" s="110" t="n">
        <v>30</v>
      </c>
      <c r="I309" s="110" t="n">
        <v>30</v>
      </c>
      <c r="J309" s="75">
        <f>H309-I309</f>
        <v/>
      </c>
      <c r="K309" s="76">
        <f>I309/H309</f>
        <v/>
      </c>
      <c r="L309" s="246" t="n"/>
      <c r="M309" s="228" t="inlineStr">
        <is>
          <t>自然资源局</t>
        </is>
      </c>
      <c r="N309" s="21" t="inlineStr">
        <is>
          <t>秦团庄乡</t>
        </is>
      </c>
      <c r="O309" s="109" t="n"/>
    </row>
    <row r="310" ht="38" customHeight="1" s="226">
      <c r="A310" s="21" t="n">
        <v>4</v>
      </c>
      <c r="B310" s="33" t="inlineStr">
        <is>
          <t>环农领办发〔2021〕18号</t>
        </is>
      </c>
      <c r="C310" s="109" t="inlineStr">
        <is>
          <t>三批整合</t>
        </is>
      </c>
      <c r="D310" s="21" t="inlineStr">
        <is>
          <t>农村人居环境
卫生整治项目</t>
        </is>
      </c>
      <c r="E310" s="21" t="inlineStr">
        <is>
          <t>新建</t>
        </is>
      </c>
      <c r="F310" s="21" t="inlineStr">
        <is>
          <t>甜水镇</t>
        </is>
      </c>
      <c r="G310" s="32" t="inlineStr">
        <is>
          <t>建成“一村万树”达标村2个，其中：养羊专业村1个（张铁村），补助15万元；市级示范村1个（大良洼村），补助25万元。</t>
        </is>
      </c>
      <c r="H310" s="110" t="n">
        <v>40</v>
      </c>
      <c r="I310" s="110" t="n">
        <v>40</v>
      </c>
      <c r="J310" s="75">
        <f>H310-I310</f>
        <v/>
      </c>
      <c r="K310" s="76">
        <f>I310/H310</f>
        <v/>
      </c>
      <c r="L310" s="246" t="n"/>
      <c r="M310" s="228" t="inlineStr">
        <is>
          <t>自然资源局</t>
        </is>
      </c>
      <c r="N310" s="21" t="inlineStr">
        <is>
          <t>甜水镇</t>
        </is>
      </c>
      <c r="O310" s="109" t="n"/>
    </row>
    <row r="311" ht="38" customHeight="1" s="226">
      <c r="A311" s="21" t="n">
        <v>5</v>
      </c>
      <c r="B311" s="33" t="inlineStr">
        <is>
          <t>环农领办发〔2021〕18号</t>
        </is>
      </c>
      <c r="C311" s="109" t="inlineStr">
        <is>
          <t>三批整合</t>
        </is>
      </c>
      <c r="D311" s="21" t="inlineStr">
        <is>
          <t>农村人居环境
卫生整治项目</t>
        </is>
      </c>
      <c r="E311" s="21" t="inlineStr">
        <is>
          <t>新建</t>
        </is>
      </c>
      <c r="F311" s="21" t="inlineStr">
        <is>
          <t>毛井镇</t>
        </is>
      </c>
      <c r="G311" s="32" t="inlineStr">
        <is>
          <t>建成“一村万树”达标村2个（养羊专业村：施家滩村、红土咀村），每村补助15万元。</t>
        </is>
      </c>
      <c r="H311" s="110" t="n">
        <v>30</v>
      </c>
      <c r="I311" s="110" t="n">
        <v>30</v>
      </c>
      <c r="J311" s="75">
        <f>H311-I311</f>
        <v/>
      </c>
      <c r="K311" s="76">
        <f>I311/H311</f>
        <v/>
      </c>
      <c r="L311" s="246" t="n"/>
      <c r="M311" s="228" t="inlineStr">
        <is>
          <t>自然资源局</t>
        </is>
      </c>
      <c r="N311" s="21" t="inlineStr">
        <is>
          <t>毛井镇</t>
        </is>
      </c>
      <c r="O311" s="109" t="n"/>
    </row>
    <row r="312" ht="38" customHeight="1" s="226">
      <c r="A312" s="21" t="n">
        <v>6</v>
      </c>
      <c r="B312" s="33" t="inlineStr">
        <is>
          <t>环农领办发〔2021〕18号</t>
        </is>
      </c>
      <c r="C312" s="109" t="inlineStr">
        <is>
          <t>三批整合</t>
        </is>
      </c>
      <c r="D312" s="21" t="inlineStr">
        <is>
          <t>农村人居环境
卫生整治项目</t>
        </is>
      </c>
      <c r="E312" s="21" t="inlineStr">
        <is>
          <t>新建</t>
        </is>
      </c>
      <c r="F312" s="21" t="inlineStr">
        <is>
          <t>演武乡</t>
        </is>
      </c>
      <c r="G312" s="32" t="inlineStr">
        <is>
          <t>建成“一村万树”达标村2个，每村补助15万元，其中：养羊专业村1个(黑泉河村)，其他达标村1个(吴家塬村)。</t>
        </is>
      </c>
      <c r="H312" s="110" t="n">
        <v>30</v>
      </c>
      <c r="I312" s="110" t="n">
        <v>30</v>
      </c>
      <c r="J312" s="75">
        <f>H312-I312</f>
        <v/>
      </c>
      <c r="K312" s="76">
        <f>I312/H312</f>
        <v/>
      </c>
      <c r="L312" s="246" t="n"/>
      <c r="M312" s="228" t="inlineStr">
        <is>
          <t>自然资源局</t>
        </is>
      </c>
      <c r="N312" s="21" t="inlineStr">
        <is>
          <t>演武乡</t>
        </is>
      </c>
      <c r="O312" s="109" t="n"/>
    </row>
    <row r="313" ht="38" customHeight="1" s="226">
      <c r="A313" s="21" t="n">
        <v>7</v>
      </c>
      <c r="B313" s="33" t="inlineStr">
        <is>
          <t>环农领办发〔2021〕18号</t>
        </is>
      </c>
      <c r="C313" s="109" t="inlineStr">
        <is>
          <t>三批整合</t>
        </is>
      </c>
      <c r="D313" s="21" t="inlineStr">
        <is>
          <t>农村人居环境
卫生整治项目</t>
        </is>
      </c>
      <c r="E313" s="21" t="inlineStr">
        <is>
          <t>新建</t>
        </is>
      </c>
      <c r="F313" s="21" t="inlineStr">
        <is>
          <t>环城镇</t>
        </is>
      </c>
      <c r="G313" s="32" t="inlineStr">
        <is>
          <t>建成“一村万树”达标村3个，其中：养羊专业村2个（宁老庄、高龚塬村），每村补助15万元；市级示范村1个(十八里村)，补助25万元。</t>
        </is>
      </c>
      <c r="H313" s="110" t="n">
        <v>55</v>
      </c>
      <c r="I313" s="110" t="n">
        <v>55</v>
      </c>
      <c r="J313" s="75">
        <f>H313-I313</f>
        <v/>
      </c>
      <c r="K313" s="76">
        <f>I313/H313</f>
        <v/>
      </c>
      <c r="L313" s="246" t="n"/>
      <c r="M313" s="228" t="inlineStr">
        <is>
          <t>自然资源局</t>
        </is>
      </c>
      <c r="N313" s="21" t="inlineStr">
        <is>
          <t>环城镇</t>
        </is>
      </c>
      <c r="O313" s="109" t="n"/>
    </row>
    <row r="314" ht="38" customHeight="1" s="226">
      <c r="A314" s="21" t="n">
        <v>8</v>
      </c>
      <c r="B314" s="33" t="inlineStr">
        <is>
          <t>环农领办发〔2021〕18号</t>
        </is>
      </c>
      <c r="C314" s="109" t="inlineStr">
        <is>
          <t>三批整合</t>
        </is>
      </c>
      <c r="D314" s="21" t="inlineStr">
        <is>
          <t>农村人居环境
卫生整治项目</t>
        </is>
      </c>
      <c r="E314" s="21" t="inlineStr">
        <is>
          <t>新建</t>
        </is>
      </c>
      <c r="F314" s="21" t="inlineStr">
        <is>
          <t>木钵镇</t>
        </is>
      </c>
      <c r="G314" s="32" t="inlineStr">
        <is>
          <t>建成“一村万树”达标村2个，其中养羊专业村1个：坪子塬村，每村补助15万元；市级示范村1个（关营村），补助25万元。</t>
        </is>
      </c>
      <c r="H314" s="110" t="n">
        <v>40</v>
      </c>
      <c r="I314" s="110" t="n">
        <v>40</v>
      </c>
      <c r="J314" s="75">
        <f>H314-I314</f>
        <v/>
      </c>
      <c r="K314" s="76">
        <f>I314/H314</f>
        <v/>
      </c>
      <c r="L314" s="246" t="n"/>
      <c r="M314" s="228" t="inlineStr">
        <is>
          <t>自然资源局</t>
        </is>
      </c>
      <c r="N314" s="21" t="inlineStr">
        <is>
          <t>木钵镇</t>
        </is>
      </c>
      <c r="O314" s="109" t="n"/>
    </row>
    <row r="315" ht="38" customHeight="1" s="226">
      <c r="A315" s="21" t="n">
        <v>9</v>
      </c>
      <c r="B315" s="33" t="inlineStr">
        <is>
          <t>环农领办发〔2021〕18号</t>
        </is>
      </c>
      <c r="C315" s="109" t="inlineStr">
        <is>
          <t>三批整合</t>
        </is>
      </c>
      <c r="D315" s="21" t="inlineStr">
        <is>
          <t>农村人居环境
卫生整治项目</t>
        </is>
      </c>
      <c r="E315" s="21" t="inlineStr">
        <is>
          <t>新建</t>
        </is>
      </c>
      <c r="F315" s="21" t="inlineStr">
        <is>
          <t>八珠乡</t>
        </is>
      </c>
      <c r="G315" s="32" t="inlineStr">
        <is>
          <t>建成“一村万树”达标村2个（养羊专业村：白塬村、瓦崾岘村），每村补助15万元。</t>
        </is>
      </c>
      <c r="H315" s="110" t="n">
        <v>30</v>
      </c>
      <c r="I315" s="110" t="n">
        <v>30</v>
      </c>
      <c r="J315" s="75">
        <f>H315-I315</f>
        <v/>
      </c>
      <c r="K315" s="76">
        <f>I315/H315</f>
        <v/>
      </c>
      <c r="L315" s="246" t="n"/>
      <c r="M315" s="228" t="inlineStr">
        <is>
          <t>自然资源局</t>
        </is>
      </c>
      <c r="N315" s="21" t="inlineStr">
        <is>
          <t>八珠乡</t>
        </is>
      </c>
      <c r="O315" s="109" t="n"/>
    </row>
    <row r="316" ht="38" customHeight="1" s="226">
      <c r="A316" s="21" t="n">
        <v>10</v>
      </c>
      <c r="B316" s="33" t="inlineStr">
        <is>
          <t>环农领办发〔2021〕18号</t>
        </is>
      </c>
      <c r="C316" s="109" t="inlineStr">
        <is>
          <t>三批整合</t>
        </is>
      </c>
      <c r="D316" s="21" t="inlineStr">
        <is>
          <t>农村人居环境
卫生整治项目</t>
        </is>
      </c>
      <c r="E316" s="21" t="inlineStr">
        <is>
          <t>新建</t>
        </is>
      </c>
      <c r="F316" s="21" t="inlineStr">
        <is>
          <t>樊家川镇</t>
        </is>
      </c>
      <c r="G316" s="32" t="inlineStr">
        <is>
          <t>建成“一村万树”达标村2个），每村补助15万元，其中：养羊专业村1个（闫塬村），其他达标村1个（马驿沟村）。</t>
        </is>
      </c>
      <c r="H316" s="110" t="n">
        <v>30</v>
      </c>
      <c r="I316" s="110" t="n">
        <v>30</v>
      </c>
      <c r="J316" s="75">
        <f>H316-I316</f>
        <v/>
      </c>
      <c r="K316" s="76">
        <f>I316/H316</f>
        <v/>
      </c>
      <c r="L316" s="246" t="n"/>
      <c r="M316" s="228" t="inlineStr">
        <is>
          <t>自然资源局</t>
        </is>
      </c>
      <c r="N316" s="21" t="inlineStr">
        <is>
          <t>樊家川镇</t>
        </is>
      </c>
      <c r="O316" s="109" t="n"/>
    </row>
    <row r="317" ht="38" customHeight="1" s="226">
      <c r="A317" s="21" t="n">
        <v>11</v>
      </c>
      <c r="B317" s="33" t="inlineStr">
        <is>
          <t>环农领办发〔2021〕18号</t>
        </is>
      </c>
      <c r="C317" s="109" t="inlineStr">
        <is>
          <t>三批整合</t>
        </is>
      </c>
      <c r="D317" s="21" t="inlineStr">
        <is>
          <t>农村人居环境
卫生整治项目</t>
        </is>
      </c>
      <c r="E317" s="21" t="inlineStr">
        <is>
          <t>新建</t>
        </is>
      </c>
      <c r="F317" s="21" t="inlineStr">
        <is>
          <t>天池乡</t>
        </is>
      </c>
      <c r="G317" s="32" t="inlineStr">
        <is>
          <t>建成“一村万树”达标村2个，每村补助15万元，其中：养羊专业村1个（苏北岔村），其他达标村1个（老庄湾村）。</t>
        </is>
      </c>
      <c r="H317" s="110" t="n">
        <v>30</v>
      </c>
      <c r="I317" s="110" t="n">
        <v>30</v>
      </c>
      <c r="J317" s="75">
        <f>H317-I317</f>
        <v/>
      </c>
      <c r="K317" s="76">
        <f>I317/H317</f>
        <v/>
      </c>
      <c r="L317" s="246" t="n"/>
      <c r="M317" s="228" t="inlineStr">
        <is>
          <t>自然资源局</t>
        </is>
      </c>
      <c r="N317" s="21" t="inlineStr">
        <is>
          <t>天池乡</t>
        </is>
      </c>
      <c r="O317" s="109" t="n"/>
    </row>
    <row r="318" ht="38" customHeight="1" s="226">
      <c r="A318" s="21" t="n">
        <v>12</v>
      </c>
      <c r="B318" s="33" t="inlineStr">
        <is>
          <t>环农领办发〔2021〕18号</t>
        </is>
      </c>
      <c r="C318" s="109" t="inlineStr">
        <is>
          <t>三批整合</t>
        </is>
      </c>
      <c r="D318" s="21" t="inlineStr">
        <is>
          <t>农村人居环境
卫生整治项目</t>
        </is>
      </c>
      <c r="E318" s="21" t="inlineStr">
        <is>
          <t>新建</t>
        </is>
      </c>
      <c r="F318" s="21" t="inlineStr">
        <is>
          <t>曲子镇</t>
        </is>
      </c>
      <c r="G318" s="32" t="inlineStr">
        <is>
          <t>建成“一村万树”达标村3个，其中养羊专业村2个（西沟村、许家塬村），每村补助15万元；市级示范村1个（孟家寨村），补助25万元。</t>
        </is>
      </c>
      <c r="H318" s="110" t="n">
        <v>55</v>
      </c>
      <c r="I318" s="110" t="n">
        <v>55</v>
      </c>
      <c r="J318" s="75">
        <f>H318-I318</f>
        <v/>
      </c>
      <c r="K318" s="76">
        <f>I318/H318</f>
        <v/>
      </c>
      <c r="L318" s="246" t="n"/>
      <c r="M318" s="228" t="inlineStr">
        <is>
          <t>自然资源局</t>
        </is>
      </c>
      <c r="N318" s="21" t="inlineStr">
        <is>
          <t>曲子镇</t>
        </is>
      </c>
      <c r="O318" s="109" t="n"/>
    </row>
    <row r="319" ht="38" customHeight="1" s="226">
      <c r="A319" s="21" t="n">
        <v>13</v>
      </c>
      <c r="B319" s="33" t="inlineStr">
        <is>
          <t>环农领办发〔2021〕18号</t>
        </is>
      </c>
      <c r="C319" s="109" t="inlineStr">
        <is>
          <t>三批整合</t>
        </is>
      </c>
      <c r="D319" s="21" t="inlineStr">
        <is>
          <t>农村人居环境
卫生整治项目</t>
        </is>
      </c>
      <c r="E319" s="21" t="inlineStr">
        <is>
          <t>新建</t>
        </is>
      </c>
      <c r="F319" s="21" t="inlineStr">
        <is>
          <t>芦家湾乡</t>
        </is>
      </c>
      <c r="G319" s="32" t="inlineStr">
        <is>
          <t>建成“一村万树”达标村2个，每村补助15万元，其中：养羊专业村1个（王庄村），其他达标村1个（宋掌村）。</t>
        </is>
      </c>
      <c r="H319" s="110" t="n">
        <v>30</v>
      </c>
      <c r="I319" s="110" t="n">
        <v>30</v>
      </c>
      <c r="J319" s="75">
        <f>H319-I319</f>
        <v/>
      </c>
      <c r="K319" s="76">
        <f>I319/H319</f>
        <v/>
      </c>
      <c r="L319" s="246" t="n"/>
      <c r="M319" s="228" t="inlineStr">
        <is>
          <t>自然资源局</t>
        </is>
      </c>
      <c r="N319" s="21" t="inlineStr">
        <is>
          <t>芦家湾乡</t>
        </is>
      </c>
      <c r="O319" s="109" t="n"/>
    </row>
    <row r="320" ht="38" customHeight="1" s="226">
      <c r="A320" s="21" t="n">
        <v>14</v>
      </c>
      <c r="B320" s="33" t="inlineStr">
        <is>
          <t>环农领办发〔2021〕18号</t>
        </is>
      </c>
      <c r="C320" s="109" t="inlineStr">
        <is>
          <t>三批整合</t>
        </is>
      </c>
      <c r="D320" s="21" t="inlineStr">
        <is>
          <t>农村人居环境
卫生整治项目</t>
        </is>
      </c>
      <c r="E320" s="21" t="inlineStr">
        <is>
          <t>新建</t>
        </is>
      </c>
      <c r="F320" s="21" t="inlineStr">
        <is>
          <t>耿湾乡</t>
        </is>
      </c>
      <c r="G320" s="32" t="inlineStr">
        <is>
          <t>建成“一村万树”达标村2个，每村补助15万元，其中：养羊专业村1个（潘家掌村），其他达标村1个（四合塬村）。</t>
        </is>
      </c>
      <c r="H320" s="110" t="n">
        <v>30</v>
      </c>
      <c r="I320" s="110" t="n">
        <v>30</v>
      </c>
      <c r="J320" s="75">
        <f>H320-I320</f>
        <v/>
      </c>
      <c r="K320" s="76">
        <f>I320/H320</f>
        <v/>
      </c>
      <c r="L320" s="246" t="n"/>
      <c r="M320" s="228" t="inlineStr">
        <is>
          <t>自然资源局</t>
        </is>
      </c>
      <c r="N320" s="21" t="inlineStr">
        <is>
          <t>耿湾乡</t>
        </is>
      </c>
      <c r="O320" s="109" t="n"/>
    </row>
    <row r="321" ht="47" customHeight="1" s="226">
      <c r="A321" s="82" t="inlineStr">
        <is>
          <t>三十</t>
        </is>
      </c>
      <c r="B321" s="55" t="inlineStr">
        <is>
          <t>环农领办发〔2021〕18号</t>
        </is>
      </c>
      <c r="C321" s="79" t="inlineStr">
        <is>
          <t>三批整合</t>
        </is>
      </c>
      <c r="D321" s="82" t="inlineStr">
        <is>
          <t>环县2021年自主荒山造林项目合计</t>
        </is>
      </c>
      <c r="E321" s="82" t="inlineStr">
        <is>
          <t>新建</t>
        </is>
      </c>
      <c r="F321" s="82" t="inlineStr">
        <is>
          <t>车道镇10个乡镇</t>
        </is>
      </c>
      <c r="G321" s="108" t="inlineStr">
        <is>
          <t>自主荒山造林40000亩，每亩补助资金200元，共计800万元，本次安排560万元。</t>
        </is>
      </c>
      <c r="H321" s="81">
        <f>560-315.828135</f>
        <v/>
      </c>
      <c r="I321" s="81" t="n">
        <v>244.171865</v>
      </c>
      <c r="J321" s="73">
        <f>H321-I321</f>
        <v/>
      </c>
      <c r="K321" s="74">
        <f>I321/H321</f>
        <v/>
      </c>
      <c r="L321" s="225" t="n"/>
      <c r="M321" s="231" t="inlineStr">
        <is>
          <t>自然资源局</t>
        </is>
      </c>
      <c r="N321" s="82" t="inlineStr">
        <is>
          <t>自然资源局</t>
        </is>
      </c>
      <c r="O321" s="79" t="n"/>
    </row>
    <row r="322" ht="59" customHeight="1" s="226">
      <c r="A322" s="82" t="inlineStr">
        <is>
          <t>三十一</t>
        </is>
      </c>
      <c r="B322" s="55" t="inlineStr">
        <is>
          <t>环农领办发〔2021〕18号</t>
        </is>
      </c>
      <c r="C322" s="79" t="inlineStr">
        <is>
          <t>三批整合</t>
        </is>
      </c>
      <c r="D322" s="82" t="inlineStr">
        <is>
          <t>环县2021年中央财政森林抚育补助项目</t>
        </is>
      </c>
      <c r="E322" s="82" t="inlineStr">
        <is>
          <t>新建</t>
        </is>
      </c>
      <c r="F322" s="82" t="inlineStr">
        <is>
          <t>毛井镇砖城子村</t>
        </is>
      </c>
      <c r="G322" s="65" t="inlineStr">
        <is>
          <t>森林抚育10000亩，每亩补助100元，共计100万元，本次安排70万元。</t>
        </is>
      </c>
      <c r="H322" s="82" t="n">
        <v>70</v>
      </c>
      <c r="I322" s="82" t="n">
        <v>70</v>
      </c>
      <c r="J322" s="73">
        <f>H322-I322</f>
        <v/>
      </c>
      <c r="K322" s="74">
        <f>I322/H322</f>
        <v/>
      </c>
      <c r="L322" s="225" t="n"/>
      <c r="M322" s="82" t="inlineStr">
        <is>
          <t>自然资源局</t>
        </is>
      </c>
      <c r="N322" s="82" t="inlineStr">
        <is>
          <t>自然
资源局</t>
        </is>
      </c>
      <c r="O322" s="79" t="n"/>
    </row>
    <row r="323" ht="58" customHeight="1" s="226">
      <c r="A323" s="82" t="inlineStr">
        <is>
          <t>三十二</t>
        </is>
      </c>
      <c r="B323" s="55" t="inlineStr">
        <is>
          <t>环农领办发〔2021〕18号</t>
        </is>
      </c>
      <c r="C323" s="79" t="inlineStr">
        <is>
          <t>三批整合</t>
        </is>
      </c>
      <c r="D323" s="82" t="inlineStr">
        <is>
          <t>环县环城镇十八里村2021年荒山造林项目</t>
        </is>
      </c>
      <c r="E323" s="82" t="inlineStr">
        <is>
          <t>新建</t>
        </is>
      </c>
      <c r="F323" s="82" t="inlineStr">
        <is>
          <t>环城镇十八里村</t>
        </is>
      </c>
      <c r="G323" s="108" t="inlineStr">
        <is>
          <t>完成荒山造林408亩，安排资金141万元。</t>
        </is>
      </c>
      <c r="H323" s="82" t="n">
        <v>141</v>
      </c>
      <c r="I323" s="82" t="n">
        <v>141</v>
      </c>
      <c r="J323" s="73">
        <f>H323-I323</f>
        <v/>
      </c>
      <c r="K323" s="74">
        <f>I323/H323</f>
        <v/>
      </c>
      <c r="L323" s="225" t="n"/>
      <c r="M323" s="82" t="inlineStr">
        <is>
          <t>自然资源局</t>
        </is>
      </c>
      <c r="N323" s="82" t="inlineStr">
        <is>
          <t>自然
资源局</t>
        </is>
      </c>
      <c r="O323" s="79" t="n"/>
    </row>
    <row r="324" ht="51" customHeight="1" s="226">
      <c r="A324" s="82" t="inlineStr">
        <is>
          <t>三十三</t>
        </is>
      </c>
      <c r="B324" s="55" t="inlineStr">
        <is>
          <t>环农领办发〔2021〕18号</t>
        </is>
      </c>
      <c r="C324" s="79" t="inlineStr">
        <is>
          <t>三批整合</t>
        </is>
      </c>
      <c r="D324" s="82" t="inlineStr">
        <is>
          <t>环县山城乡王山口子村营盘山土地整治项目</t>
        </is>
      </c>
      <c r="E324" s="82" t="inlineStr">
        <is>
          <t>新建</t>
        </is>
      </c>
      <c r="F324" s="82" t="inlineStr">
        <is>
          <t>山城乡王山口子村</t>
        </is>
      </c>
      <c r="G324" s="108" t="inlineStr">
        <is>
          <t>土地平整2325.45亩，田间道270米，生产路2150米。</t>
        </is>
      </c>
      <c r="H324" s="82">
        <f>291-47.480229</f>
        <v/>
      </c>
      <c r="I324" s="82" t="n">
        <v>243.519771</v>
      </c>
      <c r="J324" s="73">
        <f>H324-I324</f>
        <v/>
      </c>
      <c r="K324" s="74">
        <f>I324/H324</f>
        <v/>
      </c>
      <c r="L324" s="225" t="n"/>
      <c r="M324" s="82" t="inlineStr">
        <is>
          <t>自然资源局</t>
        </is>
      </c>
      <c r="N324" s="82" t="inlineStr">
        <is>
          <t>自然
资源局</t>
        </is>
      </c>
      <c r="O324" s="79" t="n"/>
    </row>
    <row r="325" ht="35" customHeight="1" s="226">
      <c r="A325" s="116" t="inlineStr">
        <is>
          <t>三十四</t>
        </is>
      </c>
      <c r="B325" s="55" t="inlineStr">
        <is>
          <t>环农领办发〔2021〕18号</t>
        </is>
      </c>
      <c r="C325" s="79" t="inlineStr">
        <is>
          <t>三批整合</t>
        </is>
      </c>
      <c r="D325" s="116" t="inlineStr">
        <is>
          <t>小额扶贫贷款
贴息合计</t>
        </is>
      </c>
      <c r="E325" s="116" t="inlineStr">
        <is>
          <t>续建</t>
        </is>
      </c>
      <c r="F325" s="82" t="inlineStr">
        <is>
          <t>有关
乡镇</t>
        </is>
      </c>
      <c r="G325" s="108" t="inlineStr">
        <is>
          <t>小额贷款贴息250万元。</t>
        </is>
      </c>
      <c r="H325" s="82" t="n">
        <v>152</v>
      </c>
      <c r="I325" s="82" t="n">
        <v>152</v>
      </c>
      <c r="J325" s="73">
        <f>H325-I325</f>
        <v/>
      </c>
      <c r="K325" s="74">
        <f>I325/H325</f>
        <v/>
      </c>
      <c r="L325" s="225" t="n"/>
      <c r="M325" s="82" t="inlineStr">
        <is>
          <t>财政综合事务中心</t>
        </is>
      </c>
      <c r="N325" s="115" t="inlineStr">
        <is>
          <t>各乡镇</t>
        </is>
      </c>
      <c r="O325" s="79" t="n"/>
    </row>
    <row r="326" ht="43" customHeight="1" s="226">
      <c r="A326" s="116" t="inlineStr">
        <is>
          <t>三十五</t>
        </is>
      </c>
      <c r="B326" s="55" t="inlineStr">
        <is>
          <t>环农领办发〔2021〕18号</t>
        </is>
      </c>
      <c r="C326" s="79" t="inlineStr">
        <is>
          <t>三批整合</t>
        </is>
      </c>
      <c r="D326" s="116" t="inlineStr">
        <is>
          <t>精准扶贫专项贷款贴息合计</t>
        </is>
      </c>
      <c r="E326" s="116" t="inlineStr">
        <is>
          <t>续建</t>
        </is>
      </c>
      <c r="F326" s="82" t="inlineStr">
        <is>
          <t>有关
乡镇</t>
        </is>
      </c>
      <c r="G326" s="65" t="inlineStr">
        <is>
          <t>精准扶贫贷款贴息286万元。</t>
        </is>
      </c>
      <c r="H326" s="115" t="n">
        <v>286</v>
      </c>
      <c r="I326" s="115" t="n">
        <v>286</v>
      </c>
      <c r="J326" s="73">
        <f>H326-I326</f>
        <v/>
      </c>
      <c r="K326" s="74">
        <f>I326/H326</f>
        <v/>
      </c>
      <c r="L326" s="225" t="n"/>
      <c r="M326" s="82" t="inlineStr">
        <is>
          <t>财政综合事务中心</t>
        </is>
      </c>
      <c r="N326" s="115" t="inlineStr">
        <is>
          <t>各乡镇</t>
        </is>
      </c>
      <c r="O326" s="79" t="n"/>
    </row>
    <row r="327" ht="43" customHeight="1" s="226">
      <c r="A327" s="116" t="inlineStr">
        <is>
          <t>三十六</t>
        </is>
      </c>
      <c r="B327" s="55" t="inlineStr">
        <is>
          <t>环农领办发〔2021〕36号</t>
        </is>
      </c>
      <c r="C327" s="79" t="inlineStr">
        <is>
          <t>三批整合</t>
        </is>
      </c>
      <c r="D327" s="116" t="inlineStr">
        <is>
          <t>其他产业贷款贴息</t>
        </is>
      </c>
      <c r="E327" s="116" t="inlineStr">
        <is>
          <t>续建</t>
        </is>
      </c>
      <c r="F327" s="82" t="inlineStr">
        <is>
          <t>有关
乡镇</t>
        </is>
      </c>
      <c r="G327" s="65" t="inlineStr">
        <is>
          <t>其他产业贷款贴息98万元</t>
        </is>
      </c>
      <c r="H327" s="115" t="n">
        <v>98</v>
      </c>
      <c r="I327" s="115" t="n">
        <v>98</v>
      </c>
      <c r="J327" s="73">
        <f>H327-I327</f>
        <v/>
      </c>
      <c r="K327" s="74">
        <f>I327/H327</f>
        <v/>
      </c>
      <c r="L327" s="225" t="n"/>
      <c r="M327" s="82" t="inlineStr">
        <is>
          <t>财政综合事务中心</t>
        </is>
      </c>
      <c r="N327" s="115" t="inlineStr">
        <is>
          <t>各乡镇</t>
        </is>
      </c>
      <c r="O327" s="79" t="inlineStr">
        <is>
          <t>调整资金</t>
        </is>
      </c>
    </row>
    <row r="328" ht="34" customHeight="1" s="226">
      <c r="A328" s="116" t="inlineStr">
        <is>
          <t>三十七</t>
        </is>
      </c>
      <c r="B328" s="55" t="inlineStr">
        <is>
          <t>环农领办发〔2021〕18号</t>
        </is>
      </c>
      <c r="C328" s="79" t="inlineStr">
        <is>
          <t>三批整合</t>
        </is>
      </c>
      <c r="D328" s="116" t="inlineStr">
        <is>
          <t>苹果更新栽植补助项目</t>
        </is>
      </c>
      <c r="E328" s="116" t="inlineStr">
        <is>
          <t>新建</t>
        </is>
      </c>
      <c r="F328" s="116" t="inlineStr">
        <is>
          <t>有关乡镇</t>
        </is>
      </c>
      <c r="G328" s="108" t="inlineStr">
        <is>
          <t>扶持516户脱贫户更新栽植果树716.82亩，每亩补助300元；扶持270户一般农户更新栽植果树392.86亩，每亩补助200元。</t>
        </is>
      </c>
      <c r="H328" s="82">
        <f>SUM(H329:H330)</f>
        <v/>
      </c>
      <c r="I328" s="82" t="n">
        <v>29.3618</v>
      </c>
      <c r="J328" s="73">
        <f>H328-I328</f>
        <v/>
      </c>
      <c r="K328" s="74">
        <f>I328/H328</f>
        <v/>
      </c>
      <c r="L328" s="225" t="n"/>
      <c r="M328" s="82" t="inlineStr">
        <is>
          <t>果业发展中心</t>
        </is>
      </c>
      <c r="N328" s="82" t="inlineStr">
        <is>
          <t>各乡镇</t>
        </is>
      </c>
      <c r="O328" s="79" t="n"/>
    </row>
    <row r="329" ht="100" customHeight="1" s="226">
      <c r="A329" s="123" t="n">
        <v>1</v>
      </c>
      <c r="B329" s="33" t="inlineStr">
        <is>
          <t>环农领办发〔2021〕18号</t>
        </is>
      </c>
      <c r="C329" s="109" t="inlineStr">
        <is>
          <t>三批整合</t>
        </is>
      </c>
      <c r="D329" s="118" t="inlineStr">
        <is>
          <t>苹果更新栽植
补助项目</t>
        </is>
      </c>
      <c r="E329" s="119" t="inlineStr">
        <is>
          <t>新建</t>
        </is>
      </c>
      <c r="F329" s="119" t="inlineStr">
        <is>
          <t>八珠等乡镇</t>
        </is>
      </c>
      <c r="G329" s="204" t="inlineStr">
        <is>
          <t>八珠乡58户62.5亩，其中白塬村2户2亩，马连掌村33户53亩，湫坝沟村3户7.5亩；木钵镇5户11亩，其中关营村5户11亩；天池乡87户191.8亩，其中苏北岔村31户95亩，老庄湾村56户96.8亩；樊家川镇180户162.62亩，其中马驿沟村37户96.86亩，闫塬143户65.76亩；合道镇4户10亩，其中瓦天沟村4户10亩；演武乡170户241.9亩，其中佛岔村13户37亩，黑泉河村6户23亩，黄山村36户13.10亩，路家塬村33户42亩，吴家塬村13户17亩，杨家洼村14户26.3亩，曳郭咀村16户21.5亩，走马硷村39户，62亩；车道镇33户37亩，其中王西掌村1户2亩，安掌村31户35亩。</t>
        </is>
      </c>
      <c r="H329" s="121" t="n">
        <v>21.5046</v>
      </c>
      <c r="I329" s="121" t="n">
        <v>21.5046</v>
      </c>
      <c r="J329" s="75">
        <f>H329-I329</f>
        <v/>
      </c>
      <c r="K329" s="76">
        <f>I329/H329</f>
        <v/>
      </c>
      <c r="L329" s="246" t="n"/>
      <c r="M329" s="119" t="inlineStr">
        <is>
          <t>果业发展中心</t>
        </is>
      </c>
      <c r="N329" s="119" t="inlineStr">
        <is>
          <t>各乡镇</t>
        </is>
      </c>
      <c r="O329" s="109" t="n"/>
    </row>
    <row r="330" ht="99" customHeight="1" s="226">
      <c r="A330" s="21" t="n">
        <v>2</v>
      </c>
      <c r="B330" s="33" t="inlineStr">
        <is>
          <t>环农领办发〔2021〕18号</t>
        </is>
      </c>
      <c r="C330" s="109" t="inlineStr">
        <is>
          <t>三批整合</t>
        </is>
      </c>
      <c r="D330" s="123" t="inlineStr">
        <is>
          <t>苹果更新栽植
补助项目</t>
        </is>
      </c>
      <c r="E330" s="119" t="inlineStr">
        <is>
          <t>新建</t>
        </is>
      </c>
      <c r="F330" s="119" t="inlineStr">
        <is>
          <t>八珠等乡镇</t>
        </is>
      </c>
      <c r="G330" s="204" t="inlineStr">
        <is>
          <t>八珠乡20户31亩，其中白塬村1户1亩，马连掌村18户28亩，湫坝沟村1户2亩；木钵镇8户13.5亩，关营村8户13.5亩；天池乡59户103.2亩，其中苏北岔19户51亩，老庄湾村40户52.2亩；樊家川镇64户66.06亩，其中马驿沟村17户39.5亩，闫塬村47户26.56亩；合道镇9户13亩，其中瓦天沟村9户13亩；演武乡98户152.8亩，其中佛岔村2户3亩，黑泉河村14户40亩，黄山村18户4.6亩，刘坪村1户15亩，路家塬村7户7亩，吴家塬村9户13亩，杨家洼村5户6.7亩，曳郭咀村7户6.5亩，走马硷村35户57亩；车道镇10户12亩，其中安掌村11户12亩；曲子镇1户1.3亩，油坊塬村1户1.3亩。</t>
        </is>
      </c>
      <c r="H330" s="21" t="n">
        <v>7.8572</v>
      </c>
      <c r="I330" s="21" t="n">
        <v>7.8572</v>
      </c>
      <c r="J330" s="75">
        <f>H330-I330</f>
        <v/>
      </c>
      <c r="K330" s="76">
        <f>I330/H330</f>
        <v/>
      </c>
      <c r="L330" s="246" t="n"/>
      <c r="M330" s="119" t="inlineStr">
        <is>
          <t>果业发展中心</t>
        </is>
      </c>
      <c r="N330" s="119" t="inlineStr">
        <is>
          <t>各乡镇</t>
        </is>
      </c>
      <c r="O330" s="109" t="n"/>
    </row>
    <row r="331" ht="62" customHeight="1" s="226">
      <c r="A331" s="82" t="inlineStr">
        <is>
          <t>三十八</t>
        </is>
      </c>
      <c r="B331" s="55" t="inlineStr">
        <is>
          <t>环农领办发〔2021〕18号</t>
        </is>
      </c>
      <c r="C331" s="79" t="inlineStr">
        <is>
          <t>三批整合</t>
        </is>
      </c>
      <c r="D331" s="82" t="inlineStr">
        <is>
          <t>脱贫户（含监测对象）羊棚建设合计</t>
        </is>
      </c>
      <c r="E331" s="82" t="inlineStr">
        <is>
          <t>新建</t>
        </is>
      </c>
      <c r="F331" s="82" t="inlineStr">
        <is>
          <t>车道镇等4个乡镇</t>
        </is>
      </c>
      <c r="G331" s="108" t="inlineStr">
        <is>
          <t>扶持车道等4乡镇39个村341户脱贫户（含监测对象），每户新建或改扩建羊畜暖棚1座，产权归农户所有。“75㎡+75㎡”每座补助1.8万元，“50㎡+50㎡”每座补助1.2万元，“63㎡+45㎡”每座补助1.8万元，改扩建每座补助0.3万元。</t>
        </is>
      </c>
      <c r="H331" s="82">
        <f>SUM(H332:H335)</f>
        <v/>
      </c>
      <c r="I331" s="82" t="n">
        <v>519.6</v>
      </c>
      <c r="J331" s="73">
        <f>H331-I331</f>
        <v/>
      </c>
      <c r="K331" s="74">
        <f>I331/H331</f>
        <v/>
      </c>
      <c r="L331" s="225" t="n"/>
      <c r="M331" s="82" t="inlineStr">
        <is>
          <t>畜牧局</t>
        </is>
      </c>
      <c r="N331" s="82" t="inlineStr">
        <is>
          <t>车道镇等4个乡镇</t>
        </is>
      </c>
      <c r="O331" s="79" t="n"/>
    </row>
    <row r="332" ht="70" customHeight="1" s="226">
      <c r="A332" s="21" t="n">
        <v>1</v>
      </c>
      <c r="B332" s="33" t="inlineStr">
        <is>
          <t>环农领办发〔2021〕18号</t>
        </is>
      </c>
      <c r="C332" s="109" t="inlineStr">
        <is>
          <t>三批整合</t>
        </is>
      </c>
      <c r="D332" s="21" t="inlineStr">
        <is>
          <t>脱贫户（含监测对象）羊棚建设</t>
        </is>
      </c>
      <c r="E332" s="21" t="inlineStr">
        <is>
          <t>新建</t>
        </is>
      </c>
      <c r="F332" s="21" t="inlineStr">
        <is>
          <t>车道镇</t>
        </is>
      </c>
      <c r="G332" s="32" t="inlineStr">
        <is>
          <t>扶持5户脱贫户（含监测对象）每户新建或改扩建羊畜暖棚1座，其中：吊渠村4座，对标补齐2座每座补助1.5万元，新建“75㎡+75㎡”1座，补助1.8万元，改扩建1座，补助0.3万元；陈掌村1座，对标补齐补助0.9万元。</t>
        </is>
      </c>
      <c r="H332" s="21" t="n">
        <v>6</v>
      </c>
      <c r="I332" s="21" t="n">
        <v>6</v>
      </c>
      <c r="J332" s="75">
        <f>H332-I332</f>
        <v/>
      </c>
      <c r="K332" s="76">
        <f>I332/H332</f>
        <v/>
      </c>
      <c r="L332" s="246" t="n"/>
      <c r="M332" s="21" t="inlineStr">
        <is>
          <t>畜牧局</t>
        </is>
      </c>
      <c r="N332" s="21" t="inlineStr">
        <is>
          <t>车道镇</t>
        </is>
      </c>
      <c r="O332" s="109" t="n"/>
    </row>
    <row r="333" ht="70" customHeight="1" s="226">
      <c r="A333" s="21" t="n">
        <v>2</v>
      </c>
      <c r="B333" s="33" t="inlineStr">
        <is>
          <t>环农领办发〔2021〕18号</t>
        </is>
      </c>
      <c r="C333" s="109" t="inlineStr">
        <is>
          <t>三批整合</t>
        </is>
      </c>
      <c r="D333" s="21" t="inlineStr">
        <is>
          <t>脱贫户（含监测对象）羊棚建设</t>
        </is>
      </c>
      <c r="E333" s="21" t="inlineStr">
        <is>
          <t>新建</t>
        </is>
      </c>
      <c r="F333" s="21" t="inlineStr">
        <is>
          <t>耿湾乡</t>
        </is>
      </c>
      <c r="G333" s="32" t="inlineStr">
        <is>
          <t>扶持103户脱贫户（含监测对象）每户新建或改扩建羊畜暖棚1座，其中：郜庄村11座，耿河村8座，郝东掌村10座，潘掌村10座，四合原村7座，天桥村1座，万湾村55座，早流渠村1座。</t>
        </is>
      </c>
      <c r="H333" s="21" t="n">
        <v>158.1</v>
      </c>
      <c r="I333" s="21" t="n">
        <v>158.1</v>
      </c>
      <c r="J333" s="75">
        <f>H333-I333</f>
        <v/>
      </c>
      <c r="K333" s="76">
        <f>I333/H333</f>
        <v/>
      </c>
      <c r="L333" s="246" t="n"/>
      <c r="M333" s="21" t="inlineStr">
        <is>
          <t>畜牧局</t>
        </is>
      </c>
      <c r="N333" s="21" t="inlineStr">
        <is>
          <t>耿湾乡</t>
        </is>
      </c>
      <c r="O333" s="109" t="n"/>
    </row>
    <row r="334" ht="70" customHeight="1" s="226">
      <c r="A334" s="21" t="n">
        <v>3</v>
      </c>
      <c r="B334" s="33" t="inlineStr">
        <is>
          <t>环农领办发〔2021〕18号</t>
        </is>
      </c>
      <c r="C334" s="109" t="inlineStr">
        <is>
          <t>三批整合</t>
        </is>
      </c>
      <c r="D334" s="21" t="inlineStr">
        <is>
          <t>脱贫户（含监测对象）羊棚建设</t>
        </is>
      </c>
      <c r="E334" s="21" t="inlineStr">
        <is>
          <t>新建</t>
        </is>
      </c>
      <c r="F334" s="21" t="inlineStr">
        <is>
          <t>合道镇</t>
        </is>
      </c>
      <c r="G334" s="32" t="inlineStr">
        <is>
          <t>扶持145户脱贫户（含监测对象）每户新建或改扩建羊畜暖棚1座，其中：常崾岘村12座，陈旗塬村2座，何坪村9座，红崖洼村2座，大路洼村21座 ，梁坪村15座，尚西坪村9座，唐台子村5座，陶洼子村7座，瓦天沟村4座，辛坪村3座，杨坪沟村5座，寨子坪村10座，赵塬村7座，朱塬5座，赵台村18座，沈岭村11座。</t>
        </is>
      </c>
      <c r="H334" s="21" t="n">
        <v>221.1</v>
      </c>
      <c r="I334" s="21" t="n">
        <v>221.1</v>
      </c>
      <c r="J334" s="75">
        <f>H334-I334</f>
        <v/>
      </c>
      <c r="K334" s="76">
        <f>I334/H334</f>
        <v/>
      </c>
      <c r="L334" s="246" t="n"/>
      <c r="M334" s="21" t="inlineStr">
        <is>
          <t>畜牧局</t>
        </is>
      </c>
      <c r="N334" s="21" t="inlineStr">
        <is>
          <t>合道镇</t>
        </is>
      </c>
      <c r="O334" s="109" t="n"/>
    </row>
    <row r="335" ht="49" customHeight="1" s="226">
      <c r="A335" s="21" t="n">
        <v>4</v>
      </c>
      <c r="B335" s="33" t="inlineStr">
        <is>
          <t>环农领办发〔2021〕18号</t>
        </is>
      </c>
      <c r="C335" s="109" t="inlineStr">
        <is>
          <t>三批整合</t>
        </is>
      </c>
      <c r="D335" s="21" t="inlineStr">
        <is>
          <t>脱贫户（含监测对象）羊棚建设</t>
        </is>
      </c>
      <c r="E335" s="21" t="inlineStr">
        <is>
          <t>新建</t>
        </is>
      </c>
      <c r="F335" s="21" t="inlineStr">
        <is>
          <t>南湫乡</t>
        </is>
      </c>
      <c r="G335" s="32" t="inlineStr">
        <is>
          <t>扶持88户脱贫户（含监测对象）每户新建或改扩建羊畜暖棚1座，其中：代家洼村8座，杨兴堡村9座，双井子村10座，花儿山村13座，岳后渠村15座，党家洼村13座，洪涝池村20座。</t>
        </is>
      </c>
      <c r="H335" s="21" t="n">
        <v>134.4</v>
      </c>
      <c r="I335" s="21" t="n">
        <v>134.4</v>
      </c>
      <c r="J335" s="75">
        <f>H335-I335</f>
        <v/>
      </c>
      <c r="K335" s="76">
        <f>I335/H335</f>
        <v/>
      </c>
      <c r="L335" s="246" t="n"/>
      <c r="M335" s="21" t="inlineStr">
        <is>
          <t>畜牧局</t>
        </is>
      </c>
      <c r="N335" s="21" t="inlineStr">
        <is>
          <t>南湫乡</t>
        </is>
      </c>
      <c r="O335" s="109" t="n"/>
    </row>
    <row r="336" ht="46" customHeight="1" s="226">
      <c r="A336" s="108" t="inlineStr">
        <is>
          <t>三十九</t>
        </is>
      </c>
      <c r="B336" s="55" t="inlineStr">
        <is>
          <t>环农领办发〔2021〕18号</t>
        </is>
      </c>
      <c r="C336" s="79" t="inlineStr">
        <is>
          <t>三批整合</t>
        </is>
      </c>
      <c r="D336" s="82" t="inlineStr">
        <is>
          <t>青贮包裹所需
物资购置合计</t>
        </is>
      </c>
      <c r="E336" s="108" t="inlineStr">
        <is>
          <t>新建</t>
        </is>
      </c>
      <c r="F336" s="108" t="inlineStr">
        <is>
          <t>车道等9个乡镇</t>
        </is>
      </c>
      <c r="G336" s="65" t="inlineStr">
        <is>
          <t>为车道镇等9个乡（镇）70个村购置青贮包裹所需膜90207公斤、麻绳40092公斤。</t>
        </is>
      </c>
      <c r="H336" s="82">
        <f>SUM(H337:H345)</f>
        <v/>
      </c>
      <c r="I336" s="82" t="n">
        <v>245.5635</v>
      </c>
      <c r="J336" s="73">
        <f>H336-I336</f>
        <v/>
      </c>
      <c r="K336" s="74">
        <f>I336/H336</f>
        <v/>
      </c>
      <c r="L336" s="225" t="n"/>
      <c r="M336" s="108" t="inlineStr">
        <is>
          <t>畜牧局</t>
        </is>
      </c>
      <c r="N336" s="82" t="inlineStr">
        <is>
          <t>车道镇等9个乡镇</t>
        </is>
      </c>
      <c r="O336" s="79" t="n"/>
    </row>
    <row r="337" ht="54" customHeight="1" s="226">
      <c r="A337" s="21" t="n">
        <v>1</v>
      </c>
      <c r="B337" s="33" t="inlineStr">
        <is>
          <t>环农领办发〔2021〕18号</t>
        </is>
      </c>
      <c r="C337" s="109" t="inlineStr">
        <is>
          <t>三批整合</t>
        </is>
      </c>
      <c r="D337" s="21" t="inlineStr">
        <is>
          <t>青贮包裹所需
物资购置</t>
        </is>
      </c>
      <c r="E337" s="21" t="inlineStr">
        <is>
          <t>新建</t>
        </is>
      </c>
      <c r="F337" s="21" t="inlineStr">
        <is>
          <t>车道镇</t>
        </is>
      </c>
      <c r="G337" s="32" t="inlineStr">
        <is>
          <t>为6个村投放青贮包裹所需膜2916公斤、麻绳1296公斤，投资7.938 万元。其中：魏洼村膜486公斤，麻绳216公斤；万安村膜486公斤，麻绳216公斤；杨掌村膜486公斤，麻绳216公斤；吊渠村膜486公斤，麻绳216公斤；王西掌村膜486公斤，麻绳216公斤；双庙村膜486公斤，麻绳216公斤。</t>
        </is>
      </c>
      <c r="H337" s="21" t="n">
        <v>7.938</v>
      </c>
      <c r="I337" s="21" t="n">
        <v>7.938</v>
      </c>
      <c r="J337" s="75">
        <f>H337-I337</f>
        <v/>
      </c>
      <c r="K337" s="76">
        <f>I337/H337</f>
        <v/>
      </c>
      <c r="L337" s="246" t="n"/>
      <c r="M337" s="21" t="inlineStr">
        <is>
          <t>畜牧局</t>
        </is>
      </c>
      <c r="N337" s="21" t="inlineStr">
        <is>
          <t>车道镇</t>
        </is>
      </c>
      <c r="O337" s="109" t="n"/>
    </row>
    <row r="338" ht="88" customHeight="1" s="226">
      <c r="A338" s="21" t="n">
        <v>2</v>
      </c>
      <c r="B338" s="33" t="inlineStr">
        <is>
          <t>环农领办发〔2021〕18号</t>
        </is>
      </c>
      <c r="C338" s="109" t="inlineStr">
        <is>
          <t>三批整合</t>
        </is>
      </c>
      <c r="D338" s="21" t="inlineStr">
        <is>
          <t>青贮包裹所需
物资购置</t>
        </is>
      </c>
      <c r="E338" s="21" t="inlineStr">
        <is>
          <t>新建</t>
        </is>
      </c>
      <c r="F338" s="21" t="inlineStr">
        <is>
          <t>山城乡</t>
        </is>
      </c>
      <c r="G338" s="32" t="inlineStr">
        <is>
          <t>为9个村投放青贮包裹所需膜11241公斤、麻绳4996公斤，投资30.6005万元。其中：山城堡村膜1080公斤，麻绳480公斤；八里铺村膜1080公斤，麻绳480公斤；薛塬村膜2601公斤，麻绳1156公斤；王山口子村膜1080公斤，麻绳480公斤；寨柯村膜1080公斤，麻绳480公斤；冯家沟膜1080公斤，麻绳480公斤；郝掌村膜1080公斤，麻绳480公斤；赵庄村膜1080公斤，麻绳480公斤；谢庄村膜1080公斤，麻绳480公斤。</t>
        </is>
      </c>
      <c r="H338" s="21" t="n">
        <v>30.6005</v>
      </c>
      <c r="I338" s="21" t="n">
        <v>30.6005</v>
      </c>
      <c r="J338" s="75">
        <f>H338-I338</f>
        <v/>
      </c>
      <c r="K338" s="76">
        <f>I338/H338</f>
        <v/>
      </c>
      <c r="L338" s="246" t="n"/>
      <c r="M338" s="21" t="inlineStr">
        <is>
          <t>畜牧局</t>
        </is>
      </c>
      <c r="N338" s="21" t="inlineStr">
        <is>
          <t>山城乡</t>
        </is>
      </c>
      <c r="O338" s="109" t="n"/>
    </row>
    <row r="339" ht="75" customHeight="1" s="226">
      <c r="A339" s="21" t="n">
        <v>3</v>
      </c>
      <c r="B339" s="33" t="inlineStr">
        <is>
          <t>环农领办发〔2021〕18号</t>
        </is>
      </c>
      <c r="C339" s="109" t="inlineStr">
        <is>
          <t>三批整合</t>
        </is>
      </c>
      <c r="D339" s="21" t="inlineStr">
        <is>
          <t>青贮包裹所需
物资购置</t>
        </is>
      </c>
      <c r="E339" s="21" t="inlineStr">
        <is>
          <t>新建</t>
        </is>
      </c>
      <c r="F339" s="21" t="inlineStr">
        <is>
          <t>耿湾乡</t>
        </is>
      </c>
      <c r="G339" s="32" t="inlineStr">
        <is>
          <t>为9个村投放青贮包裹所需膜2700公斤、麻绳1200公斤，投资7.35万元。其中：张台村270公斤膜，120公斤麻绳；郜庄村270公斤膜，120公斤麻绳；许家掌村270公斤膜，120公斤麻绳；黑城岔村270公斤膜，120公斤麻绳；耿河村270公斤膜，120公斤麻绳；四合原村270公斤膜，120公斤麻绳；万家湾村360公斤膜，160公斤麻绳；潘掌村360公斤膜，160公斤麻绳；郝东掌村360公斤膜，160公斤麻绳；</t>
        </is>
      </c>
      <c r="H339" s="21" t="n">
        <v>7.35</v>
      </c>
      <c r="I339" s="21" t="n">
        <v>7.35</v>
      </c>
      <c r="J339" s="75">
        <f>H339-I339</f>
        <v/>
      </c>
      <c r="K339" s="76">
        <f>I339/H339</f>
        <v/>
      </c>
      <c r="L339" s="246" t="n"/>
      <c r="M339" s="21" t="inlineStr">
        <is>
          <t>畜牧局</t>
        </is>
      </c>
      <c r="N339" s="21" t="inlineStr">
        <is>
          <t>耿湾乡</t>
        </is>
      </c>
      <c r="O339" s="109" t="n"/>
    </row>
    <row r="340" ht="69" customHeight="1" s="226">
      <c r="A340" s="21" t="n">
        <v>4</v>
      </c>
      <c r="B340" s="33" t="inlineStr">
        <is>
          <t>环农领办发〔2021〕18号</t>
        </is>
      </c>
      <c r="C340" s="109" t="inlineStr">
        <is>
          <t>三批整合</t>
        </is>
      </c>
      <c r="D340" s="21" t="inlineStr">
        <is>
          <t>青贮包裹所需
物资购置</t>
        </is>
      </c>
      <c r="E340" s="21" t="inlineStr">
        <is>
          <t>新建</t>
        </is>
      </c>
      <c r="F340" s="21" t="inlineStr">
        <is>
          <t>洪德镇</t>
        </is>
      </c>
      <c r="G340" s="32" t="inlineStr">
        <is>
          <t>为8个村投放青贮包裹所需包膜11664公斤、麻绳5184公斤，投资31.752万元。其中：河连湾村膜2187公斤，麻绳972公斤；张塬村膜2187公斤，麻绳972公斤；马塬村膜2187公斤，麻绳972公斤；许旗村膜1458公斤，麻绳648公斤；耿塬畔村膜1458公斤，麻绳648公斤；赵洼村膜729公斤，麻绳324公斤；洪德街村729公斤，麻绳324公斤，李塬村膜729公斤，麻绳324公斤。。</t>
        </is>
      </c>
      <c r="H340" s="21" t="n">
        <v>31.752</v>
      </c>
      <c r="I340" s="21" t="n">
        <v>31.752</v>
      </c>
      <c r="J340" s="75">
        <f>H340-I340</f>
        <v/>
      </c>
      <c r="K340" s="76">
        <f>I340/H340</f>
        <v/>
      </c>
      <c r="L340" s="246" t="n"/>
      <c r="M340" s="21" t="inlineStr">
        <is>
          <t>畜牧局</t>
        </is>
      </c>
      <c r="N340" s="21" t="inlineStr">
        <is>
          <t>洪德镇</t>
        </is>
      </c>
      <c r="O340" s="109" t="n"/>
    </row>
    <row r="341" ht="85" customHeight="1" s="226">
      <c r="A341" s="21" t="n">
        <v>5</v>
      </c>
      <c r="B341" s="33" t="inlineStr">
        <is>
          <t>环农领办发〔2021〕18号</t>
        </is>
      </c>
      <c r="C341" s="109" t="inlineStr">
        <is>
          <t>三批整合</t>
        </is>
      </c>
      <c r="D341" s="21" t="inlineStr">
        <is>
          <t>青贮包裹所需
物资购置</t>
        </is>
      </c>
      <c r="E341" s="21" t="inlineStr">
        <is>
          <t>新建</t>
        </is>
      </c>
      <c r="F341" s="21" t="inlineStr">
        <is>
          <t>演武乡</t>
        </is>
      </c>
      <c r="G341" s="32" t="inlineStr">
        <is>
          <t>为9个村投放青贮包裹所需膜26865公斤、麻绳11940公斤，投资73.1325万元。其中：曳郭咀村膜2223公斤，麻绳988公斤；杨家洼村膜2457公斤，麻绳1092公斤；佛岔村膜4464公斤，麻绳1984公斤；黑泉河村膜4464公斤，麻绳1984公斤；刘坪村膜1782公斤，麻绳792公斤；黄山村膜1782公斤，麻绳792公斤；路家塬村膜6795公斤，麻绳3020公斤；吴家塬膜1116公斤，麻绳496公斤；走马硷村膜1782公斤，麻绳792公斤。</t>
        </is>
      </c>
      <c r="H341" s="21" t="n">
        <v>73.13249999999999</v>
      </c>
      <c r="I341" s="21" t="n">
        <v>73.13249999999999</v>
      </c>
      <c r="J341" s="75">
        <f>H341-I341</f>
        <v/>
      </c>
      <c r="K341" s="76">
        <f>I341/H341</f>
        <v/>
      </c>
      <c r="L341" s="246" t="n"/>
      <c r="M341" s="21" t="inlineStr">
        <is>
          <t>畜牧局</t>
        </is>
      </c>
      <c r="N341" s="21" t="inlineStr">
        <is>
          <t>演武乡</t>
        </is>
      </c>
      <c r="O341" s="109" t="n"/>
    </row>
    <row r="342" ht="50" customHeight="1" s="226">
      <c r="A342" s="21" t="n">
        <v>6</v>
      </c>
      <c r="B342" s="33" t="inlineStr">
        <is>
          <t>环农领办发〔2021〕18号</t>
        </is>
      </c>
      <c r="C342" s="109" t="inlineStr">
        <is>
          <t>三批整合</t>
        </is>
      </c>
      <c r="D342" s="21" t="inlineStr">
        <is>
          <t>青贮包裹所需
物资购置</t>
        </is>
      </c>
      <c r="E342" s="21" t="inlineStr">
        <is>
          <t>新建</t>
        </is>
      </c>
      <c r="F342" s="21" t="inlineStr">
        <is>
          <t>曲子镇</t>
        </is>
      </c>
      <c r="G342" s="32" t="inlineStr">
        <is>
          <t>为4个村投放青贮包裹所需膜2979公斤、麻绳1324公斤，投资8.1095 万元。其中：西沟村膜900公斤，麻绳400公斤；许家塬膜720公斤，麻绳320公斤；楼房子膜720公斤，麻绳320公斤；宋家塬膜639公斤，麻绳2384公斤。</t>
        </is>
      </c>
      <c r="H342" s="21" t="n">
        <v>8.109500000000001</v>
      </c>
      <c r="I342" s="21" t="n">
        <v>8.109500000000001</v>
      </c>
      <c r="J342" s="75">
        <f>H342-I342</f>
        <v/>
      </c>
      <c r="K342" s="76">
        <f>I342/H342</f>
        <v/>
      </c>
      <c r="L342" s="246" t="n"/>
      <c r="M342" s="21" t="inlineStr">
        <is>
          <t>畜牧局</t>
        </is>
      </c>
      <c r="N342" s="21" t="inlineStr">
        <is>
          <t>曲子镇</t>
        </is>
      </c>
      <c r="O342" s="109" t="n"/>
    </row>
    <row r="343" ht="119" customHeight="1" s="226">
      <c r="A343" s="21" t="n">
        <v>7</v>
      </c>
      <c r="B343" s="33" t="inlineStr">
        <is>
          <t>环农领办发〔2021〕18号</t>
        </is>
      </c>
      <c r="C343" s="109" t="inlineStr">
        <is>
          <t>三批整合</t>
        </is>
      </c>
      <c r="D343" s="21" t="inlineStr">
        <is>
          <t>青贮包裹所需
物资购置</t>
        </is>
      </c>
      <c r="E343" s="21" t="inlineStr">
        <is>
          <t>新建</t>
        </is>
      </c>
      <c r="F343" s="21" t="inlineStr">
        <is>
          <t>天池乡</t>
        </is>
      </c>
      <c r="G343" s="32" t="inlineStr">
        <is>
          <t>为16个村投放青贮包裹所需膜24336公斤、麻绳10816公斤，投资66.248万元。其中：天池村膜1530公斤，麻绳680公斤；张邓塬村膜2250公斤，麻绳1000公斤；梁家河村膜1350公斤，麻绳600公斤；殷屈河膜1440公斤，麻绳640公斤；苏北岔村1530公斤，麻绳680公斤；潘老庄村膜1980公斤，麻绳880公斤；大庄台村膜1440公斤，麻绳640公斤；四合掌村膜1620公斤，麻绳720公斤；老庄湾村膜2250公斤，麻绳1000公斤；井渠淌村膜900公斤，麻绳400公斤；鲜岔村膜900公斤，麻绳400公斤；碾盘岭村膜1350公斤，麻绳600公斤；大方山村膜900公斤，麻绳400公斤；喜家坪村膜1890公斤，麻绳840公斤；曹李川村膜1350公斤，麻绳600公斤；吴城子村膜1656公斤，麻绳736公斤。</t>
        </is>
      </c>
      <c r="H343" s="21" t="n">
        <v>66.248</v>
      </c>
      <c r="I343" s="21" t="n">
        <v>66.248</v>
      </c>
      <c r="J343" s="75">
        <f>H343-I343</f>
        <v/>
      </c>
      <c r="K343" s="76">
        <f>I343/H343</f>
        <v/>
      </c>
      <c r="L343" s="246" t="n"/>
      <c r="M343" s="21" t="inlineStr">
        <is>
          <t>畜牧局</t>
        </is>
      </c>
      <c r="N343" s="21" t="inlineStr">
        <is>
          <t>天池乡</t>
        </is>
      </c>
      <c r="O343" s="109" t="n"/>
    </row>
    <row r="344" ht="45" customHeight="1" s="226">
      <c r="A344" s="21" t="n">
        <v>8</v>
      </c>
      <c r="B344" s="33" t="inlineStr">
        <is>
          <t>环农领办发〔2021〕18号</t>
        </is>
      </c>
      <c r="C344" s="109" t="inlineStr">
        <is>
          <t>三批整合</t>
        </is>
      </c>
      <c r="D344" s="21" t="inlineStr">
        <is>
          <t>青贮包裹所需
物资购置</t>
        </is>
      </c>
      <c r="E344" s="21" t="inlineStr">
        <is>
          <t>新建</t>
        </is>
      </c>
      <c r="F344" s="21" t="inlineStr">
        <is>
          <t>环城镇</t>
        </is>
      </c>
      <c r="G344" s="32" t="inlineStr">
        <is>
          <t>为城东塬村投放青贮包裹所需膜4599公斤、麻绳2044公斤。</t>
        </is>
      </c>
      <c r="H344" s="21" t="n">
        <v>12.5195</v>
      </c>
      <c r="I344" s="21" t="n">
        <v>12.5195</v>
      </c>
      <c r="J344" s="75">
        <f>H344-I344</f>
        <v/>
      </c>
      <c r="K344" s="76">
        <f>I344/H344</f>
        <v/>
      </c>
      <c r="L344" s="246" t="n"/>
      <c r="M344" s="21" t="inlineStr">
        <is>
          <t>畜牧局</t>
        </is>
      </c>
      <c r="N344" s="21" t="inlineStr">
        <is>
          <t>环城镇</t>
        </is>
      </c>
      <c r="O344" s="109" t="n"/>
    </row>
    <row r="345" ht="72" customHeight="1" s="226">
      <c r="A345" s="21" t="n">
        <v>9</v>
      </c>
      <c r="B345" s="33" t="inlineStr">
        <is>
          <t>环农领办发〔2021〕18号</t>
        </is>
      </c>
      <c r="C345" s="109" t="inlineStr">
        <is>
          <t>三批整合</t>
        </is>
      </c>
      <c r="D345" s="21" t="inlineStr">
        <is>
          <t>青贮包裹所需
物资购置</t>
        </is>
      </c>
      <c r="E345" s="21" t="inlineStr">
        <is>
          <t>新建</t>
        </is>
      </c>
      <c r="F345" s="21" t="inlineStr">
        <is>
          <t>罗山川乡</t>
        </is>
      </c>
      <c r="G345" s="32" t="inlineStr">
        <is>
          <t>为8个村投放青贮包裹所需膜2907公斤、麻绳1292公斤，投资7.9135万元。其中：西阳洼村膜189公斤，麻绳84公斤；苇芝城村膜270公斤，麻绳120公斤；龙柏山村膜441公斤，麻绳196公斤；兰家掌村膜279公斤，麻绳124公斤；大树塬村膜729公斤，麻绳324公斤；陈渠子村膜306公斤，麻绳136公斤；山水湾村膜234公斤，麻绳104公斤；光明村膜459公斤，麻绳204公斤。</t>
        </is>
      </c>
      <c r="H345" s="21" t="n">
        <v>7.9135</v>
      </c>
      <c r="I345" s="21" t="n">
        <v>7.9135</v>
      </c>
      <c r="J345" s="75">
        <f>H345-I345</f>
        <v/>
      </c>
      <c r="K345" s="76">
        <f>I345/H345</f>
        <v/>
      </c>
      <c r="L345" s="246" t="n"/>
      <c r="M345" s="21" t="inlineStr">
        <is>
          <t>县畜牧局</t>
        </is>
      </c>
      <c r="N345" s="21" t="inlineStr">
        <is>
          <t>罗山川乡</t>
        </is>
      </c>
      <c r="O345" s="109" t="n"/>
    </row>
    <row r="346" ht="57" customHeight="1" s="226">
      <c r="A346" s="82" t="inlineStr">
        <is>
          <t>四十</t>
        </is>
      </c>
      <c r="B346" s="55" t="inlineStr">
        <is>
          <t>环农领办发〔2021〕18号</t>
        </is>
      </c>
      <c r="C346" s="79" t="inlineStr">
        <is>
          <t>三批整合</t>
        </is>
      </c>
      <c r="D346" s="82" t="inlineStr">
        <is>
          <t>全日粮饲料加工机械设备购置
项目合计</t>
        </is>
      </c>
      <c r="E346" s="82" t="inlineStr">
        <is>
          <t>新建</t>
        </is>
      </c>
      <c r="F346" s="82" t="inlineStr">
        <is>
          <t>曲子等3个乡镇</t>
        </is>
      </c>
      <c r="G346" s="108" t="inlineStr">
        <is>
          <t>为曲子镇五里桥村、西沟村，木钵镇殷家桥村，八珠乡瓦崾岘村，虎洞张家湾村购置全日粮饲料加工机械设备，产权归村集体所有；为合道镇沈家岭村，山城乡薛塬村，木钵镇邓寨子村，小南沟乡杨胡套子村购置的全日粮饲料加工机械设备增加补助资金。</t>
        </is>
      </c>
      <c r="H346" s="82">
        <f>SUM(H347:H352)</f>
        <v/>
      </c>
      <c r="I346" s="82" t="n">
        <v>210.96</v>
      </c>
      <c r="J346" s="73">
        <f>H346-I346</f>
        <v/>
      </c>
      <c r="K346" s="74">
        <f>I346/H346</f>
        <v/>
      </c>
      <c r="L346" s="225" t="n"/>
      <c r="M346" s="82" t="inlineStr">
        <is>
          <t>畜牧局</t>
        </is>
      </c>
      <c r="N346" s="82" t="inlineStr">
        <is>
          <t>有关乡镇</t>
        </is>
      </c>
      <c r="O346" s="79" t="n"/>
    </row>
    <row r="347" ht="35" customHeight="1" s="226">
      <c r="A347" s="122" t="n">
        <v>1</v>
      </c>
      <c r="B347" s="33" t="inlineStr">
        <is>
          <t>环农领办发〔2021〕18号</t>
        </is>
      </c>
      <c r="C347" s="109" t="inlineStr">
        <is>
          <t>三批整合</t>
        </is>
      </c>
      <c r="D347" s="21" t="inlineStr">
        <is>
          <t>全日粮饲料加工机械设备购置</t>
        </is>
      </c>
      <c r="E347" s="21" t="inlineStr">
        <is>
          <t>新建</t>
        </is>
      </c>
      <c r="F347" s="21" t="inlineStr">
        <is>
          <t>木钵镇</t>
        </is>
      </c>
      <c r="G347" s="32" t="inlineStr">
        <is>
          <t>为殷家桥村购置“全日粮”加工机械1套。</t>
        </is>
      </c>
      <c r="H347" s="21" t="n">
        <v>63.54</v>
      </c>
      <c r="I347" s="21" t="n">
        <v>63.54</v>
      </c>
      <c r="J347" s="75">
        <f>H347-I347</f>
        <v/>
      </c>
      <c r="K347" s="76">
        <f>I347/H347</f>
        <v/>
      </c>
      <c r="L347" s="246" t="n"/>
      <c r="M347" s="21" t="inlineStr">
        <is>
          <t>畜牧局</t>
        </is>
      </c>
      <c r="N347" s="127" t="inlineStr">
        <is>
          <t>木钵镇</t>
        </is>
      </c>
      <c r="O347" s="109" t="n"/>
    </row>
    <row r="348" ht="35" customHeight="1" s="226">
      <c r="A348" s="122" t="n">
        <v>2</v>
      </c>
      <c r="B348" s="33" t="inlineStr">
        <is>
          <t>环农领办发〔2021〕18号</t>
        </is>
      </c>
      <c r="C348" s="109" t="inlineStr">
        <is>
          <t>三批整合</t>
        </is>
      </c>
      <c r="D348" s="21" t="inlineStr">
        <is>
          <t>全日粮饲料加工机械设备购置</t>
        </is>
      </c>
      <c r="E348" s="21" t="inlineStr">
        <is>
          <t>新建</t>
        </is>
      </c>
      <c r="F348" s="21" t="inlineStr">
        <is>
          <t>八珠乡</t>
        </is>
      </c>
      <c r="G348" s="32" t="inlineStr">
        <is>
          <t>为瓦崾岘村购置“全日粮”加工机械1套。</t>
        </is>
      </c>
      <c r="H348" s="21" t="n">
        <v>35.14</v>
      </c>
      <c r="I348" s="21" t="n">
        <v>35.14</v>
      </c>
      <c r="J348" s="75">
        <f>H348-I348</f>
        <v/>
      </c>
      <c r="K348" s="76">
        <f>I348/H348</f>
        <v/>
      </c>
      <c r="L348" s="246" t="n"/>
      <c r="M348" s="21" t="inlineStr">
        <is>
          <t>畜牧局</t>
        </is>
      </c>
      <c r="N348" s="127" t="inlineStr">
        <is>
          <t>八珠乡</t>
        </is>
      </c>
      <c r="O348" s="109" t="n"/>
    </row>
    <row r="349" ht="35" customHeight="1" s="226">
      <c r="A349" s="122" t="n">
        <v>3</v>
      </c>
      <c r="B349" s="33" t="inlineStr">
        <is>
          <t>环农领办发〔2021〕18号</t>
        </is>
      </c>
      <c r="C349" s="109" t="inlineStr">
        <is>
          <t>三批整合</t>
        </is>
      </c>
      <c r="D349" s="21" t="inlineStr">
        <is>
          <t>全日粮饲料加工机械设备购置</t>
        </is>
      </c>
      <c r="E349" s="21" t="inlineStr">
        <is>
          <t>新建</t>
        </is>
      </c>
      <c r="F349" s="21" t="inlineStr">
        <is>
          <t>曲子镇</t>
        </is>
      </c>
      <c r="G349" s="32" t="inlineStr">
        <is>
          <t>为五里桥村购置“全日粮”加工机械1套。</t>
        </is>
      </c>
      <c r="H349" s="21" t="n">
        <v>63.54</v>
      </c>
      <c r="I349" s="21" t="n">
        <v>63.54</v>
      </c>
      <c r="J349" s="75">
        <f>H349-I349</f>
        <v/>
      </c>
      <c r="K349" s="76">
        <f>I349/H349</f>
        <v/>
      </c>
      <c r="L349" s="246" t="n"/>
      <c r="M349" s="21" t="inlineStr">
        <is>
          <t>畜牧局</t>
        </is>
      </c>
      <c r="N349" s="127" t="inlineStr">
        <is>
          <t>曲子镇</t>
        </is>
      </c>
      <c r="O349" s="109" t="n"/>
    </row>
    <row r="350" ht="35" customHeight="1" s="226">
      <c r="A350" s="122" t="n">
        <v>4</v>
      </c>
      <c r="B350" s="33" t="inlineStr">
        <is>
          <t>环农领办发〔2021〕18号</t>
        </is>
      </c>
      <c r="C350" s="109" t="inlineStr">
        <is>
          <t>三批整合</t>
        </is>
      </c>
      <c r="D350" s="21" t="inlineStr">
        <is>
          <t>全日粮饲料加工机械设备购置</t>
        </is>
      </c>
      <c r="E350" s="21" t="inlineStr">
        <is>
          <t>新建</t>
        </is>
      </c>
      <c r="F350" s="21" t="inlineStr">
        <is>
          <t>曲子镇
西沟村</t>
        </is>
      </c>
      <c r="G350" s="32" t="inlineStr">
        <is>
          <t>为西沟村采购10m³全日粮搅拌机1台。</t>
        </is>
      </c>
      <c r="H350" s="21" t="n">
        <v>10.4</v>
      </c>
      <c r="I350" s="21" t="n">
        <v>10.4</v>
      </c>
      <c r="J350" s="75">
        <f>H350-I350</f>
        <v/>
      </c>
      <c r="K350" s="76">
        <f>I350/H350</f>
        <v/>
      </c>
      <c r="L350" s="246" t="n"/>
      <c r="M350" s="21" t="inlineStr">
        <is>
          <t>畜牧局</t>
        </is>
      </c>
      <c r="N350" s="127" t="inlineStr">
        <is>
          <t>曲子镇</t>
        </is>
      </c>
      <c r="O350" s="109" t="n"/>
    </row>
    <row r="351" ht="59" customHeight="1" s="226">
      <c r="A351" s="122" t="n">
        <v>5</v>
      </c>
      <c r="B351" s="33" t="inlineStr">
        <is>
          <t>环农领办发〔2021〕18号</t>
        </is>
      </c>
      <c r="C351" s="109" t="inlineStr">
        <is>
          <t>三批整合</t>
        </is>
      </c>
      <c r="D351" s="21" t="inlineStr">
        <is>
          <t>全日粮饲料加工机械设备购置</t>
        </is>
      </c>
      <c r="E351" s="21" t="inlineStr">
        <is>
          <t>新建</t>
        </is>
      </c>
      <c r="F351" s="21" t="inlineStr">
        <is>
          <t>山城乡等4乡镇</t>
        </is>
      </c>
      <c r="G351" s="32" t="inlineStr">
        <is>
          <t>为合道镇沈家岭村，山城乡薛塬村，木钵镇邓寨子村，小南沟乡杨胡套子村每村购置全日粮饲料加工机械设备1套，产权归村集体所有（总投资163.2万元，已安排160万元，本次安排3.2万元）。</t>
        </is>
      </c>
      <c r="H351" s="21" t="n">
        <v>3.2</v>
      </c>
      <c r="I351" s="21" t="n">
        <v>3.2</v>
      </c>
      <c r="J351" s="75">
        <f>H351-I351</f>
        <v/>
      </c>
      <c r="K351" s="76">
        <f>I351/H351</f>
        <v/>
      </c>
      <c r="L351" s="246" t="n"/>
      <c r="M351" s="21" t="inlineStr">
        <is>
          <t>畜牧局</t>
        </is>
      </c>
      <c r="N351" s="21" t="inlineStr">
        <is>
          <t>山城乡等4乡镇</t>
        </is>
      </c>
      <c r="O351" s="109" t="n"/>
    </row>
    <row r="352" ht="59" customHeight="1" s="226">
      <c r="A352" s="122" t="n">
        <v>6</v>
      </c>
      <c r="B352" s="33" t="inlineStr">
        <is>
          <t>环农领办发〔2021〕18号</t>
        </is>
      </c>
      <c r="C352" s="109" t="inlineStr">
        <is>
          <t>三批整合</t>
        </is>
      </c>
      <c r="D352" s="21" t="inlineStr">
        <is>
          <t>全日粮饲料加工机械设备购置</t>
        </is>
      </c>
      <c r="E352" s="21" t="inlineStr">
        <is>
          <t>新建</t>
        </is>
      </c>
      <c r="F352" s="21" t="inlineStr">
        <is>
          <t>虎洞镇</t>
        </is>
      </c>
      <c r="G352" s="23" t="inlineStr">
        <is>
          <t>为张家湾村购置全日粮饲料加工机械设备圆草捆打捆机3台、搅拌机1台、上料机1台、装载机2台、圆形夹包机1台、夹草叉1台，产权归村集体所有。</t>
        </is>
      </c>
      <c r="H352" s="21" t="n">
        <v>35.14</v>
      </c>
      <c r="I352" s="21" t="n">
        <v>35.14</v>
      </c>
      <c r="J352" s="75">
        <f>H352-I352</f>
        <v/>
      </c>
      <c r="K352" s="76">
        <f>I352/H352</f>
        <v/>
      </c>
      <c r="L352" s="246" t="n"/>
      <c r="M352" s="21" t="inlineStr">
        <is>
          <t>畜牧局</t>
        </is>
      </c>
      <c r="N352" s="21" t="inlineStr">
        <is>
          <t>虎洞镇</t>
        </is>
      </c>
      <c r="O352" s="109" t="n"/>
    </row>
    <row r="353" ht="88" customHeight="1" s="226">
      <c r="A353" s="82" t="inlineStr">
        <is>
          <t>四十一</t>
        </is>
      </c>
      <c r="B353" s="55" t="inlineStr">
        <is>
          <t>环农领办发〔2021〕18号</t>
        </is>
      </c>
      <c r="C353" s="79" t="inlineStr">
        <is>
          <t>三批整合</t>
        </is>
      </c>
      <c r="D353" s="82" t="inlineStr">
        <is>
          <t>村道安全生命
防护工程</t>
        </is>
      </c>
      <c r="E353" s="82" t="inlineStr">
        <is>
          <t>新建</t>
        </is>
      </c>
      <c r="F353" s="82" t="inlineStr">
        <is>
          <t>虎洞等11个乡镇</t>
        </is>
      </c>
      <c r="G353" s="108" t="inlineStr">
        <is>
          <t>村道安全生命防护工程19条80公里，其中：虎洞至张大掌4公里、虎洞至唐塬4公里、虎洞至刘解掌4公里、环城至唐塬4公里、环城至马塬7公里、汪天子至李塬5公里、曹李川路口至林井庄3公里、黄掌至井渠淌村4公里、家沟至许家掌村3公里、黑城岔路口至郜庄3公里、八里铺至秦团庄4公里、甜水至何塬村3公里、曹渠子至冯家湾2公里、曹渠子至瓦崾岘6公里、马驿沟至李崾岘7公里、牛蹄子湾至邱滩3公里、李湾湾至刘家塬2公里、洪德至苗河3公里、乔儿沟至马莲掌9公里。</t>
        </is>
      </c>
      <c r="H353" s="82" t="n">
        <v>720</v>
      </c>
      <c r="I353" s="82" t="n">
        <v>720</v>
      </c>
      <c r="J353" s="73">
        <f>H353-I353</f>
        <v/>
      </c>
      <c r="K353" s="74">
        <f>I353/H353</f>
        <v/>
      </c>
      <c r="L353" s="225" t="n"/>
      <c r="M353" s="82" t="inlineStr">
        <is>
          <t>交运局</t>
        </is>
      </c>
      <c r="N353" s="82" t="inlineStr">
        <is>
          <t>公路局</t>
        </is>
      </c>
      <c r="O353" s="79" t="n"/>
    </row>
    <row r="354" ht="44" customHeight="1" s="226">
      <c r="A354" s="82" t="inlineStr">
        <is>
          <t>四十二</t>
        </is>
      </c>
      <c r="B354" s="55" t="inlineStr">
        <is>
          <t>环农领办发〔2021〕18号</t>
        </is>
      </c>
      <c r="C354" s="79" t="inlineStr">
        <is>
          <t>三批整合</t>
        </is>
      </c>
      <c r="D354" s="82" t="inlineStr">
        <is>
          <t>易地扶贫搬迁
后续扶持</t>
        </is>
      </c>
      <c r="E354" s="82" t="inlineStr">
        <is>
          <t>新建</t>
        </is>
      </c>
      <c r="F354" s="82" t="inlineStr">
        <is>
          <t>环城等3个乡镇</t>
        </is>
      </c>
      <c r="G354" s="108" t="inlineStr">
        <is>
          <t>在富润小康嘉园易地扶贫搬迁安置小区、八珠塬易地扶贫搬迁安置点、秦团庄乡新集子易地扶贫搬迁安置点实施易地搬迁后续产业扶持和后续基础设施建设。</t>
        </is>
      </c>
      <c r="H354" s="82" t="n">
        <v>450</v>
      </c>
      <c r="I354" s="82" t="n">
        <v>450</v>
      </c>
      <c r="J354" s="73">
        <f>H354-I354</f>
        <v/>
      </c>
      <c r="K354" s="74">
        <f>I354/H354</f>
        <v/>
      </c>
      <c r="L354" s="225" t="n"/>
      <c r="M354" s="82" t="inlineStr">
        <is>
          <t>发改局</t>
        </is>
      </c>
      <c r="N354" s="82" t="inlineStr">
        <is>
          <t>有关单位</t>
        </is>
      </c>
      <c r="O354" s="79" t="n"/>
    </row>
    <row r="355" ht="74" customHeight="1" s="226">
      <c r="A355" s="21" t="n">
        <v>2</v>
      </c>
      <c r="B355" s="33" t="inlineStr">
        <is>
          <t>环农领办发〔2021〕18号</t>
        </is>
      </c>
      <c r="C355" s="109" t="inlineStr">
        <is>
          <t>三批整合</t>
        </is>
      </c>
      <c r="D355" s="21" t="inlineStr">
        <is>
          <t>环县八珠乡八珠塬易地扶贫搬迁安置点后续扶持旅游产业发展项目</t>
        </is>
      </c>
      <c r="E355" s="21" t="inlineStr">
        <is>
          <t>新建</t>
        </is>
      </c>
      <c r="F355" s="21" t="inlineStr">
        <is>
          <t>八珠乡八珠塬村</t>
        </is>
      </c>
      <c r="G355" s="32" t="inlineStr">
        <is>
          <t>建设旅游产业发展项目，产权归八珠塬村集体所有。以村级集体经济入股方式入股，入股资金主要用于发展乡村旅游产业，入股期限为3年，3年后入股资金退回村集体，每年按入股资金的6%为村集体分红，收益用于安置点后续扶持。</t>
        </is>
      </c>
      <c r="H355" s="21" t="n">
        <v>150</v>
      </c>
      <c r="I355" s="21" t="n">
        <v>150</v>
      </c>
      <c r="J355" s="75">
        <f>H355-I355</f>
        <v/>
      </c>
      <c r="K355" s="76">
        <f>I355/H355</f>
        <v/>
      </c>
      <c r="L355" s="246" t="n"/>
      <c r="M355" s="21" t="inlineStr">
        <is>
          <t>发改局</t>
        </is>
      </c>
      <c r="N355" s="21" t="inlineStr">
        <is>
          <t>八珠乡</t>
        </is>
      </c>
      <c r="O355" s="109" t="n"/>
    </row>
    <row r="356" ht="61" customHeight="1" s="226">
      <c r="A356" s="21" t="n">
        <v>3</v>
      </c>
      <c r="B356" s="33" t="inlineStr">
        <is>
          <t>环农领办发〔2021〕18号环农领办发〔2021〕36号</t>
        </is>
      </c>
      <c r="C356" s="109" t="inlineStr">
        <is>
          <t>三批整合</t>
        </is>
      </c>
      <c r="D356" s="21" t="inlineStr">
        <is>
          <t>环县秦团庄乡新集子易地扶贫搬迁安置点后续扶持养殖小区道路硬化排污建设项目</t>
        </is>
      </c>
      <c r="E356" s="21" t="inlineStr">
        <is>
          <t>新建</t>
        </is>
      </c>
      <c r="F356" s="21" t="inlineStr">
        <is>
          <t>秦团庄乡新集子村</t>
        </is>
      </c>
      <c r="G356" s="32" t="inlineStr">
        <is>
          <t>硬化养殖小区内道路2公里，配套完善小区内水、电及道路硬化等附属工程，产权归新集子村集体所有。</t>
        </is>
      </c>
      <c r="H356" s="21" t="n">
        <v>200</v>
      </c>
      <c r="I356" s="21" t="n">
        <v>200</v>
      </c>
      <c r="J356" s="75">
        <f>H356-I356</f>
        <v/>
      </c>
      <c r="K356" s="76">
        <f>I356/H356</f>
        <v/>
      </c>
      <c r="L356" s="246" t="n"/>
      <c r="M356" s="21" t="inlineStr">
        <is>
          <t>发改局</t>
        </is>
      </c>
      <c r="N356" s="21" t="inlineStr">
        <is>
          <t>秦团庄乡</t>
        </is>
      </c>
      <c r="O356" s="128" t="inlineStr">
        <is>
          <t>调整资金
（50万）</t>
        </is>
      </c>
    </row>
    <row r="357" ht="78" customHeight="1" s="226">
      <c r="A357" s="21" t="n">
        <v>2</v>
      </c>
      <c r="B357" s="33" t="inlineStr">
        <is>
          <t>环农领办发〔2021〕36号</t>
        </is>
      </c>
      <c r="C357" s="109" t="inlineStr">
        <is>
          <t>三批整合</t>
        </is>
      </c>
      <c r="D357" s="21" t="inlineStr">
        <is>
          <t>罗山川乡西阳洼村养殖小区建设项目</t>
        </is>
      </c>
      <c r="E357" s="21" t="inlineStr">
        <is>
          <t>新建</t>
        </is>
      </c>
      <c r="F357" s="21" t="inlineStr">
        <is>
          <t>罗山川乡西阳洼村</t>
        </is>
      </c>
      <c r="G357" s="32" t="inlineStr">
        <is>
          <t>新建羊畜暖棚38座、草料棚38座，平整场地7822平方米，修建5米宽砂砾道路302米。新建蓄水池1座，新建公共消毒室1座，病死畜无害化处理场1座。资产所有权归村集体，搬迁户通过租赁方式使用养殖设施，每处每年租金1200元，租金收益归村集体，养殖所得收益归农户所有</t>
        </is>
      </c>
      <c r="H357" s="21" t="n">
        <v>100</v>
      </c>
      <c r="I357" s="21" t="n">
        <v>100</v>
      </c>
      <c r="J357" s="75">
        <f>H357-I357</f>
        <v/>
      </c>
      <c r="K357" s="76">
        <f>I357/H357</f>
        <v/>
      </c>
      <c r="L357" s="246" t="n"/>
      <c r="M357" s="21" t="inlineStr">
        <is>
          <t>畜牧局；监管单位：发改局</t>
        </is>
      </c>
      <c r="N357" s="21" t="inlineStr">
        <is>
          <t>乡、村</t>
        </is>
      </c>
      <c r="O357" s="109" t="inlineStr">
        <is>
          <t>调整资金</t>
        </is>
      </c>
    </row>
    <row r="358" ht="33.75" customHeight="1" s="226">
      <c r="A358" s="116" t="inlineStr">
        <is>
          <t>四十三</t>
        </is>
      </c>
      <c r="B358" s="55" t="inlineStr">
        <is>
          <t>环农领办发〔2021〕18号</t>
        </is>
      </c>
      <c r="C358" s="79" t="inlineStr">
        <is>
          <t>三批整合</t>
        </is>
      </c>
      <c r="D358" s="82" t="inlineStr">
        <is>
          <t>供水设施
采购项目</t>
        </is>
      </c>
      <c r="E358" s="82" t="inlineStr">
        <is>
          <t>新建</t>
        </is>
      </c>
      <c r="F358" s="82" t="inlineStr">
        <is>
          <t>20个乡镇</t>
        </is>
      </c>
      <c r="G358" s="65" t="inlineStr">
        <is>
          <t>购买水罐859个，共投资80.898万元，其中：1.5方水罐172个，每个870元，共14.946万元；2方水罐687个，每个960元，共65.952万元。 购买各类水泵及配套设施106套，每套2223.5元，共计23.57万元；购买大型水泵10台，每台5532元，共计5.532万元。</t>
        </is>
      </c>
      <c r="H358" s="82">
        <f>80.92+23.57+5.51</f>
        <v/>
      </c>
      <c r="I358" s="82" t="n">
        <v>110</v>
      </c>
      <c r="J358" s="73">
        <f>H358-I358</f>
        <v/>
      </c>
      <c r="K358" s="74">
        <f>I358/H358</f>
        <v/>
      </c>
      <c r="L358" s="225" t="n"/>
      <c r="M358" s="82" t="inlineStr">
        <is>
          <t>水务局</t>
        </is>
      </c>
      <c r="N358" s="82" t="inlineStr">
        <is>
          <t>水务局</t>
        </is>
      </c>
      <c r="O358" s="79" t="n"/>
    </row>
    <row r="359" ht="60" customHeight="1" s="226">
      <c r="A359" s="54" t="inlineStr">
        <is>
          <t>四十四</t>
        </is>
      </c>
      <c r="B359" s="55" t="inlineStr">
        <is>
          <t>环农领办发〔2021〕18号</t>
        </is>
      </c>
      <c r="C359" s="79" t="inlineStr">
        <is>
          <t>三批整合</t>
        </is>
      </c>
      <c r="D359" s="82" t="inlineStr">
        <is>
          <t>羊产业用水小电井及场窖工程合计</t>
        </is>
      </c>
      <c r="E359" s="82" t="inlineStr">
        <is>
          <t>新建</t>
        </is>
      </c>
      <c r="F359" s="82" t="inlineStr">
        <is>
          <t>20个乡镇</t>
        </is>
      </c>
      <c r="G359" s="108" t="inlineStr">
        <is>
          <t>扶持460户农户每户新建一场一窖1处，每处补助5000元，共补助230万元；扶持675户农户每户新打小电井1眼，每眼补助4000元，共补助270万元。产权归均农户所有。</t>
        </is>
      </c>
      <c r="H359" s="82">
        <f>SUM(H360:H379)</f>
        <v/>
      </c>
      <c r="I359" s="82" t="n">
        <v>500</v>
      </c>
      <c r="J359" s="73">
        <f>H359-I359</f>
        <v/>
      </c>
      <c r="K359" s="74">
        <f>I359/H359</f>
        <v/>
      </c>
      <c r="L359" s="225" t="n"/>
      <c r="M359" s="82" t="inlineStr">
        <is>
          <t>水务局</t>
        </is>
      </c>
      <c r="N359" s="82" t="inlineStr">
        <is>
          <t>各乡镇</t>
        </is>
      </c>
      <c r="O359" s="79" t="n"/>
    </row>
    <row r="360" ht="95" customHeight="1" s="226">
      <c r="A360" s="123" t="n">
        <v>1</v>
      </c>
      <c r="B360" s="33" t="inlineStr">
        <is>
          <t>环农领办发〔2021〕18号</t>
        </is>
      </c>
      <c r="C360" s="109" t="inlineStr">
        <is>
          <t>三批整合</t>
        </is>
      </c>
      <c r="D360" s="21" t="inlineStr">
        <is>
          <t>羊产业用水小电井及场窖工程</t>
        </is>
      </c>
      <c r="E360" s="21" t="inlineStr">
        <is>
          <t>新建</t>
        </is>
      </c>
      <c r="F360" s="21" t="inlineStr">
        <is>
          <t>合道镇</t>
        </is>
      </c>
      <c r="G360" s="32" t="inlineStr">
        <is>
          <t>新建一场一窖25处、小电井34眼，其中：常崾岘村一场一窖5处；陈旗塬村一场一窖1处、小电井1眼；大路洼村一场一窖1处、小电井3眼；红崖洼村小电井4眼；陶洼子村小电井3眼；杨坪沟村一场一窖3处；赵家塬村一场一窖1处；赵台村一场一窖2处、小电井1眼；朱家塬村一场一窖3、小电井3眼；唐台子村一场一窖4处、小电井4眼；梁坪村一场一窖1处、小电井9眼；尚西坪村一场一窖1处、小电井2眼；寨子坪村一场一窖1处；瓦天沟村一场一窖1处、小电井4眼；何坪村一场一窖1处。</t>
        </is>
      </c>
      <c r="H360" s="21" t="n">
        <v>26.1</v>
      </c>
      <c r="I360" s="21" t="n">
        <v>26.1</v>
      </c>
      <c r="J360" s="75">
        <f>H360-I360</f>
        <v/>
      </c>
      <c r="K360" s="76">
        <f>I360/H360</f>
        <v/>
      </c>
      <c r="L360" s="246" t="n"/>
      <c r="M360" s="21" t="inlineStr">
        <is>
          <t>水务局</t>
        </is>
      </c>
      <c r="N360" s="21" t="inlineStr">
        <is>
          <t>合道镇</t>
        </is>
      </c>
      <c r="O360" s="109" t="n"/>
    </row>
    <row r="361" ht="78" customHeight="1" s="226">
      <c r="A361" s="123" t="n">
        <v>2</v>
      </c>
      <c r="B361" s="33" t="inlineStr">
        <is>
          <t>环农领办发〔2021〕18号</t>
        </is>
      </c>
      <c r="C361" s="109" t="inlineStr">
        <is>
          <t>三批整合</t>
        </is>
      </c>
      <c r="D361" s="21" t="inlineStr">
        <is>
          <t>羊产业用水小电井及场窖工程</t>
        </is>
      </c>
      <c r="E361" s="21" t="inlineStr">
        <is>
          <t>新建</t>
        </is>
      </c>
      <c r="F361" s="21" t="inlineStr">
        <is>
          <t>洪德镇</t>
        </is>
      </c>
      <c r="G361" s="32" t="inlineStr">
        <is>
          <t>新建一场一窖42处、小电井53眼，其中：苏长沟村一场一窖1处；许旗村一场一窖5处；丁阳渠子村小电井22眼；河连湾村一场一窖1处、小电井2眼；赵洼村一场一窖1处；李塬村一场一窖1处；寇河村一场一窖7处、小电井13眼；苗河村一场一窖5处；梁岔村小电井5眼；私盐路村小电井4眼；洪德街村一场一窖9处、小电井1眼；马塬村一场一窖6处、小电井1眼；李达掌村小电井5眼；张塬村一场一窖6处。</t>
        </is>
      </c>
      <c r="H361" s="21" t="n">
        <v>42.2</v>
      </c>
      <c r="I361" s="21" t="n">
        <v>42.2</v>
      </c>
      <c r="J361" s="75">
        <f>H361-I361</f>
        <v/>
      </c>
      <c r="K361" s="76">
        <f>I361/H361</f>
        <v/>
      </c>
      <c r="L361" s="246" t="n"/>
      <c r="M361" s="21" t="inlineStr">
        <is>
          <t>水务局</t>
        </is>
      </c>
      <c r="N361" s="21" t="inlineStr">
        <is>
          <t>洪德镇</t>
        </is>
      </c>
      <c r="O361" s="109" t="n"/>
    </row>
    <row r="362" ht="49" customHeight="1" s="226">
      <c r="A362" s="123" t="n">
        <v>3</v>
      </c>
      <c r="B362" s="33" t="inlineStr">
        <is>
          <t>环农领办发〔2021〕18号</t>
        </is>
      </c>
      <c r="C362" s="109" t="inlineStr">
        <is>
          <t>三批整合</t>
        </is>
      </c>
      <c r="D362" s="21" t="inlineStr">
        <is>
          <t>羊产业用水小电井及场窖工程</t>
        </is>
      </c>
      <c r="E362" s="21" t="inlineStr">
        <is>
          <t>新建</t>
        </is>
      </c>
      <c r="F362" s="21" t="inlineStr">
        <is>
          <t>南湫乡</t>
        </is>
      </c>
      <c r="G362" s="32" t="inlineStr">
        <is>
          <t>新建一场一窖42处，其中：党家洼村一场一窖2处；洪涝池村一场一窖5处；花儿山村一场一窖13处；杨兴堡村一场一窖3处；岳后渠村一场一窖19处。</t>
        </is>
      </c>
      <c r="H362" s="21" t="n">
        <v>21</v>
      </c>
      <c r="I362" s="21" t="n">
        <v>21</v>
      </c>
      <c r="J362" s="75">
        <f>H362-I362</f>
        <v/>
      </c>
      <c r="K362" s="76">
        <f>I362/H362</f>
        <v/>
      </c>
      <c r="L362" s="246" t="n"/>
      <c r="M362" s="21" t="inlineStr">
        <is>
          <t>水务局</t>
        </is>
      </c>
      <c r="N362" s="21" t="inlineStr">
        <is>
          <t>南湫乡</t>
        </is>
      </c>
      <c r="O362" s="109" t="n"/>
    </row>
    <row r="363" ht="62" customHeight="1" s="226">
      <c r="A363" s="123" t="n">
        <v>4</v>
      </c>
      <c r="B363" s="33" t="inlineStr">
        <is>
          <t>环农领办发〔2021〕18号</t>
        </is>
      </c>
      <c r="C363" s="109" t="inlineStr">
        <is>
          <t>三批整合</t>
        </is>
      </c>
      <c r="D363" s="21" t="inlineStr">
        <is>
          <t>羊产业用水小电井及场窖工程</t>
        </is>
      </c>
      <c r="E363" s="21" t="inlineStr">
        <is>
          <t>新建</t>
        </is>
      </c>
      <c r="F363" s="21" t="inlineStr">
        <is>
          <t>八珠乡</t>
        </is>
      </c>
      <c r="G363" s="32" t="inlineStr">
        <is>
          <t>新建一场一窖21处、小电井60眼， 其中：曹塬村一场一窖12处；杏树沟村小电井3眼；塔尔咀村一场一窖2处、小电井24眼；马连掌村小电井12眼；冯家湾村一场一窖5处、 小电井11眼；湫坝沟村小电井6眼；白塬村一场一窖2处、小电井4眼。</t>
        </is>
      </c>
      <c r="H363" s="21" t="n">
        <v>34.5</v>
      </c>
      <c r="I363" s="21" t="n">
        <v>34.5</v>
      </c>
      <c r="J363" s="75">
        <f>H363-I363</f>
        <v/>
      </c>
      <c r="K363" s="76">
        <f>I363/H363</f>
        <v/>
      </c>
      <c r="L363" s="246" t="n"/>
      <c r="M363" s="21" t="inlineStr">
        <is>
          <t>水务局</t>
        </is>
      </c>
      <c r="N363" s="21" t="inlineStr">
        <is>
          <t>八珠乡</t>
        </is>
      </c>
      <c r="O363" s="109" t="n"/>
    </row>
    <row r="364" ht="90" customHeight="1" s="226">
      <c r="A364" s="123" t="n">
        <v>5</v>
      </c>
      <c r="B364" s="33" t="inlineStr">
        <is>
          <t>环农领办发〔2021〕18号</t>
        </is>
      </c>
      <c r="C364" s="109" t="inlineStr">
        <is>
          <t>三批整合</t>
        </is>
      </c>
      <c r="D364" s="21" t="inlineStr">
        <is>
          <t>羊产业用水小电井及场窖工程</t>
        </is>
      </c>
      <c r="E364" s="21" t="inlineStr">
        <is>
          <t>新建</t>
        </is>
      </c>
      <c r="F364" s="21" t="inlineStr">
        <is>
          <t>车道镇</t>
        </is>
      </c>
      <c r="G364" s="32" t="inlineStr">
        <is>
          <t>新建一场一窖20处，小电井108眼，其中：元峁村一场一窖1处、小电井1眼；苦水掌村小电井14眼；双庙村小电井2眼；王西掌村小电井5眼；吊渠村小电井2眼；三角城村一场一窖9处；杨掌村小电井5眼；万安村小电井38眼；魏洼村小电井16眼；陈掌村小电井11眼；红台村小电井7眼；樱桃掌村一场一窖4处、小电井11眼；安掌村一场一窖2处、小电井2眼；代掌村小电井6眼；刘渠村一场一窖1处、小电井2眼；刘园子村一场一窖3处。</t>
        </is>
      </c>
      <c r="H364" s="21" t="n">
        <v>53.2</v>
      </c>
      <c r="I364" s="21" t="n">
        <v>53.2</v>
      </c>
      <c r="J364" s="75">
        <f>H364-I364</f>
        <v/>
      </c>
      <c r="K364" s="76">
        <f>I364/H364</f>
        <v/>
      </c>
      <c r="L364" s="246" t="n"/>
      <c r="M364" s="21" t="inlineStr">
        <is>
          <t>水务局</t>
        </is>
      </c>
      <c r="N364" s="21" t="inlineStr">
        <is>
          <t>车道镇</t>
        </is>
      </c>
      <c r="O364" s="109" t="n"/>
    </row>
    <row r="365" ht="65" customHeight="1" s="226">
      <c r="A365" s="123" t="n">
        <v>6</v>
      </c>
      <c r="B365" s="33" t="inlineStr">
        <is>
          <t>环农领办发〔2021〕18号</t>
        </is>
      </c>
      <c r="C365" s="109" t="inlineStr">
        <is>
          <t>三批整合</t>
        </is>
      </c>
      <c r="D365" s="21" t="inlineStr">
        <is>
          <t>羊产业用水小电井及场窖工程</t>
        </is>
      </c>
      <c r="E365" s="21" t="inlineStr">
        <is>
          <t>新建</t>
        </is>
      </c>
      <c r="F365" s="21" t="inlineStr">
        <is>
          <t>耿湾乡</t>
        </is>
      </c>
      <c r="G365" s="32" t="inlineStr">
        <is>
          <t>新建一场一窖48处、小电井5眼，其中：郝东掌村一场一窖3处；潘掌村一场一窖21处、小电井3眼；张台村一场一窖3处；万湾村一场一窖13处；郜庄村一场一窖2处；许掌村一场一窖2处；韩老庄村一场一窖3处；天桥村小电井2眼；桃树掌村一场一窖1处。</t>
        </is>
      </c>
      <c r="H365" s="21" t="n">
        <v>26</v>
      </c>
      <c r="I365" s="21" t="n">
        <v>26</v>
      </c>
      <c r="J365" s="75">
        <f>H365-I365</f>
        <v/>
      </c>
      <c r="K365" s="76">
        <f>I365/H365</f>
        <v/>
      </c>
      <c r="L365" s="246" t="n"/>
      <c r="M365" s="21" t="inlineStr">
        <is>
          <t>水务局</t>
        </is>
      </c>
      <c r="N365" s="21" t="inlineStr">
        <is>
          <t>耿湾乡</t>
        </is>
      </c>
      <c r="O365" s="109" t="n"/>
    </row>
    <row r="366" ht="85" customHeight="1" s="226">
      <c r="A366" s="123" t="n">
        <v>7</v>
      </c>
      <c r="B366" s="33" t="inlineStr">
        <is>
          <t>环农领办发〔2021〕18号</t>
        </is>
      </c>
      <c r="C366" s="109" t="inlineStr">
        <is>
          <t>三批整合</t>
        </is>
      </c>
      <c r="D366" s="21" t="inlineStr">
        <is>
          <t>羊产业用水小电井及场窖工程</t>
        </is>
      </c>
      <c r="E366" s="21" t="inlineStr">
        <is>
          <t>新建</t>
        </is>
      </c>
      <c r="F366" s="21" t="inlineStr">
        <is>
          <t>环城镇</t>
        </is>
      </c>
      <c r="G366" s="32" t="inlineStr">
        <is>
          <t>新建一场一窖38处、小电井27眼，其中：北郭塬村小电井1眼；陈汤塬村一场一窖2处；城东塬村一场一窖1处；高龚塬村一场一窖8处、小电井1眼；耿家沟村一场一窖4处、小电井1眼；漫塬村一场一窖2处、小电井4眼；宁老庄村一场一窖3处：肖川村一场一窖3处、小电井6眼；杨庙掌村一场一窖5处；张滩滩村一场一窖1处、小电井7眼；张淌村一场一窖1处、小电井1眼；赵小掌村一场一窖5处：鸳鸯沟村一场一窖3处；西川村小电井5眼；十八里村小电井1眼。</t>
        </is>
      </c>
      <c r="H366" s="21" t="n">
        <v>29.8</v>
      </c>
      <c r="I366" s="21" t="n">
        <v>29.8</v>
      </c>
      <c r="J366" s="75">
        <f>H366-I366</f>
        <v/>
      </c>
      <c r="K366" s="76">
        <f>I366/H366</f>
        <v/>
      </c>
      <c r="L366" s="246" t="n"/>
      <c r="M366" s="21" t="inlineStr">
        <is>
          <t>水务局</t>
        </is>
      </c>
      <c r="N366" s="21" t="inlineStr">
        <is>
          <t>环城镇</t>
        </is>
      </c>
      <c r="O366" s="109" t="n"/>
    </row>
    <row r="367" ht="60" customHeight="1" s="226">
      <c r="A367" s="123" t="n">
        <v>8</v>
      </c>
      <c r="B367" s="33" t="inlineStr">
        <is>
          <t>环农领办发〔2021〕18号</t>
        </is>
      </c>
      <c r="C367" s="109" t="inlineStr">
        <is>
          <t>三批整合</t>
        </is>
      </c>
      <c r="D367" s="21" t="inlineStr">
        <is>
          <t>羊产业用水小电井及场窖工程</t>
        </is>
      </c>
      <c r="E367" s="21" t="inlineStr">
        <is>
          <t>新建</t>
        </is>
      </c>
      <c r="F367" s="21" t="inlineStr">
        <is>
          <t>虎洞镇</t>
        </is>
      </c>
      <c r="G367" s="32" t="inlineStr">
        <is>
          <t>新建一场一窖25处、小电井66眼，其中：贾驿村砖砌窖19眼；常兆台村一场一窖1处、小电井12眼；刘谢掌村小电井5眼；高庙湾村一场一窖9处；金庄塬村小电井12眼；张大掌村小电井21眼；张家湾村一场一窖11处、小电井11眼；半个城村一场一窖4处、小电井2眼；魏家河村小电井3眼。</t>
        </is>
      </c>
      <c r="H367" s="21" t="n">
        <v>38.9</v>
      </c>
      <c r="I367" s="21" t="n">
        <v>38.9</v>
      </c>
      <c r="J367" s="75">
        <f>H367-I367</f>
        <v/>
      </c>
      <c r="K367" s="76">
        <f>I367/H367</f>
        <v/>
      </c>
      <c r="L367" s="246" t="n"/>
      <c r="M367" s="21" t="inlineStr">
        <is>
          <t>水务局</t>
        </is>
      </c>
      <c r="N367" s="21" t="inlineStr">
        <is>
          <t>虎洞镇</t>
        </is>
      </c>
      <c r="O367" s="109" t="n"/>
    </row>
    <row r="368" ht="47" customHeight="1" s="226">
      <c r="A368" s="123" t="n">
        <v>9</v>
      </c>
      <c r="B368" s="33" t="inlineStr">
        <is>
          <t>环农领办发〔2021〕18号</t>
        </is>
      </c>
      <c r="C368" s="109" t="inlineStr">
        <is>
          <t>三批整合</t>
        </is>
      </c>
      <c r="D368" s="21" t="inlineStr">
        <is>
          <t>羊产业用水小电井及场窖工程</t>
        </is>
      </c>
      <c r="E368" s="21" t="inlineStr">
        <is>
          <t>新建</t>
        </is>
      </c>
      <c r="F368" s="21" t="inlineStr">
        <is>
          <t>芦家湾乡</t>
        </is>
      </c>
      <c r="G368" s="32" t="inlineStr">
        <is>
          <t>新建小电井45眼，其中：杨兴庄村小电井7眼；花儿掌村小电井1眼；庙儿掌村小电井3眼；井川村小电井24眼；宋家掌村小电井2眼；桃李湾村小电井7眼；王庄村小电井1眼；大堡条村砖砌窖6眼。</t>
        </is>
      </c>
      <c r="H368" s="21" t="n">
        <v>18</v>
      </c>
      <c r="I368" s="21" t="n">
        <v>18</v>
      </c>
      <c r="J368" s="75">
        <f>H368-I368</f>
        <v/>
      </c>
      <c r="K368" s="76">
        <f>I368/H368</f>
        <v/>
      </c>
      <c r="L368" s="246" t="n"/>
      <c r="M368" s="21" t="inlineStr">
        <is>
          <t>水务局</t>
        </is>
      </c>
      <c r="N368" s="21" t="inlineStr">
        <is>
          <t>芦家湾乡</t>
        </is>
      </c>
      <c r="O368" s="109" t="n"/>
    </row>
    <row r="369" ht="36" customHeight="1" s="226">
      <c r="A369" s="123" t="n">
        <v>10</v>
      </c>
      <c r="B369" s="33" t="inlineStr">
        <is>
          <t>环农领办发〔2021〕18号</t>
        </is>
      </c>
      <c r="C369" s="109" t="inlineStr">
        <is>
          <t>三批整合</t>
        </is>
      </c>
      <c r="D369" s="21" t="inlineStr">
        <is>
          <t>羊产业用水小电井及场窖工程</t>
        </is>
      </c>
      <c r="E369" s="21" t="inlineStr">
        <is>
          <t>新建</t>
        </is>
      </c>
      <c r="F369" s="21" t="inlineStr">
        <is>
          <t>罗山川乡</t>
        </is>
      </c>
      <c r="G369" s="124" t="inlineStr">
        <is>
          <t>新建一场一窖4处，其中：龙柏山村一场一窖4处。</t>
        </is>
      </c>
      <c r="H369" s="21" t="n">
        <v>2</v>
      </c>
      <c r="I369" s="21" t="n">
        <v>2</v>
      </c>
      <c r="J369" s="75">
        <f>H369-I369</f>
        <v/>
      </c>
      <c r="K369" s="76">
        <f>I369/H369</f>
        <v/>
      </c>
      <c r="L369" s="246" t="n"/>
      <c r="M369" s="21" t="inlineStr">
        <is>
          <t>水务局</t>
        </is>
      </c>
      <c r="N369" s="21" t="inlineStr">
        <is>
          <t>罗山川乡</t>
        </is>
      </c>
      <c r="O369" s="109" t="n"/>
    </row>
    <row r="370" ht="65" customHeight="1" s="226">
      <c r="A370" s="123" t="n">
        <v>11</v>
      </c>
      <c r="B370" s="33" t="inlineStr">
        <is>
          <t>环农领办发〔2021〕18号</t>
        </is>
      </c>
      <c r="C370" s="109" t="inlineStr">
        <is>
          <t>三批整合</t>
        </is>
      </c>
      <c r="D370" s="21" t="inlineStr">
        <is>
          <t>羊产业用水小电井及场窖工程</t>
        </is>
      </c>
      <c r="E370" s="21" t="inlineStr">
        <is>
          <t>新建</t>
        </is>
      </c>
      <c r="F370" s="21" t="inlineStr">
        <is>
          <t>木钵镇</t>
        </is>
      </c>
      <c r="G370" s="32" t="inlineStr">
        <is>
          <t>新建一场一窖16处、小电井29眼，其中：邓寨子村一场一窖3处；殷家桥村小电井1眼；白家掌村一场一窖1处、小电井5眼；周湾村一场一窖1处；二合塬村一场一窖6处、小电井3眼；郭西掌小电井7眼；井儿岔村一场一窖1处、小电井6眼；水坝滩村一场一窖3处、小电井6眼；曹旗村一场一窖1处、小电井1眼。</t>
        </is>
      </c>
      <c r="H370" s="21" t="n">
        <v>19.6</v>
      </c>
      <c r="I370" s="21" t="n">
        <v>19.6</v>
      </c>
      <c r="J370" s="75">
        <f>H370-I370</f>
        <v/>
      </c>
      <c r="K370" s="76">
        <f>I370/H370</f>
        <v/>
      </c>
      <c r="L370" s="246" t="n"/>
      <c r="M370" s="21" t="inlineStr">
        <is>
          <t>水务局</t>
        </is>
      </c>
      <c r="N370" s="21" t="inlineStr">
        <is>
          <t>木钵镇</t>
        </is>
      </c>
      <c r="O370" s="109" t="n"/>
    </row>
    <row r="371" ht="44" customHeight="1" s="226">
      <c r="A371" s="123" t="n">
        <v>12</v>
      </c>
      <c r="B371" s="33" t="inlineStr">
        <is>
          <t>环农领办发〔2021〕18号</t>
        </is>
      </c>
      <c r="C371" s="109" t="inlineStr">
        <is>
          <t>三批整合</t>
        </is>
      </c>
      <c r="D371" s="21" t="inlineStr">
        <is>
          <t>羊产业用水小电井及场窖工程</t>
        </is>
      </c>
      <c r="E371" s="21" t="inlineStr">
        <is>
          <t>新建</t>
        </is>
      </c>
      <c r="F371" s="21" t="inlineStr">
        <is>
          <t>甜水镇</t>
        </is>
      </c>
      <c r="G371" s="32" t="inlineStr">
        <is>
          <t>新建一场一窖18处、小电井4眼，其中：何塬村新建一场一窖2处；邱滩村一场一窖1处、小电井1眼；赵掌村一场一窖7处；高崾岘村一场一窖8处；大良洼村小电井3眼。</t>
        </is>
      </c>
      <c r="H371" s="21" t="n">
        <v>10.6</v>
      </c>
      <c r="I371" s="21" t="n">
        <v>10.6</v>
      </c>
      <c r="J371" s="75">
        <f>H371-I371</f>
        <v/>
      </c>
      <c r="K371" s="76">
        <f>I371/H371</f>
        <v/>
      </c>
      <c r="L371" s="246" t="n"/>
      <c r="M371" s="21" t="inlineStr">
        <is>
          <t>水务局</t>
        </is>
      </c>
      <c r="N371" s="21" t="inlineStr">
        <is>
          <t>甜水镇</t>
        </is>
      </c>
      <c r="O371" s="109" t="n"/>
    </row>
    <row r="372" ht="44" customHeight="1" s="226">
      <c r="A372" s="123" t="n">
        <v>13</v>
      </c>
      <c r="B372" s="33" t="inlineStr">
        <is>
          <t>环农领办发〔2021〕18号</t>
        </is>
      </c>
      <c r="C372" s="109" t="inlineStr">
        <is>
          <t>三批整合</t>
        </is>
      </c>
      <c r="D372" s="21" t="inlineStr">
        <is>
          <t>羊产业用水小电井及场窖工程</t>
        </is>
      </c>
      <c r="E372" s="21" t="inlineStr">
        <is>
          <t>新建</t>
        </is>
      </c>
      <c r="F372" s="21" t="inlineStr">
        <is>
          <t>天池乡</t>
        </is>
      </c>
      <c r="G372" s="32" t="inlineStr">
        <is>
          <t>新建一场一窖9处、小电井15眼，其中：张邓塬村一场一窖4处；梁家河村一场一窖1处；苏北岔村一场一窖2处、小电井2眼；潘老庄村小电井5眼；井渠淌村小电井3眼；碾盘岭村一场一窖2处、小电井5眼。</t>
        </is>
      </c>
      <c r="H372" s="21" t="n">
        <v>10.5</v>
      </c>
      <c r="I372" s="21" t="n">
        <v>10.5</v>
      </c>
      <c r="J372" s="75">
        <f>H372-I372</f>
        <v/>
      </c>
      <c r="K372" s="76">
        <f>I372/H372</f>
        <v/>
      </c>
      <c r="L372" s="246" t="n"/>
      <c r="M372" s="21" t="inlineStr">
        <is>
          <t>水务局</t>
        </is>
      </c>
      <c r="N372" s="21" t="inlineStr">
        <is>
          <t>天池乡</t>
        </is>
      </c>
      <c r="O372" s="109" t="n"/>
    </row>
    <row r="373" ht="44" customHeight="1" s="226">
      <c r="A373" s="123" t="n">
        <v>14</v>
      </c>
      <c r="B373" s="33" t="inlineStr">
        <is>
          <t>环农领办发〔2021〕18号</t>
        </is>
      </c>
      <c r="C373" s="109" t="inlineStr">
        <is>
          <t>三批整合</t>
        </is>
      </c>
      <c r="D373" s="21" t="inlineStr">
        <is>
          <t>羊产业用水小电井及场窖工程</t>
        </is>
      </c>
      <c r="E373" s="21" t="inlineStr">
        <is>
          <t>新建</t>
        </is>
      </c>
      <c r="F373" s="21" t="inlineStr">
        <is>
          <t>山城乡</t>
        </is>
      </c>
      <c r="G373" s="32" t="inlineStr">
        <is>
          <t>新建一场一窖35处，其中：山城堡村一场一窖9处；王山口子村一场一窖13处；冯家沟村一场一窖7处；郝掌村一场一窖6处。</t>
        </is>
      </c>
      <c r="H373" s="21" t="n">
        <v>17.5</v>
      </c>
      <c r="I373" s="21" t="n">
        <v>17.5</v>
      </c>
      <c r="J373" s="75">
        <f>H373-I373</f>
        <v/>
      </c>
      <c r="K373" s="76">
        <f>I373/H373</f>
        <v/>
      </c>
      <c r="L373" s="246" t="n"/>
      <c r="M373" s="21" t="inlineStr">
        <is>
          <t>水务局</t>
        </is>
      </c>
      <c r="N373" s="21" t="inlineStr">
        <is>
          <t>山城乡</t>
        </is>
      </c>
      <c r="O373" s="109" t="n"/>
    </row>
    <row r="374" ht="57" customHeight="1" s="226">
      <c r="A374" s="123" t="n">
        <v>15</v>
      </c>
      <c r="B374" s="33" t="inlineStr">
        <is>
          <t>环农领办发〔2021〕18号</t>
        </is>
      </c>
      <c r="C374" s="109" t="inlineStr">
        <is>
          <t>三批整合</t>
        </is>
      </c>
      <c r="D374" s="21" t="inlineStr">
        <is>
          <t>羊产业用水小电井及场窖工程</t>
        </is>
      </c>
      <c r="E374" s="21" t="inlineStr">
        <is>
          <t>新建</t>
        </is>
      </c>
      <c r="F374" s="21" t="inlineStr">
        <is>
          <t>毛井镇</t>
        </is>
      </c>
      <c r="G374" s="32" t="inlineStr">
        <is>
          <t>新建一场一窖16处、小电井39眼，其中：二条俭村小电井3眼；杨东掌村一场一窖1处；红糜湾村一场一窖1处；施家滩村一场一窖3处；高家洼村一场一窖1处；丁连掌村小电井11眼；红土咀村小电井23眼；马趟村一场一窖10处、小电井2眼。</t>
        </is>
      </c>
      <c r="H374" s="125" t="n">
        <v>23.6</v>
      </c>
      <c r="I374" s="125" t="n">
        <v>23.6</v>
      </c>
      <c r="J374" s="75">
        <f>H374-I374</f>
        <v/>
      </c>
      <c r="K374" s="76">
        <f>I374/H374</f>
        <v/>
      </c>
      <c r="L374" s="246" t="n"/>
      <c r="M374" s="21" t="inlineStr">
        <is>
          <t>水务局</t>
        </is>
      </c>
      <c r="N374" s="21" t="inlineStr">
        <is>
          <t>毛井镇</t>
        </is>
      </c>
      <c r="O374" s="109" t="n"/>
    </row>
    <row r="375" ht="73" customHeight="1" s="226">
      <c r="A375" s="123" t="n">
        <v>16</v>
      </c>
      <c r="B375" s="33" t="inlineStr">
        <is>
          <t>环农领办发〔2021〕18号</t>
        </is>
      </c>
      <c r="C375" s="109" t="inlineStr">
        <is>
          <t>三批整合</t>
        </is>
      </c>
      <c r="D375" s="21" t="inlineStr">
        <is>
          <t>羊产业用水小电井及场窖工程</t>
        </is>
      </c>
      <c r="E375" s="21" t="inlineStr">
        <is>
          <t>新建</t>
        </is>
      </c>
      <c r="F375" s="21" t="inlineStr">
        <is>
          <t>曲子镇</t>
        </is>
      </c>
      <c r="G375" s="32" t="inlineStr">
        <is>
          <t>新建一场一窖42处、小电井65眼，其中：五里桥村一场一窖1处；刘旗村小电井4眼；高李湾村一场一窖2处、小电井2眼；楼房子村一场一窖21处、小电井4眼；西沟村一场一窖8处、小电井31眼；宋家塬村一场一窖6处、小电井12眼；许家塬村小电井2眼；金村寺小电井1眼；金盆掌村一场一窖3处、小电井3眼；小庄子村小电井3眼；马家河村小电井1眼；董家塬村一场一窖1处、小电井2眼。</t>
        </is>
      </c>
      <c r="H375" s="21" t="n">
        <v>47</v>
      </c>
      <c r="I375" s="21" t="n">
        <v>47</v>
      </c>
      <c r="J375" s="75">
        <f>H375-I375</f>
        <v/>
      </c>
      <c r="K375" s="76">
        <f>I375/H375</f>
        <v/>
      </c>
      <c r="L375" s="246" t="n"/>
      <c r="M375" s="21" t="inlineStr">
        <is>
          <t>水务局</t>
        </is>
      </c>
      <c r="N375" s="21" t="inlineStr">
        <is>
          <t>曲子镇</t>
        </is>
      </c>
      <c r="O375" s="109" t="n"/>
    </row>
    <row r="376" ht="70" customHeight="1" s="226">
      <c r="A376" s="123" t="n">
        <v>17</v>
      </c>
      <c r="B376" s="33" t="inlineStr">
        <is>
          <t>环农领办发〔2021〕18号</t>
        </is>
      </c>
      <c r="C376" s="109" t="inlineStr">
        <is>
          <t>三批整合</t>
        </is>
      </c>
      <c r="D376" s="21" t="inlineStr">
        <is>
          <t>羊产业用水小电井及场窖工程</t>
        </is>
      </c>
      <c r="E376" s="21" t="inlineStr">
        <is>
          <t>新建</t>
        </is>
      </c>
      <c r="F376" s="21" t="inlineStr">
        <is>
          <t>小南沟乡</t>
        </is>
      </c>
      <c r="G376" s="32" t="inlineStr">
        <is>
          <t>新建一场一窖41处、小电井47眼，其中：小南沟村小电井10眼；许掌村一场一窖7处、小电井13眼；陈掌村一场一窖4处、小电井2眼；李塬村小电井1眼；汪天子村一场一窖2处、小电井5眼；李上山村一场一窖9处；粉子山村一场一窖18处；燕麦掌村小电井1眼；杨胡套子村一场一窖1处；丁寨柯村小电井1眼；连川村小电井14眼。</t>
        </is>
      </c>
      <c r="H376" s="21" t="n">
        <v>39.3</v>
      </c>
      <c r="I376" s="21" t="n">
        <v>39.3</v>
      </c>
      <c r="J376" s="75">
        <f>H376-I376</f>
        <v/>
      </c>
      <c r="K376" s="76">
        <f>I376/H376</f>
        <v/>
      </c>
      <c r="L376" s="246" t="n"/>
      <c r="M376" s="21" t="inlineStr">
        <is>
          <t>水务局</t>
        </is>
      </c>
      <c r="N376" s="21" t="inlineStr">
        <is>
          <t>小南沟乡</t>
        </is>
      </c>
      <c r="O376" s="109" t="n"/>
    </row>
    <row r="377" ht="51" customHeight="1" s="226">
      <c r="A377" s="123" t="n">
        <v>18</v>
      </c>
      <c r="B377" s="33" t="inlineStr">
        <is>
          <t>环农领办发〔2021〕18号</t>
        </is>
      </c>
      <c r="C377" s="109" t="inlineStr">
        <is>
          <t>三批整合</t>
        </is>
      </c>
      <c r="D377" s="21" t="inlineStr">
        <is>
          <t>羊产业用水小电井及场窖工程</t>
        </is>
      </c>
      <c r="E377" s="21" t="inlineStr">
        <is>
          <t>新建</t>
        </is>
      </c>
      <c r="F377" s="21" t="inlineStr">
        <is>
          <t>樊家川镇</t>
        </is>
      </c>
      <c r="G377" s="32" t="inlineStr">
        <is>
          <t>新建一场一窖6处、小电井4眼，其中：慕家河村一场一窖2处、小电井1眼；郝集村小电井1眼；马骏滩村一场一窖2处、小电井1眼；李崾岘村一场一窖2处、小电井1眼。</t>
        </is>
      </c>
      <c r="H377" s="21" t="n">
        <v>4.6</v>
      </c>
      <c r="I377" s="21" t="n">
        <v>4.6</v>
      </c>
      <c r="J377" s="75">
        <f>H377-I377</f>
        <v/>
      </c>
      <c r="K377" s="76">
        <f>I377/H377</f>
        <v/>
      </c>
      <c r="L377" s="246" t="n"/>
      <c r="M377" s="21" t="inlineStr">
        <is>
          <t>水务局</t>
        </is>
      </c>
      <c r="N377" s="21" t="inlineStr">
        <is>
          <t>樊家川镇</t>
        </is>
      </c>
      <c r="O377" s="109" t="n"/>
    </row>
    <row r="378" ht="59" customHeight="1" s="226">
      <c r="A378" s="123" t="n">
        <v>19</v>
      </c>
      <c r="B378" s="33" t="inlineStr">
        <is>
          <t>环农领办发〔2021〕18号</t>
        </is>
      </c>
      <c r="C378" s="109" t="inlineStr">
        <is>
          <t>三批整合</t>
        </is>
      </c>
      <c r="D378" s="21" t="inlineStr">
        <is>
          <t>羊产业用水小电井及场窖工程</t>
        </is>
      </c>
      <c r="E378" s="21" t="inlineStr">
        <is>
          <t>新建</t>
        </is>
      </c>
      <c r="F378" s="21" t="inlineStr">
        <is>
          <t>演武乡</t>
        </is>
      </c>
      <c r="G378" s="32" t="inlineStr">
        <is>
          <t>新建一场一窖11处、小电井74眼，其中：佛岔村一场一窖2处、小电井22眼；刘家坪村一场一窖6处、小电井8眼；黒泉河村一场一窖1处；曳郭咀村小电井12眼；走马硷村小电井4眼；吴家塬村一场一窖1处、小电井4眼；路家塬村一场一窖1处、小电井23眼；杨家洼村小电井1眼。</t>
        </is>
      </c>
      <c r="H378" s="21" t="n">
        <v>35.1</v>
      </c>
      <c r="I378" s="21" t="n">
        <v>35.1</v>
      </c>
      <c r="J378" s="75">
        <f>H378-I378</f>
        <v/>
      </c>
      <c r="K378" s="76">
        <f>I378/H378</f>
        <v/>
      </c>
      <c r="L378" s="246" t="n"/>
      <c r="M378" s="21" t="inlineStr">
        <is>
          <t>水务局</t>
        </is>
      </c>
      <c r="N378" s="21" t="inlineStr">
        <is>
          <t>演武乡</t>
        </is>
      </c>
      <c r="O378" s="109" t="n"/>
    </row>
    <row r="379" ht="38" customHeight="1" s="226">
      <c r="A379" s="123" t="n">
        <v>20</v>
      </c>
      <c r="B379" s="33" t="inlineStr">
        <is>
          <t>环农领办发〔2021〕18号</t>
        </is>
      </c>
      <c r="C379" s="109" t="inlineStr">
        <is>
          <t>三批整合</t>
        </is>
      </c>
      <c r="D379" s="21" t="inlineStr">
        <is>
          <t>羊产业用水小电井及场窖工程</t>
        </is>
      </c>
      <c r="E379" s="21" t="inlineStr">
        <is>
          <t>新建</t>
        </is>
      </c>
      <c r="F379" s="21" t="inlineStr">
        <is>
          <t>秦团庄乡</t>
        </is>
      </c>
      <c r="G379" s="32" t="inlineStr">
        <is>
          <t>新建一场一窖1处（新峁村）</t>
        </is>
      </c>
      <c r="H379" s="21" t="n">
        <v>0.5</v>
      </c>
      <c r="I379" s="21" t="n">
        <v>0.5</v>
      </c>
      <c r="J379" s="75">
        <f>H379-I379</f>
        <v/>
      </c>
      <c r="K379" s="76">
        <f>I379/H379</f>
        <v/>
      </c>
      <c r="L379" s="246" t="n"/>
      <c r="M379" s="21" t="inlineStr">
        <is>
          <t>水务局</t>
        </is>
      </c>
      <c r="N379" s="21" t="inlineStr">
        <is>
          <t>秦团庄乡</t>
        </is>
      </c>
      <c r="O379" s="109" t="n"/>
    </row>
    <row r="380" ht="38" customHeight="1" s="226">
      <c r="A380" s="116" t="inlineStr">
        <is>
          <t>四十五</t>
        </is>
      </c>
      <c r="B380" s="55" t="inlineStr">
        <is>
          <t>环农领办发〔2021〕18号</t>
        </is>
      </c>
      <c r="C380" s="79" t="inlineStr">
        <is>
          <t>三批整合</t>
        </is>
      </c>
      <c r="D380" s="82" t="inlineStr">
        <is>
          <t>集中供水工程</t>
        </is>
      </c>
      <c r="E380" s="82" t="inlineStr">
        <is>
          <t>新建</t>
        </is>
      </c>
      <c r="F380" s="82" t="inlineStr">
        <is>
          <t>有关乡村</t>
        </is>
      </c>
      <c r="G380" s="108" t="inlineStr">
        <is>
          <t>新建或维修集中供水供水工程7处。</t>
        </is>
      </c>
      <c r="H380" s="82">
        <f>SUM(H381:H387)</f>
        <v/>
      </c>
      <c r="I380" s="82" t="n">
        <v>824.5146999999999</v>
      </c>
      <c r="J380" s="73">
        <f>H380-I380</f>
        <v/>
      </c>
      <c r="K380" s="74">
        <f>I380/H380</f>
        <v/>
      </c>
      <c r="L380" s="225" t="n"/>
      <c r="M380" s="82" t="inlineStr">
        <is>
          <t>水务局</t>
        </is>
      </c>
      <c r="N380" s="82" t="inlineStr">
        <is>
          <t>自来水公司</t>
        </is>
      </c>
      <c r="O380" s="79" t="n"/>
    </row>
    <row r="381" ht="59" customHeight="1" s="226">
      <c r="A381" s="123" t="n">
        <v>1</v>
      </c>
      <c r="B381" s="33" t="inlineStr">
        <is>
          <t>环农领办发〔2021〕18号</t>
        </is>
      </c>
      <c r="C381" s="109" t="inlineStr">
        <is>
          <t>三批整合</t>
        </is>
      </c>
      <c r="D381" s="21" t="inlineStr">
        <is>
          <t>环县车道镇农村饮水应急水源工程</t>
        </is>
      </c>
      <c r="E381" s="21" t="inlineStr">
        <is>
          <t>新建</t>
        </is>
      </c>
      <c r="F381" s="21" t="inlineStr">
        <is>
          <t>车道镇双庙、苦水掌村</t>
        </is>
      </c>
      <c r="G381" s="32" t="inlineStr">
        <is>
          <t>新建2座10000m³开敞式混凝土预制块衬砌水池；新增200m³池子，1座2000m³钢筋混凝土水池；杨咀子泵站（六泵站）增加变频泵组2套；安装250KVA变压器1套；从杨咀子泵站（六泵站）铺设上水管线供水9.9km，新建闸阀井6座。（工程投资747.02万元，已安排600万元，本次安排36万元）</t>
        </is>
      </c>
      <c r="H381" s="21" t="n">
        <v>36</v>
      </c>
      <c r="I381" s="21" t="n">
        <v>36</v>
      </c>
      <c r="J381" s="75">
        <f>H381-I381</f>
        <v/>
      </c>
      <c r="K381" s="76">
        <f>I381/H381</f>
        <v/>
      </c>
      <c r="L381" s="246" t="n"/>
      <c r="M381" s="21" t="inlineStr">
        <is>
          <t>水务局</t>
        </is>
      </c>
      <c r="N381" s="170" t="inlineStr">
        <is>
          <t>自来水公司</t>
        </is>
      </c>
      <c r="O381" s="109" t="n"/>
    </row>
    <row r="382" ht="59" customHeight="1" s="226">
      <c r="A382" s="123" t="n">
        <v>2</v>
      </c>
      <c r="B382" s="33" t="inlineStr">
        <is>
          <t>环农领办发〔2021〕18号</t>
        </is>
      </c>
      <c r="C382" s="109" t="inlineStr">
        <is>
          <t>三批整合</t>
        </is>
      </c>
      <c r="D382" s="21" t="inlineStr">
        <is>
          <t>环县农村饮水管线改造维修工程</t>
        </is>
      </c>
      <c r="E382" s="21" t="inlineStr">
        <is>
          <t>新建</t>
        </is>
      </c>
      <c r="F382" s="21" t="inlineStr">
        <is>
          <t>甜水镇等20个乡镇</t>
        </is>
      </c>
      <c r="G382" s="32" t="inlineStr">
        <is>
          <t>维修管线总长88483m，新建及维修检查井170座，穿路716m，穿河496m。（总投资818.84万元，已安排500万元，本次安排158.5147万元）</t>
        </is>
      </c>
      <c r="H382" s="21" t="n">
        <v>158.5147</v>
      </c>
      <c r="I382" s="21" t="n">
        <v>158.5147</v>
      </c>
      <c r="J382" s="75">
        <f>H382-I382</f>
        <v/>
      </c>
      <c r="K382" s="76">
        <f>I382/H382</f>
        <v/>
      </c>
      <c r="L382" s="246" t="n"/>
      <c r="M382" s="21" t="inlineStr">
        <is>
          <t>水务局</t>
        </is>
      </c>
      <c r="N382" s="170" t="inlineStr">
        <is>
          <t>自来水公司</t>
        </is>
      </c>
      <c r="O382" s="109" t="n"/>
    </row>
    <row r="383" ht="59" customHeight="1" s="226">
      <c r="A383" s="123" t="n">
        <v>3</v>
      </c>
      <c r="B383" s="33" t="inlineStr">
        <is>
          <t>环农领办发〔2021〕18号</t>
        </is>
      </c>
      <c r="C383" s="109" t="inlineStr">
        <is>
          <t>三批整合</t>
        </is>
      </c>
      <c r="D383" s="21" t="inlineStr">
        <is>
          <t>环县农村饮水入户管线及设施改造维修工程</t>
        </is>
      </c>
      <c r="E383" s="21" t="inlineStr">
        <is>
          <t>新建</t>
        </is>
      </c>
      <c r="F383" s="21" t="inlineStr">
        <is>
          <t>八珠乡等20个乡镇</t>
        </is>
      </c>
      <c r="G383" s="32" t="inlineStr">
        <is>
          <t>更换入户设施3282套、更换闸阀井井盖124套，维修入户管线78824m。（总投资630.1万元，已安排400万元，本次安排78万元）</t>
        </is>
      </c>
      <c r="H383" s="21" t="n">
        <v>78</v>
      </c>
      <c r="I383" s="21" t="n">
        <v>78</v>
      </c>
      <c r="J383" s="75">
        <f>H383-I383</f>
        <v/>
      </c>
      <c r="K383" s="76">
        <f>I383/H383</f>
        <v/>
      </c>
      <c r="L383" s="246" t="n"/>
      <c r="M383" s="21" t="inlineStr">
        <is>
          <t>水务局</t>
        </is>
      </c>
      <c r="N383" s="170" t="inlineStr">
        <is>
          <t>自来水公司</t>
        </is>
      </c>
      <c r="O383" s="109" t="n"/>
    </row>
    <row r="384" ht="55" customHeight="1" s="226">
      <c r="A384" s="123" t="n">
        <v>4</v>
      </c>
      <c r="B384" s="33" t="inlineStr">
        <is>
          <t>环农领办发〔2021〕18号</t>
        </is>
      </c>
      <c r="C384" s="109" t="inlineStr">
        <is>
          <t>三批整合</t>
        </is>
      </c>
      <c r="D384" s="21" t="inlineStr">
        <is>
          <t>环县毛井镇高家洼村农村供水水源工程</t>
        </is>
      </c>
      <c r="E384" s="21" t="inlineStr">
        <is>
          <t>新建</t>
        </is>
      </c>
      <c r="F384" s="21" t="inlineStr">
        <is>
          <t>毛井镇</t>
        </is>
      </c>
      <c r="G384" s="126" t="inlineStr">
        <is>
          <t>多级离心泵2台(1用1备)，泵房62.4㎡，铺设100级110PE 上水管道2600m,铺设Dg100无缝钢管4900m，建50m³进水前池1座，200m³蓄水池1座，5000m³蓄水池1座，新建闸阀井8座，自动化控制系统1套，安装80KVA变压器1台，架设高压线路0.2km,架设底压线路0.2km。（总投资585万元，本次安排260万元）</t>
        </is>
      </c>
      <c r="H384" s="21" t="n">
        <v>260</v>
      </c>
      <c r="I384" s="21" t="n">
        <v>260</v>
      </c>
      <c r="J384" s="75">
        <f>H384-I384</f>
        <v/>
      </c>
      <c r="K384" s="76">
        <f>I384/H384</f>
        <v/>
      </c>
      <c r="L384" s="246" t="n"/>
      <c r="M384" s="21" t="inlineStr">
        <is>
          <t>水务局</t>
        </is>
      </c>
      <c r="N384" s="170" t="inlineStr">
        <is>
          <t>自来水公司</t>
        </is>
      </c>
      <c r="O384" s="109" t="n"/>
    </row>
    <row r="385" ht="55" customHeight="1" s="226">
      <c r="A385" s="123" t="n">
        <v>5</v>
      </c>
      <c r="B385" s="33" t="inlineStr">
        <is>
          <t>环农领办发〔2021〕18号</t>
        </is>
      </c>
      <c r="C385" s="109" t="inlineStr">
        <is>
          <t>三批整合</t>
        </is>
      </c>
      <c r="D385" s="21" t="inlineStr">
        <is>
          <t>环县山城乡八里铺村农村饮水提升改造工程</t>
        </is>
      </c>
      <c r="E385" s="21" t="inlineStr">
        <is>
          <t>新建</t>
        </is>
      </c>
      <c r="F385" s="21" t="inlineStr">
        <is>
          <t>山城乡八里铺村</t>
        </is>
      </c>
      <c r="G385" s="126" t="inlineStr">
        <is>
          <t>新建500m³调蓄水池1座，配套离心泵2台(一备一用)，100KVA变压器1台，新建150m³调蓄水池1座，增配DFW50-14/40型离心泵2台(一备一用)，50KVA变压器1台，铺设1.6MpaDN90PE扬水管2800m, 新建5000m³开敞式蓄水池及200m³地下封闭式蓄水池各1座。（总投资300万元，本次安排150万元）</t>
        </is>
      </c>
      <c r="H385" s="21" t="n">
        <v>150</v>
      </c>
      <c r="I385" s="21" t="n">
        <v>150</v>
      </c>
      <c r="J385" s="75">
        <f>H385-I385</f>
        <v/>
      </c>
      <c r="K385" s="76">
        <f>I385/H385</f>
        <v/>
      </c>
      <c r="L385" s="246" t="n"/>
      <c r="M385" s="21" t="inlineStr">
        <is>
          <t>水务局</t>
        </is>
      </c>
      <c r="N385" s="170" t="inlineStr">
        <is>
          <t>自来水公司</t>
        </is>
      </c>
      <c r="O385" s="109" t="n"/>
    </row>
    <row r="386" ht="55" customHeight="1" s="226">
      <c r="A386" s="123" t="n">
        <v>6</v>
      </c>
      <c r="B386" s="33" t="inlineStr">
        <is>
          <t>环农领办发〔2021〕18号</t>
        </is>
      </c>
      <c r="C386" s="109" t="inlineStr">
        <is>
          <t>三批整合</t>
        </is>
      </c>
      <c r="D386" s="21" t="inlineStr">
        <is>
          <t>环县甜水南湫农村饮水安全工程二泵站迁改项目</t>
        </is>
      </c>
      <c r="E386" s="21" t="inlineStr">
        <is>
          <t>新建</t>
        </is>
      </c>
      <c r="F386" s="32" t="inlineStr">
        <is>
          <t>甜水镇、南湫乡</t>
        </is>
      </c>
      <c r="G386" s="130" t="inlineStr">
        <is>
          <t>新建泵站1座，泵房102m²，新建500m³进水前池1座，埋设Dg125上水钢管0.6km,Dn90PE供水管0.4km,新建闸阀井5座，安装100KVA变压器1台，架设10KV高压线路1.0km,380V 低压线路0.5km，更换2#泵站变频泵3台，增加变频泵2台，安装自动化控制设备1套。（总投资330万元，本次安排100万元）</t>
        </is>
      </c>
      <c r="H386" s="21" t="n">
        <v>100</v>
      </c>
      <c r="I386" s="21" t="n">
        <v>100</v>
      </c>
      <c r="J386" s="75">
        <f>H386-I386</f>
        <v/>
      </c>
      <c r="K386" s="76">
        <f>I386/H386</f>
        <v/>
      </c>
      <c r="L386" s="246" t="n"/>
      <c r="M386" s="21" t="inlineStr">
        <is>
          <t>水务局</t>
        </is>
      </c>
      <c r="N386" s="170" t="inlineStr">
        <is>
          <t>自来水公司</t>
        </is>
      </c>
      <c r="O386" s="109" t="n"/>
    </row>
    <row r="387" ht="64" customHeight="1" s="226">
      <c r="A387" s="123" t="n">
        <v>7</v>
      </c>
      <c r="B387" s="33" t="inlineStr">
        <is>
          <t>环农领办发〔2021〕18号</t>
        </is>
      </c>
      <c r="C387" s="109" t="inlineStr">
        <is>
          <t>三批整合</t>
        </is>
      </c>
      <c r="D387" s="21" t="inlineStr">
        <is>
          <t>环县2021年八珠乡曹塬村等机井维修工程</t>
        </is>
      </c>
      <c r="E387" s="21" t="inlineStr">
        <is>
          <t>维修</t>
        </is>
      </c>
      <c r="F387" s="21" t="inlineStr">
        <is>
          <t>八珠乡、曲子镇、合道镇</t>
        </is>
      </c>
      <c r="G387" s="32" t="inlineStr">
        <is>
          <t>八珠曹塬机井：新打机井1眼；新建100m³原水池1座，闸阀井1座；安装深井泵2台，低压线路200m。                                                                                                                                          曲子西沟村刘阳洼机井：对原机井进行维修，淘流沙、洗井，更换深井泵、上水管线及电缆线等设施。                                                                                                                         合道镇红崖洼村梁城子组：新建150m³应急蓄水池1座。(总投资149.28万元，已安排100万元，本次安排42万元）</t>
        </is>
      </c>
      <c r="H387" s="21" t="n">
        <v>42</v>
      </c>
      <c r="I387" s="21" t="n">
        <v>42</v>
      </c>
      <c r="J387" s="75">
        <f>H387-I387</f>
        <v/>
      </c>
      <c r="K387" s="76">
        <f>I387/H387</f>
        <v/>
      </c>
      <c r="L387" s="246" t="n"/>
      <c r="M387" s="21" t="inlineStr">
        <is>
          <t>水务局</t>
        </is>
      </c>
      <c r="N387" s="21" t="inlineStr">
        <is>
          <t>水务局</t>
        </is>
      </c>
      <c r="O387" s="109" t="n"/>
    </row>
    <row r="388" ht="48" customHeight="1" s="226">
      <c r="A388" s="82" t="inlineStr">
        <is>
          <t>五十六</t>
        </is>
      </c>
      <c r="B388" s="55" t="inlineStr">
        <is>
          <t>环农领办发〔2021〕18号</t>
        </is>
      </c>
      <c r="C388" s="79" t="inlineStr">
        <is>
          <t>三批整合</t>
        </is>
      </c>
      <c r="D388" s="82" t="inlineStr">
        <is>
          <t>环县耿湾乡四合原村排洪沟防护治理项目</t>
        </is>
      </c>
      <c r="E388" s="82" t="inlineStr">
        <is>
          <t>新建</t>
        </is>
      </c>
      <c r="F388" s="82" t="inlineStr">
        <is>
          <t>耿湾乡四合原村</t>
        </is>
      </c>
      <c r="G388" s="65" t="inlineStr">
        <is>
          <t>新建沟头防护1处拦蓄172.8m3、Dn800排洪涵管280m、Dn600排洪涵管24m、八字墙排水渠20m、波纹管排洪设施600m、沟道谷防5处、土方51600m3，林草防护60hm2。</t>
        </is>
      </c>
      <c r="H388" s="82" t="n">
        <v>200</v>
      </c>
      <c r="I388" s="82" t="n">
        <v>200</v>
      </c>
      <c r="J388" s="73">
        <f>H388-I388</f>
        <v/>
      </c>
      <c r="K388" s="74">
        <f>I388/H388</f>
        <v/>
      </c>
      <c r="L388" s="225" t="n"/>
      <c r="M388" s="82" t="inlineStr">
        <is>
          <t>耿湾乡</t>
        </is>
      </c>
      <c r="N388" s="82" t="inlineStr">
        <is>
          <t>耿湾乡</t>
        </is>
      </c>
      <c r="O388" s="79" t="n"/>
    </row>
    <row r="389" ht="48" customHeight="1" s="226">
      <c r="A389" s="131" t="inlineStr">
        <is>
          <t>四十七</t>
        </is>
      </c>
      <c r="B389" s="55" t="inlineStr">
        <is>
          <t>环农领办发〔2021〕34号</t>
        </is>
      </c>
      <c r="C389" s="79" t="inlineStr">
        <is>
          <t>四批整合</t>
        </is>
      </c>
      <c r="D389" s="132" t="inlineStr">
        <is>
          <t>环县八珠乡八珠塬村2021年以工代赈示范工程</t>
        </is>
      </c>
      <c r="E389" s="132" t="inlineStr">
        <is>
          <t>新建</t>
        </is>
      </c>
      <c r="F389" s="132" t="inlineStr">
        <is>
          <t>八珠乡八珠塬村</t>
        </is>
      </c>
      <c r="G389" s="133" t="inlineStr">
        <is>
          <t>新建小型淤地坝2座；新修梯田147亩、拦水埂5398.5米；新建施工便道1条，长度897米，混凝土排水渠897米，过路涵2处；造林1845亩。</t>
        </is>
      </c>
      <c r="H389" s="132" t="n">
        <v>550</v>
      </c>
      <c r="I389" s="132" t="n">
        <v>550</v>
      </c>
      <c r="J389" s="73">
        <f>H389-I389</f>
        <v/>
      </c>
      <c r="K389" s="74">
        <f>I389/H389</f>
        <v/>
      </c>
      <c r="L389" s="132" t="n"/>
      <c r="M389" s="132" t="inlineStr">
        <is>
          <t>发改局</t>
        </is>
      </c>
      <c r="N389" s="82" t="inlineStr">
        <is>
          <t>八珠乡</t>
        </is>
      </c>
      <c r="O389" s="79" t="n"/>
    </row>
    <row r="390" ht="41" customHeight="1" s="226">
      <c r="A390" s="134" t="inlineStr">
        <is>
          <t>四十八</t>
        </is>
      </c>
      <c r="B390" s="55" t="inlineStr">
        <is>
          <t>环农领办发〔2021〕52号</t>
        </is>
      </c>
      <c r="C390" s="79" t="inlineStr">
        <is>
          <t>三批整合</t>
        </is>
      </c>
      <c r="D390" s="135" t="inlineStr">
        <is>
          <t>一般户草棚建设</t>
        </is>
      </c>
      <c r="E390" s="73" t="inlineStr">
        <is>
          <t>新建</t>
        </is>
      </c>
      <c r="F390" s="73" t="inlineStr">
        <is>
          <t>各乡镇</t>
        </is>
      </c>
      <c r="G390" s="136" t="inlineStr">
        <is>
          <t>一般户草棚建设493座345.1万元。</t>
        </is>
      </c>
      <c r="H390" s="250" t="n">
        <v>345.1</v>
      </c>
      <c r="I390" s="250" t="n">
        <v>345.1</v>
      </c>
      <c r="J390" s="73">
        <f>H390-I390</f>
        <v/>
      </c>
      <c r="K390" s="74">
        <f>I390/H390</f>
        <v/>
      </c>
      <c r="L390" s="225" t="n"/>
      <c r="M390" s="73" t="inlineStr">
        <is>
          <t>畜牧局</t>
        </is>
      </c>
      <c r="N390" s="73" t="inlineStr">
        <is>
          <t>各乡镇</t>
        </is>
      </c>
      <c r="O390" s="79" t="n"/>
    </row>
    <row r="391" ht="54" customFormat="1" customHeight="1" s="47">
      <c r="A391" s="81" t="inlineStr">
        <is>
          <t>四十九</t>
        </is>
      </c>
      <c r="B391" s="82" t="inlineStr">
        <is>
          <t>环农领办发〔2021〕52号</t>
        </is>
      </c>
      <c r="C391" s="79" t="inlineStr">
        <is>
          <t>三批整合</t>
        </is>
      </c>
      <c r="D391" s="81" t="inlineStr">
        <is>
          <t>湖羊自养户培训（致富带头人培训）</t>
        </is>
      </c>
      <c r="E391" s="83" t="inlineStr">
        <is>
          <t>新建</t>
        </is>
      </c>
      <c r="F391" s="81" t="inlineStr">
        <is>
          <t>各乡镇</t>
        </is>
      </c>
      <c r="G391" s="84" t="inlineStr">
        <is>
          <t>湖羊自养户培训（致富带头人培训）18.208364万元，</t>
        </is>
      </c>
      <c r="H391" s="81" t="n">
        <v>18.208364</v>
      </c>
      <c r="I391" s="81" t="n">
        <v>18.208364</v>
      </c>
      <c r="J391" s="73">
        <f>H391-I391</f>
        <v/>
      </c>
      <c r="K391" s="74">
        <f>I391/H391</f>
        <v/>
      </c>
      <c r="L391" s="225" t="n"/>
      <c r="M391" s="83" t="inlineStr">
        <is>
          <t>畜牧局</t>
        </is>
      </c>
      <c r="N391" s="81" t="inlineStr">
        <is>
          <t>各乡镇</t>
        </is>
      </c>
      <c r="O391" s="82" t="n"/>
    </row>
  </sheetData>
  <autoFilter ref="A4:O391"/>
  <mergeCells count="15">
    <mergeCell ref="A1:N1"/>
    <mergeCell ref="I2:K2"/>
    <mergeCell ref="G255:G257"/>
    <mergeCell ref="C2:C3"/>
    <mergeCell ref="O2:O3"/>
    <mergeCell ref="M2:M3"/>
    <mergeCell ref="B2:B3"/>
    <mergeCell ref="A2:A3"/>
    <mergeCell ref="N2:N3"/>
    <mergeCell ref="D2:D3"/>
    <mergeCell ref="F2:F3"/>
    <mergeCell ref="E2:E3"/>
    <mergeCell ref="H2:H3"/>
    <mergeCell ref="G2:G3"/>
    <mergeCell ref="L2:L3"/>
  </mergeCells>
  <printOptions horizontalCentered="1"/>
  <pageMargins left="0.393055555555556" right="0.393055555555556" top="0.751388888888889" bottom="0.751388888888889" header="0.298611111111111" footer="0.298611111111111"/>
  <pageSetup orientation="landscape" paperSize="8" horizontalDpi="600" verticalDpi="300"/>
</worksheet>
</file>

<file path=xl/worksheets/sheet3.xml><?xml version="1.0" encoding="utf-8"?>
<worksheet xmlns="http://schemas.openxmlformats.org/spreadsheetml/2006/main">
  <sheetPr>
    <outlinePr summaryBelow="1" summaryRight="1"/>
    <pageSetUpPr/>
  </sheetPr>
  <dimension ref="A1:P61"/>
  <sheetViews>
    <sheetView workbookViewId="0">
      <selection activeCell="A1" sqref="A1:N1"/>
    </sheetView>
  </sheetViews>
  <sheetFormatPr baseColWidth="8" defaultColWidth="9" defaultRowHeight="13.5"/>
  <cols>
    <col width="6.10833333333333" customWidth="1" style="6" min="1" max="1"/>
    <col width="9.875" customWidth="1" style="6" min="2" max="2"/>
    <col width="10.2416666666667" customWidth="1" style="7" min="3" max="3"/>
    <col width="6.625" customWidth="1" style="7" min="4" max="4"/>
    <col width="7.65833333333333" customWidth="1" style="7" min="5" max="5"/>
    <col width="53.3333333333333" customWidth="1" style="8" min="6" max="6"/>
    <col width="8.508333333333329" customWidth="1" style="240" min="7" max="7"/>
    <col width="7.08333333333333" customWidth="1" style="240" min="8" max="9"/>
    <col width="7.08333333333333" customWidth="1" style="10" min="10" max="10"/>
    <col width="7.08333333333333" customWidth="1" style="241" min="11" max="11"/>
    <col width="47" customWidth="1" style="7" min="12" max="12"/>
    <col width="7.65" customWidth="1" style="7" min="13" max="13"/>
    <col width="6.90833333333333" customWidth="1" style="7" min="14" max="14"/>
    <col width="5.40833333333333" customWidth="1" style="12" min="15" max="15"/>
    <col width="9" customWidth="1" style="13" min="16" max="16381"/>
  </cols>
  <sheetData>
    <row r="1" ht="46" customFormat="1" customHeight="1" s="1">
      <c r="A1" s="14" t="inlineStr">
        <is>
          <t>环县2021年东西协作资金资金项目计划及完成情况统计表</t>
        </is>
      </c>
      <c r="O1" s="27" t="n"/>
    </row>
    <row r="2" ht="24" customFormat="1" customHeight="1" s="2">
      <c r="A2" s="19" t="inlineStr">
        <is>
          <t>序号</t>
        </is>
      </c>
      <c r="B2" s="19" t="inlineStr">
        <is>
          <t>资金文号</t>
        </is>
      </c>
      <c r="C2" s="19" t="inlineStr">
        <is>
          <t xml:space="preserve">项目名称
</t>
        </is>
      </c>
      <c r="D2" s="19" t="inlineStr">
        <is>
          <t>建设
性质</t>
        </is>
      </c>
      <c r="E2" s="19" t="inlineStr">
        <is>
          <t>建设
地点</t>
        </is>
      </c>
      <c r="F2" s="19" t="inlineStr">
        <is>
          <t>建设内容与补助标准</t>
        </is>
      </c>
      <c r="G2" s="219" t="inlineStr">
        <is>
          <t>投资规模与支出</t>
        </is>
      </c>
      <c r="H2" s="213" t="n"/>
      <c r="I2" s="213" t="n"/>
      <c r="J2" s="213" t="n"/>
      <c r="K2" s="214" t="n"/>
      <c r="L2" s="19" t="inlineStr">
        <is>
          <t>绩 效 目 标</t>
        </is>
      </c>
      <c r="M2" s="19" t="inlineStr">
        <is>
          <t>项目
主管
单位</t>
        </is>
      </c>
      <c r="N2" s="19" t="inlineStr">
        <is>
          <t>项目
实施
单位</t>
        </is>
      </c>
      <c r="O2" s="19" t="inlineStr">
        <is>
          <t>资金
来源</t>
        </is>
      </c>
    </row>
    <row r="3" ht="57" customFormat="1" customHeight="1" s="2">
      <c r="A3" s="216" t="n"/>
      <c r="B3" s="216" t="n"/>
      <c r="C3" s="216" t="n"/>
      <c r="D3" s="216" t="n"/>
      <c r="E3" s="216" t="n"/>
      <c r="F3" s="216" t="n"/>
      <c r="G3" s="219" t="inlineStr">
        <is>
          <t>小计</t>
        </is>
      </c>
      <c r="H3" s="219" t="inlineStr">
        <is>
          <t>支出</t>
        </is>
      </c>
      <c r="I3" s="219" t="inlineStr">
        <is>
          <t>未支出</t>
        </is>
      </c>
      <c r="J3" s="40" t="inlineStr">
        <is>
          <t>支出率</t>
        </is>
      </c>
      <c r="K3" s="219" t="inlineStr">
        <is>
          <t>项目完成情况</t>
        </is>
      </c>
      <c r="L3" s="19" t="inlineStr">
        <is>
          <t>扶贫效益</t>
        </is>
      </c>
      <c r="M3" s="216" t="n"/>
      <c r="N3" s="216" t="n"/>
      <c r="O3" s="216" t="n"/>
    </row>
    <row r="4" ht="24" customFormat="1" customHeight="1" s="2">
      <c r="A4" s="19" t="n"/>
      <c r="B4" s="19" t="n"/>
      <c r="C4" s="19" t="n"/>
      <c r="D4" s="19" t="n"/>
      <c r="E4" s="19" t="n"/>
      <c r="F4" s="19" t="n"/>
      <c r="G4" s="219" t="n">
        <v>5600</v>
      </c>
      <c r="H4" s="219" t="n"/>
      <c r="I4" s="219" t="n"/>
      <c r="J4" s="40" t="n"/>
      <c r="K4" s="219" t="n"/>
      <c r="L4" s="19" t="n"/>
      <c r="M4" s="19" t="n"/>
      <c r="N4" s="19" t="n"/>
      <c r="O4" s="19" t="n"/>
    </row>
    <row r="5" ht="30" customFormat="1" customHeight="1" s="3">
      <c r="A5" s="19" t="inlineStr">
        <is>
          <t>一</t>
        </is>
      </c>
      <c r="B5" s="19" t="n"/>
      <c r="C5" s="19" t="inlineStr">
        <is>
          <t>产业
发展</t>
        </is>
      </c>
      <c r="D5" s="19" t="n"/>
      <c r="E5" s="19" t="n"/>
      <c r="F5" s="19" t="n"/>
      <c r="G5" s="19" t="n">
        <v>3070</v>
      </c>
      <c r="H5" s="19" t="n"/>
      <c r="I5" s="19" t="n"/>
      <c r="J5" s="40" t="n"/>
      <c r="K5" s="19" t="n"/>
      <c r="L5" s="19" t="n"/>
      <c r="M5" s="244" t="n"/>
      <c r="N5" s="30" t="n"/>
      <c r="O5" s="30" t="n"/>
    </row>
    <row r="6" ht="67.5" customFormat="1" customHeight="1" s="35">
      <c r="A6" s="21" t="inlineStr">
        <is>
          <t>（一）</t>
        </is>
      </c>
      <c r="B6" s="33" t="inlineStr">
        <is>
          <t>环脱贫领办发〔2021〕26号</t>
        </is>
      </c>
      <c r="C6" s="21" t="inlineStr">
        <is>
          <t>村集体经济发展项目</t>
        </is>
      </c>
      <c r="D6" s="21" t="inlineStr">
        <is>
          <t>新建</t>
        </is>
      </c>
      <c r="E6" s="21" t="inlineStr">
        <is>
          <t>山城等10个乡镇</t>
        </is>
      </c>
      <c r="F6" s="32" t="inlineStr">
        <is>
          <t>为42个村每村投入村集体发展资金50万元，共2100万元。</t>
        </is>
      </c>
      <c r="G6" s="21" t="n">
        <v>2100</v>
      </c>
      <c r="H6" s="39" t="n">
        <v>2100</v>
      </c>
      <c r="I6" s="39">
        <f>G6-H6</f>
        <v/>
      </c>
      <c r="J6" s="41">
        <f>H6/G6</f>
        <v/>
      </c>
      <c r="K6" s="39" t="inlineStr">
        <is>
          <t>完成</t>
        </is>
      </c>
      <c r="L6" s="32"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M6" s="21" t="inlineStr">
        <is>
          <t>县农业农村局</t>
        </is>
      </c>
      <c r="N6" s="21" t="inlineStr">
        <is>
          <t>有关乡镇</t>
        </is>
      </c>
      <c r="O6" s="42" t="n"/>
    </row>
    <row r="7" ht="67.5" customFormat="1" customHeight="1" s="34">
      <c r="A7" s="21" t="n">
        <v>1</v>
      </c>
      <c r="B7" s="33" t="inlineStr">
        <is>
          <t>环脱贫领办发〔2021〕26号</t>
        </is>
      </c>
      <c r="C7" s="21" t="inlineStr">
        <is>
          <t>村集体经济发展项目</t>
        </is>
      </c>
      <c r="D7" s="21" t="inlineStr">
        <is>
          <t>新建</t>
        </is>
      </c>
      <c r="E7" s="21" t="inlineStr">
        <is>
          <t>山城乡</t>
        </is>
      </c>
      <c r="F7" s="32" t="inlineStr">
        <is>
          <t>扶持3个村发展村集体经济(薛塬村、八里铺村、赵庄村)，每村安排50万元，入股环县德华奥美肉羊良种繁育合作联社，每年按双方协议分红，股权归村集体所有。</t>
        </is>
      </c>
      <c r="G7" s="21" t="n">
        <v>150</v>
      </c>
      <c r="H7" s="36" t="n">
        <v>150</v>
      </c>
      <c r="I7" s="39">
        <f>G7-H7</f>
        <v/>
      </c>
      <c r="J7" s="41">
        <f>H7/G7</f>
        <v/>
      </c>
      <c r="K7" s="39" t="inlineStr">
        <is>
          <t>完成</t>
        </is>
      </c>
      <c r="L7" s="32"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M7" s="21" t="inlineStr">
        <is>
          <t>县农业农村局</t>
        </is>
      </c>
      <c r="N7" s="21" t="inlineStr">
        <is>
          <t>山城乡</t>
        </is>
      </c>
      <c r="O7" s="42" t="n"/>
    </row>
    <row r="8" ht="67.5" customFormat="1" customHeight="1" s="34">
      <c r="A8" s="21" t="n">
        <v>2</v>
      </c>
      <c r="B8" s="33" t="inlineStr">
        <is>
          <t>环脱贫领办发〔2021〕26号</t>
        </is>
      </c>
      <c r="C8" s="21" t="inlineStr">
        <is>
          <t>村集体经济发展项目</t>
        </is>
      </c>
      <c r="D8" s="21" t="inlineStr">
        <is>
          <t>新建</t>
        </is>
      </c>
      <c r="E8" s="21" t="inlineStr">
        <is>
          <t>合道镇</t>
        </is>
      </c>
      <c r="F8" s="32" t="inlineStr">
        <is>
          <t>扶持沈家岭村发展村集体经济，投入50万元入股环县德华奥美肉羊良种繁育合作联社，每年按双方协议分红，股权归村集体所有。</t>
        </is>
      </c>
      <c r="G8" s="21" t="n">
        <v>50</v>
      </c>
      <c r="H8" s="36" t="n">
        <v>50</v>
      </c>
      <c r="I8" s="39">
        <f>G8-H8</f>
        <v/>
      </c>
      <c r="J8" s="41">
        <f>H8/G8</f>
        <v/>
      </c>
      <c r="K8" s="39" t="inlineStr">
        <is>
          <t>完成</t>
        </is>
      </c>
      <c r="L8" s="32"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M8" s="21" t="inlineStr">
        <is>
          <t>县农业农村局</t>
        </is>
      </c>
      <c r="N8" s="21" t="inlineStr">
        <is>
          <t>合道镇</t>
        </is>
      </c>
      <c r="O8" s="42" t="n"/>
    </row>
    <row r="9" ht="67.5" customFormat="1" customHeight="1" s="34">
      <c r="A9" s="21" t="n">
        <v>3</v>
      </c>
      <c r="B9" s="33" t="inlineStr">
        <is>
          <t>环脱贫领办发〔2021〕26号</t>
        </is>
      </c>
      <c r="C9" s="21" t="inlineStr">
        <is>
          <t>村集体经济发展项目</t>
        </is>
      </c>
      <c r="D9" s="21" t="inlineStr">
        <is>
          <t>新建</t>
        </is>
      </c>
      <c r="E9" s="21" t="inlineStr">
        <is>
          <t>秦团庄乡</t>
        </is>
      </c>
      <c r="F9" s="32" t="inlineStr">
        <is>
          <t>扶持新集子村发展村集体经济，安排50万元入股环县德华奥美肉羊良种繁育合作联社，每年按双方协议分红，股权归村集体所有。</t>
        </is>
      </c>
      <c r="G9" s="21" t="n">
        <v>50</v>
      </c>
      <c r="H9" s="36" t="n">
        <v>50</v>
      </c>
      <c r="I9" s="39">
        <f>G9-H9</f>
        <v/>
      </c>
      <c r="J9" s="41">
        <f>H9/G9</f>
        <v/>
      </c>
      <c r="K9" s="39" t="inlineStr">
        <is>
          <t>完成</t>
        </is>
      </c>
      <c r="L9" s="32"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M9" s="21" t="inlineStr">
        <is>
          <t>县农业农村局</t>
        </is>
      </c>
      <c r="N9" s="21" t="inlineStr">
        <is>
          <t>秦团庄乡</t>
        </is>
      </c>
      <c r="O9" s="42" t="n"/>
    </row>
    <row r="10" ht="67.5" customFormat="1" customHeight="1" s="34">
      <c r="A10" s="21" t="n">
        <v>4</v>
      </c>
      <c r="B10" s="33" t="inlineStr">
        <is>
          <t>环脱贫领办发〔2021〕26号</t>
        </is>
      </c>
      <c r="C10" s="21" t="inlineStr">
        <is>
          <t>村集体经济发展项目</t>
        </is>
      </c>
      <c r="D10" s="21" t="inlineStr">
        <is>
          <t>新建</t>
        </is>
      </c>
      <c r="E10" s="21" t="inlineStr">
        <is>
          <t>洪德镇</t>
        </is>
      </c>
      <c r="F10" s="32" t="inlineStr">
        <is>
          <t>扶持5个村发展村集体经济，其中丁阳渠子村、苏长沟村每村安排50万元，入股环县牧康牧业发展有限公司；寇河村、新集子村每村安排50万元，入股环县德华奥美肉羊良种繁育合作联社；河连湾村安排50万，入股河连湾村扶贫车间（环县鸿康中药材有限公司），每年按双方协议分红，股权归村集体所有。</t>
        </is>
      </c>
      <c r="G10" s="21" t="n">
        <v>250</v>
      </c>
      <c r="H10" s="36" t="n">
        <v>250</v>
      </c>
      <c r="I10" s="39">
        <f>G10-H10</f>
        <v/>
      </c>
      <c r="J10" s="41">
        <f>H10/G10</f>
        <v/>
      </c>
      <c r="K10" s="39" t="inlineStr">
        <is>
          <t>完成</t>
        </is>
      </c>
      <c r="L10" s="32"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M10" s="21" t="inlineStr">
        <is>
          <t>县农业农村局</t>
        </is>
      </c>
      <c r="N10" s="21" t="inlineStr">
        <is>
          <t>洪德镇</t>
        </is>
      </c>
      <c r="O10" s="42" t="n"/>
    </row>
    <row r="11" ht="67.5" customFormat="1" customHeight="1" s="35">
      <c r="A11" s="21" t="n">
        <v>5</v>
      </c>
      <c r="B11" s="33" t="inlineStr">
        <is>
          <t>环脱贫领办发〔2021〕26号</t>
        </is>
      </c>
      <c r="C11" s="21" t="inlineStr">
        <is>
          <t>村集体经济发展项目</t>
        </is>
      </c>
      <c r="D11" s="21" t="inlineStr">
        <is>
          <t>新建</t>
        </is>
      </c>
      <c r="E11" s="21" t="inlineStr">
        <is>
          <t>曲子镇</t>
        </is>
      </c>
      <c r="F11" s="32" t="inlineStr">
        <is>
          <t>扶持10个村发展村集体经济(董家塬村、五里桥村、小庄子村、双城村、许家塬村、刘旗村、宋家塬村、金盆掌村、高李湾村、金村寺村),每村安排50万元，入股环县德华奥美肉羊良种繁育合作联社,每年按双方协议分红，股权归村集体所有。</t>
        </is>
      </c>
      <c r="G11" s="21" t="n">
        <v>500</v>
      </c>
      <c r="H11" s="39" t="n">
        <v>500</v>
      </c>
      <c r="I11" s="39">
        <f>G11-H11</f>
        <v/>
      </c>
      <c r="J11" s="41">
        <f>H11/G11</f>
        <v/>
      </c>
      <c r="K11" s="39" t="inlineStr">
        <is>
          <t>完成</t>
        </is>
      </c>
      <c r="L11" s="32"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M11" s="21" t="inlineStr">
        <is>
          <t>县农业农村局</t>
        </is>
      </c>
      <c r="N11" s="21" t="inlineStr">
        <is>
          <t>曲子镇</t>
        </is>
      </c>
      <c r="O11" s="42" t="n"/>
    </row>
    <row r="12" ht="67.5" customFormat="1" customHeight="1" s="35">
      <c r="A12" s="21" t="n">
        <v>6</v>
      </c>
      <c r="B12" s="33" t="inlineStr">
        <is>
          <t>环脱贫领办发〔2021〕26号</t>
        </is>
      </c>
      <c r="C12" s="21" t="inlineStr">
        <is>
          <t>村集体经济发展项目</t>
        </is>
      </c>
      <c r="D12" s="21" t="inlineStr">
        <is>
          <t>新建</t>
        </is>
      </c>
      <c r="E12" s="21" t="inlineStr">
        <is>
          <t>环城镇</t>
        </is>
      </c>
      <c r="F12" s="32" t="inlineStr">
        <is>
          <t>扶持14个村发展村集体经济（漫塬村、陈汤塬村、高龚塬村、杨庙掌村、肖川村、冉旗寨村、西川村、张淌村、北郭塬村、城东塬村、村张滩滩村、龚淌村、周塬村、鸳鸯沟村），每村安排50万元，入股环县德华奥美肉羊良种繁育合作联社，入股每年按双方协议分红，股权归村集体所有。</t>
        </is>
      </c>
      <c r="G12" s="21" t="n">
        <v>700</v>
      </c>
      <c r="H12" s="39" t="n">
        <v>700</v>
      </c>
      <c r="I12" s="39">
        <f>G12-H12</f>
        <v/>
      </c>
      <c r="J12" s="41">
        <f>H12/G12</f>
        <v/>
      </c>
      <c r="K12" s="39" t="inlineStr">
        <is>
          <t>完成</t>
        </is>
      </c>
      <c r="L12" s="32"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M12" s="21" t="inlineStr">
        <is>
          <t>县农业农村局</t>
        </is>
      </c>
      <c r="N12" s="21" t="inlineStr">
        <is>
          <t>环城镇</t>
        </is>
      </c>
      <c r="O12" s="42" t="n"/>
    </row>
    <row r="13" ht="67.5" customFormat="1" customHeight="1" s="35">
      <c r="A13" s="21" t="n">
        <v>7</v>
      </c>
      <c r="B13" s="33" t="inlineStr">
        <is>
          <t>环脱贫领办发〔2021〕26号</t>
        </is>
      </c>
      <c r="C13" s="21" t="inlineStr">
        <is>
          <t>村集体经济发展项目</t>
        </is>
      </c>
      <c r="D13" s="21" t="inlineStr">
        <is>
          <t>新建</t>
        </is>
      </c>
      <c r="E13" s="21" t="inlineStr">
        <is>
          <t>木钵镇</t>
        </is>
      </c>
      <c r="F13" s="32" t="inlineStr">
        <is>
          <t>扶持3个村发展村集体经济（罗家沟村、水坝滩村、郭西掌村)，每村安排50万元，入股环县德华奥美肉羊良种繁育合作联社，每年按双方协议分红，股权归村集体所有。</t>
        </is>
      </c>
      <c r="G13" s="21" t="n">
        <v>150</v>
      </c>
      <c r="H13" s="39" t="n">
        <v>150</v>
      </c>
      <c r="I13" s="39">
        <f>G13-H13</f>
        <v/>
      </c>
      <c r="J13" s="41">
        <f>H13/G13</f>
        <v/>
      </c>
      <c r="K13" s="39" t="inlineStr">
        <is>
          <t>完成</t>
        </is>
      </c>
      <c r="L13" s="32"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M13" s="21" t="inlineStr">
        <is>
          <t>县农业农村局</t>
        </is>
      </c>
      <c r="N13" s="21" t="inlineStr">
        <is>
          <t>木钵镇</t>
        </is>
      </c>
      <c r="O13" s="42" t="n"/>
    </row>
    <row r="14" ht="67.5" customFormat="1" customHeight="1" s="35">
      <c r="A14" s="21" t="n">
        <v>8</v>
      </c>
      <c r="B14" s="33" t="inlineStr">
        <is>
          <t>环脱贫领办发〔2021〕26号</t>
        </is>
      </c>
      <c r="C14" s="21" t="inlineStr">
        <is>
          <t>村集体经济发展项目</t>
        </is>
      </c>
      <c r="D14" s="21" t="inlineStr">
        <is>
          <t>新建</t>
        </is>
      </c>
      <c r="E14" s="21" t="inlineStr">
        <is>
          <t>虎洞镇</t>
        </is>
      </c>
      <c r="F14" s="32" t="inlineStr">
        <is>
          <t>扶持2个村发展村集体经济（半个城村、张大掌村)，每村安排50万元，入股环县德华奥美肉羊良种繁育合作联社，每年按双方协议分红，股权归村集体所有。</t>
        </is>
      </c>
      <c r="G14" s="21" t="n">
        <v>100</v>
      </c>
      <c r="H14" s="39" t="n">
        <v>100</v>
      </c>
      <c r="I14" s="39">
        <f>G14-H14</f>
        <v/>
      </c>
      <c r="J14" s="41">
        <f>H14/G14</f>
        <v/>
      </c>
      <c r="K14" s="39" t="inlineStr">
        <is>
          <t>完成</t>
        </is>
      </c>
      <c r="L14" s="32"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M14" s="21" t="inlineStr">
        <is>
          <t>县农业农村局</t>
        </is>
      </c>
      <c r="N14" s="21" t="inlineStr">
        <is>
          <t>虎洞镇</t>
        </is>
      </c>
      <c r="O14" s="42" t="n"/>
    </row>
    <row r="15" ht="67.5" customFormat="1" customHeight="1" s="35">
      <c r="A15" s="21" t="n">
        <v>9</v>
      </c>
      <c r="B15" s="33" t="inlineStr">
        <is>
          <t>环脱贫领办发〔2021〕26号</t>
        </is>
      </c>
      <c r="C15" s="21" t="inlineStr">
        <is>
          <t>村集体经济发展项目</t>
        </is>
      </c>
      <c r="D15" s="21" t="inlineStr">
        <is>
          <t>新建</t>
        </is>
      </c>
      <c r="E15" s="21" t="inlineStr">
        <is>
          <t>罗山川乡</t>
        </is>
      </c>
      <c r="F15" s="32" t="inlineStr">
        <is>
          <t>扶持陈渠子村发展村集体经济，安排50万元入股环县德华奥美肉羊良种繁育合作联社，每年按双方协议分红，股权归村集体所有。</t>
        </is>
      </c>
      <c r="G15" s="21" t="n">
        <v>50</v>
      </c>
      <c r="H15" s="39" t="n">
        <v>50</v>
      </c>
      <c r="I15" s="39">
        <f>G15-H15</f>
        <v/>
      </c>
      <c r="J15" s="41">
        <f>H15/G15</f>
        <v/>
      </c>
      <c r="K15" s="39" t="inlineStr">
        <is>
          <t>完成</t>
        </is>
      </c>
      <c r="L15" s="32"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M15" s="21" t="inlineStr">
        <is>
          <t>县农业农村局</t>
        </is>
      </c>
      <c r="N15" s="21" t="inlineStr">
        <is>
          <t>罗山川乡</t>
        </is>
      </c>
      <c r="O15" s="42" t="n"/>
    </row>
    <row r="16" ht="67.5" customFormat="1" customHeight="1" s="35">
      <c r="A16" s="21" t="n">
        <v>10</v>
      </c>
      <c r="B16" s="33" t="inlineStr">
        <is>
          <t>环脱贫领办发〔2021〕26号</t>
        </is>
      </c>
      <c r="C16" s="21" t="inlineStr">
        <is>
          <t>村集体经济发展项目</t>
        </is>
      </c>
      <c r="D16" s="21" t="inlineStr">
        <is>
          <t>新建</t>
        </is>
      </c>
      <c r="E16" s="21" t="inlineStr">
        <is>
          <t>耿湾乡</t>
        </is>
      </c>
      <c r="F16" s="32" t="inlineStr">
        <is>
          <t>扶持2个村（桃树掌村、耿河村）发展村集体经济，每村安排50万元入股环县德华奥美肉羊良种繁育合作联社，每年按双方协议分红，股权归村集体所有。</t>
        </is>
      </c>
      <c r="G16" s="21" t="n">
        <v>100</v>
      </c>
      <c r="H16" s="39" t="n">
        <v>100</v>
      </c>
      <c r="I16" s="39">
        <f>G16-H16</f>
        <v/>
      </c>
      <c r="J16" s="41">
        <f>H16/G16</f>
        <v/>
      </c>
      <c r="K16" s="39" t="inlineStr">
        <is>
          <t>完成</t>
        </is>
      </c>
      <c r="L16" s="32"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M16" s="21" t="inlineStr">
        <is>
          <t>县农业农村局</t>
        </is>
      </c>
      <c r="N16" s="21" t="inlineStr">
        <is>
          <t>耿湾乡</t>
        </is>
      </c>
      <c r="O16" s="42" t="n"/>
    </row>
    <row r="17" ht="33" customFormat="1" customHeight="1" s="35">
      <c r="A17" s="202" t="inlineStr">
        <is>
          <t>（二）</t>
        </is>
      </c>
      <c r="B17" s="33" t="inlineStr">
        <is>
          <t>环脱贫领办发〔2021〕26号</t>
        </is>
      </c>
      <c r="C17" s="202" t="inlineStr">
        <is>
          <t>羊畜暖棚建设</t>
        </is>
      </c>
      <c r="D17" s="202" t="inlineStr">
        <is>
          <t>新建</t>
        </is>
      </c>
      <c r="E17" s="202" t="inlineStr">
        <is>
          <t>洪德镇等2乡镇</t>
        </is>
      </c>
      <c r="F17" s="32" t="inlineStr">
        <is>
          <t>扶持454户养殖户每户新建一座，“50+50”㎡暖棚每座补助1.2万元，“75+75”㎡暖棚每座补助1.8万元，“63+45”㎡暖棚每座补助1.8万元。</t>
        </is>
      </c>
      <c r="G17" s="21" t="n">
        <v>720</v>
      </c>
      <c r="H17" s="39" t="n">
        <v>720</v>
      </c>
      <c r="I17" s="39">
        <f>G17-H17</f>
        <v/>
      </c>
      <c r="J17" s="41">
        <f>H17/G17</f>
        <v/>
      </c>
      <c r="K17" s="39" t="inlineStr">
        <is>
          <t>完成</t>
        </is>
      </c>
      <c r="L17" s="32" t="inlineStr">
        <is>
          <t>扶持养殖户发展草畜产业，改善养殖户生产条件，增加养殖收入。</t>
        </is>
      </c>
      <c r="M17" s="21" t="inlineStr">
        <is>
          <t>县畜牧局</t>
        </is>
      </c>
      <c r="N17" s="21" t="inlineStr">
        <is>
          <t>洪德镇</t>
        </is>
      </c>
      <c r="O17" s="42" t="n"/>
    </row>
    <row r="18" ht="81" customFormat="1" customHeight="1" s="35">
      <c r="A18" s="21" t="n">
        <v>1</v>
      </c>
      <c r="B18" s="33" t="inlineStr">
        <is>
          <t>环脱贫领办发〔2021〕26号</t>
        </is>
      </c>
      <c r="C18" s="21" t="inlineStr">
        <is>
          <t>建档立卡户羊畜暖棚建设</t>
        </is>
      </c>
      <c r="D18" s="21" t="inlineStr">
        <is>
          <t>新建</t>
        </is>
      </c>
      <c r="E18" s="21" t="inlineStr">
        <is>
          <t>洪德镇</t>
        </is>
      </c>
      <c r="F18" s="32" t="inlineStr">
        <is>
          <t>扶持185户建档立卡户每户新建暖棚1座，其中：1.2万元62座（耿塬畔村1座、河连湾村4座、洪德街村1座、寇河村7座、李达掌村13座、梁岔村3座、私盐路村2座、苏长沟村2座、肖关村3座、新集子村1座、许旗村3座、张崾岘村13座、张塬村2座、赵洼村7座）、1.8万元123座（大户塬村3座、丁阳渠子村21座、耿塬畔村21座、河连湾村1座、洪德街村2座、寇河村7座、李塬村8座、梁岔村14座、马塬村25座、肖关村1座、新集子村20座）。</t>
        </is>
      </c>
      <c r="G18" s="21" t="n">
        <v>295.8</v>
      </c>
      <c r="H18" s="39" t="n">
        <v>295.8</v>
      </c>
      <c r="I18" s="39">
        <f>G18-H18</f>
        <v/>
      </c>
      <c r="J18" s="41">
        <f>H18/G18</f>
        <v/>
      </c>
      <c r="K18" s="39" t="inlineStr">
        <is>
          <t>完成</t>
        </is>
      </c>
      <c r="L18" s="32" t="inlineStr">
        <is>
          <t>扶持建档立卡户发展草畜产业，改善建档立卡户生产条件，提高建档立卡户收入。</t>
        </is>
      </c>
      <c r="M18" s="21" t="inlineStr">
        <is>
          <t>县畜牧局</t>
        </is>
      </c>
      <c r="N18" s="21" t="inlineStr">
        <is>
          <t>洪德镇</t>
        </is>
      </c>
      <c r="O18" s="42" t="n"/>
    </row>
    <row r="19" ht="74" customFormat="1" customHeight="1" s="35">
      <c r="A19" s="21" t="n">
        <v>2</v>
      </c>
      <c r="B19" s="33" t="inlineStr">
        <is>
          <t>环脱贫领办发〔2021〕26号</t>
        </is>
      </c>
      <c r="C19" s="21" t="inlineStr">
        <is>
          <t>非建档立卡户
羊畜暖棚建设</t>
        </is>
      </c>
      <c r="D19" s="21" t="inlineStr">
        <is>
          <t>新建</t>
        </is>
      </c>
      <c r="E19" s="21" t="inlineStr">
        <is>
          <t>洪德镇</t>
        </is>
      </c>
      <c r="F19" s="32" t="inlineStr">
        <is>
          <t>扶持126户非建档立卡户每户新建1座，其中1.2万元41座（河连湾村4座、寇河村1座、李达掌村2座、李塬村2座、苗河村3座、肖关村1座、新集子村1座、许旗村2座、张崾岘村8座、 赵洼村17座）、1.8万元85座，（大户塬村8座、丁阳渠子村15座、耿塬畔村15座、洪德街村3座、寇河村2座、李塬村10座、梁岔村1座、马塬村7座、苏长沟村12座、新集子村6座、许旗村1座、张塬村5座）。</t>
        </is>
      </c>
      <c r="G19" s="21" t="n">
        <v>202.2</v>
      </c>
      <c r="H19" s="39" t="n">
        <v>202.2</v>
      </c>
      <c r="I19" s="39">
        <f>G19-H19</f>
        <v/>
      </c>
      <c r="J19" s="41">
        <f>H19/G19</f>
        <v/>
      </c>
      <c r="K19" s="39" t="inlineStr">
        <is>
          <t>完成</t>
        </is>
      </c>
      <c r="L19" s="32" t="inlineStr">
        <is>
          <t>扶持养殖户发展草畜产业，改善养殖户生产条件，增加养殖收入。</t>
        </is>
      </c>
      <c r="M19" s="21" t="inlineStr">
        <is>
          <t>县畜牧局</t>
        </is>
      </c>
      <c r="N19" s="21" t="inlineStr">
        <is>
          <t>洪德镇</t>
        </is>
      </c>
      <c r="O19" s="42" t="n"/>
    </row>
    <row r="20" ht="42" customFormat="1" customHeight="1" s="35">
      <c r="A20" s="21" t="n">
        <v>3</v>
      </c>
      <c r="B20" s="33" t="inlineStr">
        <is>
          <t>环脱贫领办发〔2021〕26号</t>
        </is>
      </c>
      <c r="C20" s="21" t="inlineStr">
        <is>
          <t>建档立卡户羊棚建设</t>
        </is>
      </c>
      <c r="D20" s="21" t="inlineStr">
        <is>
          <t>新建</t>
        </is>
      </c>
      <c r="E20" s="21" t="inlineStr">
        <is>
          <t>甜水镇</t>
        </is>
      </c>
      <c r="F20" s="32" t="inlineStr">
        <is>
          <t>扶持10个村143户新建及改扩建1座。其中：甜水街村14座、张铁村21座、鲁掌村3座、何塬村35座、邱滩村13座、赵掌村16座、高崾岘村21座、狼儿滩村15座、大良洼村3座、七里墩村2座。</t>
        </is>
      </c>
      <c r="G20" s="21" t="n">
        <v>222</v>
      </c>
      <c r="H20" s="39" t="n">
        <v>222</v>
      </c>
      <c r="I20" s="39">
        <f>G20-H20</f>
        <v/>
      </c>
      <c r="J20" s="41">
        <f>H20/G20</f>
        <v/>
      </c>
      <c r="K20" s="39" t="inlineStr">
        <is>
          <t>完成</t>
        </is>
      </c>
      <c r="L20" s="32" t="inlineStr">
        <is>
          <t>改善养殖配套设施、减少饲草浪费、提升养殖效益、增加养殖收入。</t>
        </is>
      </c>
      <c r="M20" s="21" t="inlineStr">
        <is>
          <t>县畜牧局</t>
        </is>
      </c>
      <c r="N20" s="21" t="inlineStr">
        <is>
          <t>甜水镇</t>
        </is>
      </c>
      <c r="O20" s="42" t="n"/>
    </row>
    <row r="21" ht="38" customFormat="1" customHeight="1" s="35">
      <c r="A21" s="21" t="inlineStr">
        <is>
          <t>（三）</t>
        </is>
      </c>
      <c r="B21" s="33" t="inlineStr">
        <is>
          <t>环脱贫领办发〔2021〕26号</t>
        </is>
      </c>
      <c r="C21" s="21" t="inlineStr">
        <is>
          <t>洪德镇张崾岘村产业发展</t>
        </is>
      </c>
      <c r="D21" s="21" t="n"/>
      <c r="E21" s="21" t="n"/>
      <c r="F21" s="32" t="n"/>
      <c r="G21" s="21" t="n">
        <v>150</v>
      </c>
      <c r="H21" s="39" t="n">
        <v>150</v>
      </c>
      <c r="I21" s="39">
        <f>G21-H21</f>
        <v/>
      </c>
      <c r="J21" s="41">
        <f>H21/G21</f>
        <v/>
      </c>
      <c r="K21" s="39" t="inlineStr">
        <is>
          <t>完成</t>
        </is>
      </c>
      <c r="L21" s="32" t="n"/>
      <c r="M21" s="21" t="n"/>
      <c r="N21" s="21" t="n"/>
      <c r="O21" s="42" t="n"/>
    </row>
    <row r="22" ht="67.5" customFormat="1" customHeight="1" s="35">
      <c r="A22" s="21" t="n">
        <v>1</v>
      </c>
      <c r="B22" s="33" t="inlineStr">
        <is>
          <t>环脱贫领办发〔2021〕26号</t>
        </is>
      </c>
      <c r="C22" s="21" t="inlineStr">
        <is>
          <t>洪德镇张崾岘村到户产业发展及基础设施建设</t>
        </is>
      </c>
      <c r="D22" s="21" t="inlineStr">
        <is>
          <t>新建</t>
        </is>
      </c>
      <c r="E22" s="21" t="inlineStr">
        <is>
          <t>洪德镇张崾岘村</t>
        </is>
      </c>
      <c r="F22" s="32" t="inlineStr">
        <is>
          <t>产业发展方面105.6万，元培育湖羊自养户32户，每户总投资3.3万元，用于湖羊调引、草棚羊棚建设、机械购置等（每户新建标准化羊棚1座，补助2.2万元；每户新建标准化草棚1座，补助3000元；每户投放养殖机械1台，补助资金3700元；每户投放羊只30只，补助）。基础设施建设方面24.4万元（维修孟塬组产业道路2公里、韩东塬组产业道路1公里、解塬组产业道路2公里并栽植公路行树，总投资41万元，其中东西部协作帮扶资金24.4万元）</t>
        </is>
      </c>
      <c r="G22" s="21" t="n">
        <v>130</v>
      </c>
      <c r="H22" s="39" t="n">
        <v>130</v>
      </c>
      <c r="I22" s="39">
        <f>G22-H22</f>
        <v/>
      </c>
      <c r="J22" s="41">
        <f>H22/G22</f>
        <v/>
      </c>
      <c r="K22" s="39" t="inlineStr">
        <is>
          <t>完成</t>
        </is>
      </c>
      <c r="L22" s="32" t="inlineStr">
        <is>
          <t>可带动农户发展草畜产业，不断增加农户的人均收入，进一步稳固农户的增收渠道；产业道路维修可解决群众出行及运输困难的问题。</t>
        </is>
      </c>
      <c r="M22" s="21" t="inlineStr">
        <is>
          <t>洪德镇</t>
        </is>
      </c>
      <c r="N22" s="21" t="inlineStr">
        <is>
          <t>洪德镇张崾岘村</t>
        </is>
      </c>
      <c r="O22" s="42" t="n"/>
    </row>
    <row r="23" ht="67.5" customFormat="1" customHeight="1" s="35">
      <c r="A23" s="21" t="n">
        <v>2</v>
      </c>
      <c r="B23" s="33" t="inlineStr">
        <is>
          <t>环脱贫领办发〔2021〕26号</t>
        </is>
      </c>
      <c r="C23" s="21" t="inlineStr">
        <is>
          <t>洪德镇张崾岘村村集体经济发展</t>
        </is>
      </c>
      <c r="D23" s="21" t="inlineStr">
        <is>
          <t>新建</t>
        </is>
      </c>
      <c r="E23" s="21" t="inlineStr">
        <is>
          <t>洪德镇张崾岘村</t>
        </is>
      </c>
      <c r="F23" s="32" t="inlineStr">
        <is>
          <t>投入村集体经济发展资金20万元，入股环县德源养殖专业合作社，股权归村集体所有，合作社每年按不低于入股资金的6%为村集体分红。</t>
        </is>
      </c>
      <c r="G23" s="21" t="n">
        <v>20</v>
      </c>
      <c r="H23" s="39" t="n">
        <v>20</v>
      </c>
      <c r="I23" s="39">
        <f>G23-H23</f>
        <v/>
      </c>
      <c r="J23" s="41">
        <f>H23/G23</f>
        <v/>
      </c>
      <c r="K23" s="39" t="inlineStr">
        <is>
          <t>完成</t>
        </is>
      </c>
      <c r="L23" s="32"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M23" s="21" t="inlineStr">
        <is>
          <t>县农业农村局</t>
        </is>
      </c>
      <c r="N23" s="21" t="inlineStr">
        <is>
          <t>洪德镇</t>
        </is>
      </c>
      <c r="O23" s="42" t="n"/>
    </row>
    <row r="24" ht="27" customFormat="1" customHeight="1" s="35">
      <c r="A24" s="21" t="inlineStr">
        <is>
          <t>（四）</t>
        </is>
      </c>
      <c r="B24" s="33" t="inlineStr">
        <is>
          <t>环脱贫领办发〔2021〕26号</t>
        </is>
      </c>
      <c r="C24" s="21" t="inlineStr">
        <is>
          <t>科技帮扶项目</t>
        </is>
      </c>
      <c r="D24" s="21" t="n"/>
      <c r="E24" s="21" t="n"/>
      <c r="F24" s="32" t="n"/>
      <c r="G24" s="21" t="n">
        <v>100</v>
      </c>
      <c r="H24" s="39" t="n">
        <v>100</v>
      </c>
      <c r="I24" s="39">
        <f>G24-H24</f>
        <v/>
      </c>
      <c r="J24" s="41">
        <f>H24/G24</f>
        <v/>
      </c>
      <c r="K24" s="39" t="inlineStr">
        <is>
          <t>完成</t>
        </is>
      </c>
      <c r="L24" s="32" t="n"/>
      <c r="M24" s="21" t="n"/>
      <c r="N24" s="21" t="n"/>
      <c r="O24" s="42" t="n"/>
    </row>
    <row r="25" ht="44" customFormat="1" customHeight="1" s="35">
      <c r="A25" s="21" t="n">
        <v>1</v>
      </c>
      <c r="B25" s="33" t="inlineStr">
        <is>
          <t>环脱贫领办发〔2021〕26号</t>
        </is>
      </c>
      <c r="C25" s="21" t="inlineStr">
        <is>
          <t>天津、环县两地互派特派员工作</t>
        </is>
      </c>
      <c r="D25" s="21" t="inlineStr">
        <is>
          <t>新建</t>
        </is>
      </c>
      <c r="E25" s="21" t="inlineStr">
        <is>
          <t>天津/环县</t>
        </is>
      </c>
      <c r="F25" s="32" t="inlineStr">
        <is>
          <t>1、科技特派员赴天培训一期30人，培训5天；2、环县科技局选派5名科技特派员到天津市南开区交流学习，工作20天；天津市南开区科技局选派3名科技特派员到我县指导工作20天。</t>
        </is>
      </c>
      <c r="G25" s="21" t="n">
        <v>20</v>
      </c>
      <c r="H25" s="39" t="n">
        <v>20</v>
      </c>
      <c r="I25" s="39">
        <f>G25-H25</f>
        <v/>
      </c>
      <c r="J25" s="41">
        <f>H25/G25</f>
        <v/>
      </c>
      <c r="K25" s="39" t="inlineStr">
        <is>
          <t>完成</t>
        </is>
      </c>
      <c r="L25" s="32" t="inlineStr">
        <is>
          <t>通过培训交流学习，不断提高全县科技技术人员技术水平。</t>
        </is>
      </c>
      <c r="M25" s="21" t="inlineStr">
        <is>
          <t>县科技局</t>
        </is>
      </c>
      <c r="N25" s="21" t="inlineStr">
        <is>
          <t>县科技局</t>
        </is>
      </c>
      <c r="O25" s="42" t="n"/>
    </row>
    <row r="26" ht="74" customFormat="1" customHeight="1" s="35">
      <c r="A26" s="21" t="n">
        <v>2</v>
      </c>
      <c r="B26" s="33" t="inlineStr">
        <is>
          <t>环脱贫领办发〔2021〕26号</t>
        </is>
      </c>
      <c r="C26" s="21" t="inlineStr">
        <is>
          <t>全县科技人才创新创业暨科技管理人员能力提升培训</t>
        </is>
      </c>
      <c r="D26" s="21" t="inlineStr">
        <is>
          <t>新建</t>
        </is>
      </c>
      <c r="E26" s="21" t="inlineStr">
        <is>
          <t>环县</t>
        </is>
      </c>
      <c r="F26" s="32" t="inlineStr">
        <is>
          <t xml:space="preserve">
1举办全县科技特派员科技创新创业培训1期72人3天，采用集中培训（会场），现场培训（观摩实训）的形式进行，2、举办全县科技人员、种养合作社科技技术骨干、高新技术企业负责人、科技型中小企业技术人员培训班3期，每期60人，采用集中培训和现场观摩培训相结合的方式进行，每期培训时间为3天。</t>
        </is>
      </c>
      <c r="G26" s="21" t="n">
        <v>20</v>
      </c>
      <c r="H26" s="39" t="n">
        <v>20</v>
      </c>
      <c r="I26" s="39">
        <f>G26-H26</f>
        <v/>
      </c>
      <c r="J26" s="41">
        <f>H26/G26</f>
        <v/>
      </c>
      <c r="K26" s="39" t="inlineStr">
        <is>
          <t>完成</t>
        </is>
      </c>
      <c r="L26" s="32" t="inlineStr">
        <is>
          <t>通过不同层次科技专业培训，不断提高全县科技技术人员技术水平和企业科技管理人员管理能力。</t>
        </is>
      </c>
      <c r="M26" s="21" t="inlineStr">
        <is>
          <t>县科技局</t>
        </is>
      </c>
      <c r="N26" s="21" t="inlineStr">
        <is>
          <t>县科技局</t>
        </is>
      </c>
      <c r="O26" s="42" t="n"/>
    </row>
    <row r="27" ht="134" customFormat="1" customHeight="1" s="35">
      <c r="A27" s="21" t="n">
        <v>3</v>
      </c>
      <c r="B27" s="33" t="inlineStr">
        <is>
          <t>环脱贫领办发〔2021〕26号</t>
        </is>
      </c>
      <c r="C27" s="21" t="inlineStr">
        <is>
          <t>农业科技创新平台建设。</t>
        </is>
      </c>
      <c r="D27" s="21" t="inlineStr">
        <is>
          <t>新建</t>
        </is>
      </c>
      <c r="E27" s="21" t="inlineStr">
        <is>
          <t>环县</t>
        </is>
      </c>
      <c r="F27" s="32" t="inlineStr">
        <is>
          <t>1、计划依托庆环公司实施环县科技特派员培训基地建设项目，项目集成羊同期发情、超数排卵、腹腔镜输精、胚胎移植、精准孕检、杂交改良、精准营养等现代肉羊高效生产、繁育、管理技术成果等领域的技术、人才优势，围绕优质肉羊的繁育技术的引进及示范推广，按照专家指导、基地带动、突出特色、注重实效的原则，在该公司现有科技培训基地的基础上，补助科技创新专项资金20万元，用于环县肉羊新品种研发费用，重点实验室建设。2、利用庆阳奥华公司目前己有的创新创业基础，建设湖羊养殖千名大学生创新创业示范基地，按照供需精准对接的原则，支持未就业的大学生发挥理论特长到企业、基层开展养殖创业服务。鼓励支持现从事养羊业的大学生牵头或参与创建“星创天地”，补助科技创新专项资金20万元。</t>
        </is>
      </c>
      <c r="G27" s="21" t="n">
        <v>40</v>
      </c>
      <c r="H27" s="39" t="n">
        <v>40</v>
      </c>
      <c r="I27" s="39">
        <f>G27-H27</f>
        <v/>
      </c>
      <c r="J27" s="41">
        <f>H27/G27</f>
        <v/>
      </c>
      <c r="K27" s="39" t="inlineStr">
        <is>
          <t>完成</t>
        </is>
      </c>
      <c r="L27" s="32" t="inlineStr">
        <is>
          <t>进一步提高我县肉羊养殖科技水平和经济效益，充分发挥甘肃庆环肉羊制种有限公司在肉羊生产方面的科技和技术优势，有效带动全县肉羊产业高质量发展</t>
        </is>
      </c>
      <c r="M27" s="21" t="inlineStr">
        <is>
          <t>县科技局</t>
        </is>
      </c>
      <c r="N27" s="21" t="inlineStr">
        <is>
          <t>县科技局</t>
        </is>
      </c>
      <c r="O27" s="42" t="n"/>
    </row>
    <row r="28" ht="67" customFormat="1" customHeight="1" s="35">
      <c r="A28" s="21" t="n">
        <v>4</v>
      </c>
      <c r="B28" s="33" t="inlineStr">
        <is>
          <t>环脱贫领办发〔2021〕26号</t>
        </is>
      </c>
      <c r="C28" s="21" t="inlineStr">
        <is>
          <t>优质牧草新品的筛选与示范推广</t>
        </is>
      </c>
      <c r="D28" s="21" t="inlineStr">
        <is>
          <t>新建</t>
        </is>
      </c>
      <c r="E28" s="21" t="inlineStr">
        <is>
          <t>环县</t>
        </is>
      </c>
      <c r="F28" s="32" t="inlineStr">
        <is>
          <t>在曲子镇西沟村、木钵镇二合塬村示范与推广甘农5号、中天1号苜蓿新品种，建成高产优质牧草示范基地2处各300亩；在洪德镇李塬村、小南沟乡连家川村示范推广甘农3号苜蓿新品、白燕7号燕麦新品种，建成高产优质紫花苜蓿示范基地500亩、大燕麦示范基地300亩，补助科技创新专项资金10万元。</t>
        </is>
      </c>
      <c r="G28" s="21" t="n">
        <v>10</v>
      </c>
      <c r="H28" s="39" t="n">
        <v>10</v>
      </c>
      <c r="I28" s="39">
        <f>G28-H28</f>
        <v/>
      </c>
      <c r="J28" s="41">
        <f>H28/G28</f>
        <v/>
      </c>
      <c r="K28" s="39" t="inlineStr">
        <is>
          <t>完成</t>
        </is>
      </c>
      <c r="L28" s="32" t="inlineStr">
        <is>
          <t>通过新品引进、品比试验、全膜覆土机械穴播等技术的集成与示范推广，筛选出适合环县种植的甘农5号、中天一号等优良紫花苜蓿品种，白燕七号优良大燕麦品种，</t>
        </is>
      </c>
      <c r="M28" s="21" t="inlineStr">
        <is>
          <t>县科技局</t>
        </is>
      </c>
      <c r="N28" s="21" t="inlineStr">
        <is>
          <t>县科技局</t>
        </is>
      </c>
      <c r="O28" s="42" t="n"/>
    </row>
    <row r="29" ht="67" customFormat="1" customHeight="1" s="35">
      <c r="A29" s="21" t="n">
        <v>5</v>
      </c>
      <c r="B29" s="33" t="inlineStr">
        <is>
          <t>环脱贫领办发〔2021〕26号</t>
        </is>
      </c>
      <c r="C29" s="21" t="inlineStr">
        <is>
          <t>陇东黑山羊种质资源保护</t>
        </is>
      </c>
      <c r="D29" s="21" t="inlineStr">
        <is>
          <t>新建</t>
        </is>
      </c>
      <c r="E29" s="21" t="inlineStr">
        <is>
          <t>环县</t>
        </is>
      </c>
      <c r="F29" s="32" t="inlineStr">
        <is>
          <t>在环县常坪养羊专业合作社（车道镇万安村）陇东黑山羊保种选育场内，调引种羊300只，委托中国农科院北京畜牧研究所开展双羔基因筛选等研究，补助科技创新专项资金10万元。</t>
        </is>
      </c>
      <c r="G29" s="21" t="n">
        <v>10</v>
      </c>
      <c r="H29" s="39" t="n">
        <v>10</v>
      </c>
      <c r="I29" s="39">
        <f>G29-H29</f>
        <v/>
      </c>
      <c r="J29" s="41">
        <f>H29/G29</f>
        <v/>
      </c>
      <c r="K29" s="39" t="inlineStr">
        <is>
          <t>完成</t>
        </is>
      </c>
      <c r="L29" s="32" t="inlineStr">
        <is>
          <t xml:space="preserve"> 对现有陇东黑山羊原始品种资源进一步摸底，在保护原始品种的基础上进行提纯复壮、保种选育，扩大种群数量，同时采取活体保护和基因保存的方法，保护和开发利用好陇东黑山羊这一优良地方品种。</t>
        </is>
      </c>
      <c r="M29" s="21" t="inlineStr">
        <is>
          <t>县科技局</t>
        </is>
      </c>
      <c r="N29" s="21" t="inlineStr">
        <is>
          <t>县科技局</t>
        </is>
      </c>
      <c r="O29" s="42" t="n"/>
    </row>
    <row r="30" ht="40" customFormat="1" customHeight="1" s="35">
      <c r="A30" s="19" t="inlineStr">
        <is>
          <t>二</t>
        </is>
      </c>
      <c r="B30" s="33" t="inlineStr">
        <is>
          <t>环脱贫领办发〔2021〕26号</t>
        </is>
      </c>
      <c r="C30" s="19" t="inlineStr">
        <is>
          <t>特色村建设</t>
        </is>
      </c>
      <c r="D30" s="19" t="n"/>
      <c r="E30" s="19" t="n"/>
      <c r="F30" s="38" t="n"/>
      <c r="G30" s="19" t="n">
        <v>710</v>
      </c>
      <c r="H30" s="39" t="n">
        <v>710</v>
      </c>
      <c r="I30" s="39">
        <f>G30-H30</f>
        <v/>
      </c>
      <c r="J30" s="41">
        <f>H30/G30</f>
        <v/>
      </c>
      <c r="K30" s="39" t="inlineStr">
        <is>
          <t>完成</t>
        </is>
      </c>
      <c r="L30" s="38" t="n"/>
      <c r="M30" s="19" t="n"/>
      <c r="N30" s="19" t="n"/>
      <c r="O30" s="42" t="n"/>
    </row>
    <row r="31" ht="40" customFormat="1" customHeight="1" s="35">
      <c r="A31" s="21" t="inlineStr">
        <is>
          <t>(一）</t>
        </is>
      </c>
      <c r="B31" s="33" t="inlineStr">
        <is>
          <t>环脱贫领办发〔2021〕26号</t>
        </is>
      </c>
      <c r="C31" s="21" t="inlineStr">
        <is>
          <t>曲子镇西沟村特色村建设</t>
        </is>
      </c>
      <c r="D31" s="21" t="n"/>
      <c r="E31" s="21" t="n"/>
      <c r="F31" s="32" t="n"/>
      <c r="G31" s="21" t="n">
        <v>410</v>
      </c>
      <c r="H31" s="39" t="n">
        <v>410</v>
      </c>
      <c r="I31" s="39">
        <f>G31-H31</f>
        <v/>
      </c>
      <c r="J31" s="41">
        <f>H31/G31</f>
        <v/>
      </c>
      <c r="K31" s="39" t="inlineStr">
        <is>
          <t>完成</t>
        </is>
      </c>
      <c r="L31" s="32" t="n"/>
      <c r="M31" s="21" t="n"/>
      <c r="N31" s="21" t="n"/>
      <c r="O31" s="42" t="n"/>
    </row>
    <row r="32" ht="33.75" customFormat="1" customHeight="1" s="35">
      <c r="A32" s="21" t="n">
        <v>1</v>
      </c>
      <c r="B32" s="33" t="inlineStr">
        <is>
          <t>环脱贫领办发〔2021〕26号</t>
        </is>
      </c>
      <c r="C32" s="21" t="inlineStr">
        <is>
          <t>全日粮混合机购置</t>
        </is>
      </c>
      <c r="D32" s="21" t="inlineStr">
        <is>
          <t>新建</t>
        </is>
      </c>
      <c r="E32" s="21" t="inlineStr">
        <is>
          <t>曲子镇西沟村</t>
        </is>
      </c>
      <c r="F32" s="32" t="inlineStr">
        <is>
          <t>为曲子镇西沟村100户湖羊规模养殖户每户购置全日粮混合机1台。</t>
        </is>
      </c>
      <c r="G32" s="21" t="n">
        <v>160</v>
      </c>
      <c r="H32" s="39" t="n">
        <v>160</v>
      </c>
      <c r="I32" s="39">
        <f>G32-H32</f>
        <v/>
      </c>
      <c r="J32" s="41">
        <f>H32/G32</f>
        <v/>
      </c>
      <c r="K32" s="39" t="inlineStr">
        <is>
          <t>完成</t>
        </is>
      </c>
      <c r="L32" s="32" t="inlineStr">
        <is>
          <t>提升养殖户专业化水平，解决养殖户饲料加工难的问题，从根本上解决养殖大户饲料加工难、劳动力需求大、饲喂标准低的实际困难。</t>
        </is>
      </c>
      <c r="M32" s="21" t="inlineStr">
        <is>
          <t>曲子镇</t>
        </is>
      </c>
      <c r="N32" s="21" t="inlineStr">
        <is>
          <t>西沟村</t>
        </is>
      </c>
      <c r="O32" s="42" t="n"/>
      <c r="P32" s="43" t="n"/>
    </row>
    <row r="33" ht="67.5" customFormat="1" customHeight="1" s="35">
      <c r="A33" s="21" t="n">
        <v>2</v>
      </c>
      <c r="B33" s="33" t="inlineStr">
        <is>
          <t>环脱贫领办发〔2021〕26号</t>
        </is>
      </c>
      <c r="C33" s="21" t="inlineStr">
        <is>
          <t>集体经济发展</t>
        </is>
      </c>
      <c r="D33" s="21" t="inlineStr">
        <is>
          <t>新建</t>
        </is>
      </c>
      <c r="E33" s="21" t="inlineStr">
        <is>
          <t>曲子镇西沟村</t>
        </is>
      </c>
      <c r="F33" s="32" t="inlineStr">
        <is>
          <t>为曲子镇西沟村投入资金250万元，作为村级集体经济发展资金，入股环县西沟众鑫农牧业发展专业合作社联合社，双方每年按协议分红，股权归村集体所有。</t>
        </is>
      </c>
      <c r="G33" s="21" t="n">
        <v>250</v>
      </c>
      <c r="H33" s="39" t="n">
        <v>250</v>
      </c>
      <c r="I33" s="39">
        <f>G33-H33</f>
        <v/>
      </c>
      <c r="J33" s="41">
        <f>H33/G33</f>
        <v/>
      </c>
      <c r="K33" s="39" t="inlineStr">
        <is>
          <t>完成</t>
        </is>
      </c>
      <c r="L33" s="32"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M33" s="21" t="inlineStr">
        <is>
          <t>县农业农村局</t>
        </is>
      </c>
      <c r="N33" s="21" t="inlineStr">
        <is>
          <t>曲子镇</t>
        </is>
      </c>
      <c r="O33" s="42" t="n"/>
      <c r="P33" s="43" t="n"/>
    </row>
    <row r="34" ht="91" customFormat="1" customHeight="1" s="35">
      <c r="A34" s="21" t="inlineStr">
        <is>
          <t>（二）</t>
        </is>
      </c>
      <c r="B34" s="33" t="inlineStr">
        <is>
          <t>环脱贫领办发〔2021〕26号</t>
        </is>
      </c>
      <c r="C34" s="21" t="inlineStr">
        <is>
          <t>山城乡薛塬村特色村建设</t>
        </is>
      </c>
      <c r="D34" s="21" t="inlineStr">
        <is>
          <t>新建</t>
        </is>
      </c>
      <c r="E34" s="21" t="inlineStr">
        <is>
          <t>山城乡薛塬村</t>
        </is>
      </c>
      <c r="F34" s="32" t="inlineStr">
        <is>
          <t>1、基础设施建设方面70万元（在薛塬村文化广场新建智慧农业云平台指挥中心、肉羊养殖技术服务站业务用房14间以及维修村级文化广场）；2、产业发展方面80万元（为42户湖羊自养户每户购置环模饲料自制机1台，每台补助1.2万元；为短缺饲草加工机械当年发展的30户湖羊自养户，每户购置小型饲草加工机械1台，每户补助0.3万元；为村集体购置全自动青贮包膜机2台，长期给养殖户提供饲草青贮服务，每台10.3万元，共20.6万元）。</t>
        </is>
      </c>
      <c r="G34" s="21" t="n">
        <v>150</v>
      </c>
      <c r="H34" s="39" t="n">
        <v>150</v>
      </c>
      <c r="I34" s="39">
        <f>G34-H34</f>
        <v/>
      </c>
      <c r="J34" s="41">
        <f>H34/G34</f>
        <v/>
      </c>
      <c r="K34" s="39" t="inlineStr">
        <is>
          <t>完成</t>
        </is>
      </c>
      <c r="L34" s="32" t="inlineStr">
        <is>
          <t>解决湖羊养殖户饲草饲料加工问题，提高养殖效益.提高村级阵地服务能力及养羊专业村养殖水平提高</t>
        </is>
      </c>
      <c r="M34" s="21" t="inlineStr">
        <is>
          <t>山城乡</t>
        </is>
      </c>
      <c r="N34" s="21" t="inlineStr">
        <is>
          <t>薛塬村</t>
        </is>
      </c>
      <c r="O34" s="42" t="n"/>
    </row>
    <row r="35" ht="134" customFormat="1" customHeight="1" s="35">
      <c r="A35" s="21" t="inlineStr">
        <is>
          <t>（三）</t>
        </is>
      </c>
      <c r="B35" s="33" t="inlineStr">
        <is>
          <t>环脱贫领办发〔2021〕26号</t>
        </is>
      </c>
      <c r="C35" s="21" t="inlineStr">
        <is>
          <t>毛井镇红土咀村特色村建设</t>
        </is>
      </c>
      <c r="D35" s="21" t="inlineStr">
        <is>
          <t>新建</t>
        </is>
      </c>
      <c r="E35" s="21" t="inlineStr">
        <is>
          <t>毛井镇红土咀村</t>
        </is>
      </c>
      <c r="F35" s="32" t="inlineStr">
        <is>
          <t>产业发展方面79.3万元（扶持10户新建标准化暖棚10座，每座补助5000元，共5万元;扶持100户湖羊自养户，每户投放价值2000元配方饲料，共20万元;扶持2021年度新增湖羊自养户31户，每户奖补2000元，共6.2万元。扶持211户农户种植大燕麦草5489亩，每亩补助22.5元，共12.4万元；扶持95户农户种植甜高粱800亩，每亩补助7.5元，共0.6万元;新建饲料加工棚1座15万元。购买大型饲草收割机1辆16.9万元；新建一场一窖4处、砖砌窖4处，共3.2万元，弥补产业发展饮水短板）。环境卫生整治方面70.7万元（栽植公路行道树8公里4000棵，每棵补助33元，共13.2万元；通村柏油路公路沿线种植万寿菊8公里，补助2万元；通村柏油路安装太阳能路灯110座，每座3500元，共38.5万元。新建垃圾收集仓4处，每处补助5000元，共2万元；购买垃圾清运车1辆15万元）。</t>
        </is>
      </c>
      <c r="G35" s="21" t="n">
        <v>150</v>
      </c>
      <c r="H35" s="39" t="n">
        <v>150</v>
      </c>
      <c r="I35" s="39">
        <f>G35-H35</f>
        <v/>
      </c>
      <c r="J35" s="41">
        <f>H35/G35</f>
        <v/>
      </c>
      <c r="K35" s="39" t="inlineStr">
        <is>
          <t>完成</t>
        </is>
      </c>
      <c r="L35" s="32" t="inlineStr">
        <is>
          <t>培育壮大草畜产业，增加收入。实现道路绿化，打造美丽乡村。</t>
        </is>
      </c>
      <c r="M35" s="21" t="inlineStr">
        <is>
          <t>毛井镇</t>
        </is>
      </c>
      <c r="N35" s="21" t="inlineStr">
        <is>
          <t>红土咀村</t>
        </is>
      </c>
      <c r="O35" s="42" t="n"/>
    </row>
    <row r="36" ht="41" customFormat="1" customHeight="1" s="35">
      <c r="A36" s="19" t="inlineStr">
        <is>
          <t>三</t>
        </is>
      </c>
      <c r="B36" s="33" t="inlineStr">
        <is>
          <t>环脱贫领办发〔2021〕26号</t>
        </is>
      </c>
      <c r="C36" s="19" t="inlineStr">
        <is>
          <t>流动医院体检车</t>
        </is>
      </c>
      <c r="D36" s="19" t="inlineStr">
        <is>
          <t>新建</t>
        </is>
      </c>
      <c r="E36" s="19" t="inlineStr">
        <is>
          <t>全县</t>
        </is>
      </c>
      <c r="F36" s="38" t="inlineStr">
        <is>
          <t>采购多功能流动医院体检车1辆</t>
        </is>
      </c>
      <c r="G36" s="19" t="n">
        <v>110</v>
      </c>
      <c r="H36" s="39" t="n">
        <v>110</v>
      </c>
      <c r="I36" s="39">
        <f>G36-H36</f>
        <v/>
      </c>
      <c r="J36" s="41">
        <f>H36/G36</f>
        <v/>
      </c>
      <c r="K36" s="39" t="inlineStr">
        <is>
          <t>完成</t>
        </is>
      </c>
      <c r="L36" s="38" t="inlineStr">
        <is>
          <t>提升医疗卫生应急救助能力和全县卫生健康领域移动服务能力，</t>
        </is>
      </c>
      <c r="M36" s="19" t="inlineStr">
        <is>
          <t>县卫健局</t>
        </is>
      </c>
      <c r="N36" s="19" t="inlineStr">
        <is>
          <t>县卫健局</t>
        </is>
      </c>
      <c r="O36" s="42" t="n"/>
    </row>
    <row r="37" ht="78" customFormat="1" customHeight="1" s="35">
      <c r="A37" s="19" t="inlineStr">
        <is>
          <t>四</t>
        </is>
      </c>
      <c r="B37" s="33" t="inlineStr">
        <is>
          <t>环脱贫领办发〔2021〕26号</t>
        </is>
      </c>
      <c r="C37" s="19" t="inlineStr">
        <is>
          <t>公共实训基地建设</t>
        </is>
      </c>
      <c r="D37" s="19" t="inlineStr">
        <is>
          <t>新建</t>
        </is>
      </c>
      <c r="E37" s="19" t="inlineStr">
        <is>
          <t>县职专</t>
        </is>
      </c>
      <c r="F37" s="38" t="inlineStr">
        <is>
          <t>对机械加工实训中心进行升级改造： 购置机械加工实训设备51台套、其中CO2保护气体焊机10台、手弧/氩弧直流焊机23台、等离子切割机2台、磁力切割机3台、半自动切割机3台、机器人专用焊机2台、数控铣床3台、数控车床3台、普通车床2台、焊接耗材1套、配套软件10套、相关附属设备1套、 相关教材及教师培训 1次、实训室规划及布置 1 次。</t>
        </is>
      </c>
      <c r="G37" s="19" t="n">
        <v>300</v>
      </c>
      <c r="H37" s="39" t="n">
        <v>300</v>
      </c>
      <c r="I37" s="39">
        <f>G37-H37</f>
        <v/>
      </c>
      <c r="J37" s="41">
        <f>H37/G37</f>
        <v/>
      </c>
      <c r="K37" s="39" t="inlineStr">
        <is>
          <t>完成</t>
        </is>
      </c>
      <c r="L37" s="38" t="inlineStr">
        <is>
          <t>项目升级改造完成后，实训工位增加，学生实际操作次数增多，设备操作熟练，能掌握相关专业技能，增加学生实训机会，提升教育质量，满足学生基本技能实训、学习需要</t>
        </is>
      </c>
      <c r="M37" s="44" t="inlineStr">
        <is>
          <t>县职专（县人社局监管）</t>
        </is>
      </c>
      <c r="N37" s="19" t="inlineStr">
        <is>
          <t>县职专</t>
        </is>
      </c>
      <c r="O37" s="42" t="n"/>
    </row>
    <row r="38" ht="36" customFormat="1" customHeight="1" s="34">
      <c r="A38" s="19" t="inlineStr">
        <is>
          <t>五</t>
        </is>
      </c>
      <c r="B38" s="33" t="inlineStr">
        <is>
          <t>环脱贫领办发〔2021〕26号</t>
        </is>
      </c>
      <c r="C38" s="19" t="inlineStr">
        <is>
          <t>防返贫保险</t>
        </is>
      </c>
      <c r="D38" s="19" t="inlineStr">
        <is>
          <t>新建</t>
        </is>
      </c>
      <c r="E38" s="19" t="inlineStr">
        <is>
          <t>20个乡镇</t>
        </is>
      </c>
      <c r="F38" s="38" t="inlineStr">
        <is>
          <t>为全县“两类人群及特殊困难群体落实返贫保险，确保不出现规模性返贫致贫。</t>
        </is>
      </c>
      <c r="G38" s="19" t="n">
        <v>100</v>
      </c>
      <c r="H38" s="36" t="n">
        <v>100</v>
      </c>
      <c r="I38" s="39">
        <f>G38-H38</f>
        <v/>
      </c>
      <c r="J38" s="41">
        <f>H38/G38</f>
        <v/>
      </c>
      <c r="K38" s="39" t="inlineStr">
        <is>
          <t>完成</t>
        </is>
      </c>
      <c r="L38" s="38" t="inlineStr">
        <is>
          <t>提高抗返贫致贫风险能力，巩固脱贫成果</t>
        </is>
      </c>
      <c r="M38" s="19" t="inlineStr">
        <is>
          <t>县扶贫办</t>
        </is>
      </c>
      <c r="N38" s="19" t="inlineStr">
        <is>
          <t>乡镇村</t>
        </is>
      </c>
      <c r="O38" s="42" t="n"/>
    </row>
    <row r="39" ht="36" customFormat="1" customHeight="1" s="34">
      <c r="A39" s="19" t="inlineStr">
        <is>
          <t>六</t>
        </is>
      </c>
      <c r="B39" s="33" t="inlineStr">
        <is>
          <t>环脱贫领办发〔2021〕26号</t>
        </is>
      </c>
      <c r="C39" s="19" t="inlineStr">
        <is>
          <t>现代农业产业园区建设</t>
        </is>
      </c>
      <c r="D39" s="19" t="inlineStr">
        <is>
          <t>新建</t>
        </is>
      </c>
      <c r="E39" s="19" t="inlineStr">
        <is>
          <t>县电商产业园</t>
        </is>
      </c>
      <c r="F39" s="38" t="inlineStr">
        <is>
          <t>县电商产业园网货供应中心新建荞面、燕麦面杂粮速食面生产线1条，引入天津专业直播运营团队，为环县电商产业园直播基地提供为期一年的运营服务。</t>
        </is>
      </c>
      <c r="G39" s="19" t="n">
        <v>120</v>
      </c>
      <c r="H39" s="36" t="n">
        <v>120</v>
      </c>
      <c r="I39" s="39">
        <f>G39-H39</f>
        <v/>
      </c>
      <c r="J39" s="41">
        <f>H39/G39</f>
        <v/>
      </c>
      <c r="K39" s="39" t="inlineStr">
        <is>
          <t>完成</t>
        </is>
      </c>
      <c r="L39" s="38" t="inlineStr">
        <is>
          <t>进一步拓展全县农产品销售渠道促进农民增收</t>
        </is>
      </c>
      <c r="M39" s="19" t="inlineStr">
        <is>
          <t>县电商办</t>
        </is>
      </c>
      <c r="N39" s="19" t="inlineStr">
        <is>
          <t>电商办</t>
        </is>
      </c>
      <c r="O39" s="42" t="n"/>
    </row>
    <row r="40" ht="36" customFormat="1" customHeight="1" s="34">
      <c r="A40" s="19" t="inlineStr">
        <is>
          <t>七</t>
        </is>
      </c>
      <c r="B40" s="33" t="inlineStr">
        <is>
          <t>环脱贫领办发〔2021〕26号</t>
        </is>
      </c>
      <c r="C40" s="19" t="inlineStr">
        <is>
          <t>消费扶贫奖补</t>
        </is>
      </c>
      <c r="D40" s="19" t="inlineStr">
        <is>
          <t>新建</t>
        </is>
      </c>
      <c r="E40" s="19" t="inlineStr">
        <is>
          <t>20个乡镇</t>
        </is>
      </c>
      <c r="F40" s="38" t="inlineStr">
        <is>
          <t>开展消费扶贫企业奖补。</t>
        </is>
      </c>
      <c r="G40" s="19" t="n">
        <v>35</v>
      </c>
      <c r="H40" s="36" t="n">
        <v>35</v>
      </c>
      <c r="I40" s="39">
        <f>G40-H40</f>
        <v/>
      </c>
      <c r="J40" s="41">
        <f>H40/G40</f>
        <v/>
      </c>
      <c r="K40" s="39" t="inlineStr">
        <is>
          <t>完成</t>
        </is>
      </c>
      <c r="L40" s="38" t="inlineStr">
        <is>
          <t>有效化解我县农产品销售问题，促进产业发展</t>
        </is>
      </c>
      <c r="M40" s="19" t="inlineStr">
        <is>
          <t>县商务局</t>
        </is>
      </c>
      <c r="N40" s="19" t="inlineStr">
        <is>
          <t>商务局</t>
        </is>
      </c>
      <c r="O40" s="42" t="n"/>
    </row>
    <row r="41" ht="36" customFormat="1" customHeight="1" s="34">
      <c r="A41" s="19" t="inlineStr">
        <is>
          <t>八</t>
        </is>
      </c>
      <c r="B41" s="33" t="inlineStr">
        <is>
          <t>环脱贫领办发〔2021〕26号</t>
        </is>
      </c>
      <c r="C41" s="19" t="inlineStr">
        <is>
          <t>劳务协作方面</t>
        </is>
      </c>
      <c r="D41" s="19" t="n"/>
      <c r="E41" s="19" t="n"/>
      <c r="F41" s="38" t="n"/>
      <c r="G41" s="19" t="n">
        <v>99.8</v>
      </c>
      <c r="H41" s="36" t="n">
        <v>99.8</v>
      </c>
      <c r="I41" s="39">
        <f>G41-H41</f>
        <v/>
      </c>
      <c r="J41" s="41">
        <f>H41/G41</f>
        <v/>
      </c>
      <c r="K41" s="39" t="inlineStr">
        <is>
          <t>完成</t>
        </is>
      </c>
      <c r="L41" s="38" t="n"/>
      <c r="M41" s="19" t="n"/>
      <c r="N41" s="19" t="n"/>
      <c r="O41" s="42" t="n"/>
    </row>
    <row r="42" ht="50" customFormat="1" customHeight="1" s="34">
      <c r="A42" s="21" t="n">
        <v>1</v>
      </c>
      <c r="B42" s="33" t="inlineStr">
        <is>
          <t>环脱贫领办发〔2021〕26号</t>
        </is>
      </c>
      <c r="C42" s="21" t="inlineStr">
        <is>
          <t>劳动力输转</t>
        </is>
      </c>
      <c r="D42" s="21" t="inlineStr">
        <is>
          <t>新建</t>
        </is>
      </c>
      <c r="E42" s="21" t="inlineStr">
        <is>
          <t>20个乡镇</t>
        </is>
      </c>
      <c r="F42" s="32" t="inlineStr">
        <is>
          <t>输转20名建档立卡脱贫劳动力到天津务工，每人给予一次性交通生活补贴600元，共补助1.2万元；输转100名建档立卡脱贫户劳动力就近就地就业，每人给予一次性交通补贴300元，共补助3万元；输转100名建档立卡贫困劳动力省外（不含天津）就业，每人给予一次性交通生活补助600元，共补助6万元。</t>
        </is>
      </c>
      <c r="G42" s="21" t="n">
        <v>10.2</v>
      </c>
      <c r="H42" s="36" t="n">
        <v>10.2</v>
      </c>
      <c r="I42" s="39">
        <f>G42-H42</f>
        <v/>
      </c>
      <c r="J42" s="41">
        <f>H42/G42</f>
        <v/>
      </c>
      <c r="K42" s="39" t="inlineStr">
        <is>
          <t>完成</t>
        </is>
      </c>
      <c r="L42" s="32" t="inlineStr">
        <is>
          <t>促进已脱贫人口和边缘易致贫人口稳定就业，巩固脱贫成果。</t>
        </is>
      </c>
      <c r="M42" s="21" t="inlineStr">
        <is>
          <t>县人社局</t>
        </is>
      </c>
      <c r="N42" s="21" t="inlineStr">
        <is>
          <t>乡镇村</t>
        </is>
      </c>
      <c r="O42" s="42" t="n"/>
    </row>
    <row r="43" ht="35" customFormat="1" customHeight="1" s="34">
      <c r="A43" s="21" t="n">
        <v>2</v>
      </c>
      <c r="B43" s="33" t="inlineStr">
        <is>
          <t>环脱贫领办发〔2021〕26号</t>
        </is>
      </c>
      <c r="C43" s="21" t="inlineStr">
        <is>
          <t>就业技能培训</t>
        </is>
      </c>
      <c r="D43" s="21" t="inlineStr">
        <is>
          <t>新建</t>
        </is>
      </c>
      <c r="E43" s="21" t="inlineStr">
        <is>
          <t>20个乡镇</t>
        </is>
      </c>
      <c r="F43" s="32" t="inlineStr">
        <is>
          <t>实施就业技能培训200人，每人补助2200元。</t>
        </is>
      </c>
      <c r="G43" s="21" t="n">
        <v>44</v>
      </c>
      <c r="H43" s="36" t="n">
        <v>44</v>
      </c>
      <c r="I43" s="39">
        <f>G43-H43</f>
        <v/>
      </c>
      <c r="J43" s="41">
        <f>H43/G43</f>
        <v/>
      </c>
      <c r="K43" s="39" t="inlineStr">
        <is>
          <t>完成</t>
        </is>
      </c>
      <c r="L43" s="32" t="inlineStr">
        <is>
          <t>接收培训的人口掌握一门技术，促进稳定就业，巩固脱贫攻坚成果</t>
        </is>
      </c>
      <c r="M43" s="21" t="inlineStr">
        <is>
          <t>县人社局</t>
        </is>
      </c>
      <c r="N43" s="21" t="inlineStr">
        <is>
          <t>乡镇村</t>
        </is>
      </c>
      <c r="O43" s="42" t="n"/>
    </row>
    <row r="44" ht="35" customFormat="1" customHeight="1" s="34">
      <c r="A44" s="21" t="n">
        <v>3</v>
      </c>
      <c r="B44" s="33" t="inlineStr">
        <is>
          <t>环脱贫领办发〔2021〕26号</t>
        </is>
      </c>
      <c r="C44" s="21" t="inlineStr">
        <is>
          <t>电子商务技能培训</t>
        </is>
      </c>
      <c r="D44" s="21" t="inlineStr">
        <is>
          <t>新建</t>
        </is>
      </c>
      <c r="E44" s="21" t="inlineStr">
        <is>
          <t>20个乡镇</t>
        </is>
      </c>
      <c r="F44" s="32" t="inlineStr">
        <is>
          <t>实施电子商务专业技能培训30人。</t>
        </is>
      </c>
      <c r="G44" s="21" t="n">
        <v>13.6</v>
      </c>
      <c r="H44" s="36" t="n">
        <v>13.6</v>
      </c>
      <c r="I44" s="39">
        <f>G44-H44</f>
        <v/>
      </c>
      <c r="J44" s="41">
        <f>H44/G44</f>
        <v/>
      </c>
      <c r="K44" s="39" t="inlineStr">
        <is>
          <t>完成</t>
        </is>
      </c>
      <c r="L44" s="32" t="inlineStr">
        <is>
          <t>提升电子商务从业人员技能水平</t>
        </is>
      </c>
      <c r="M44" s="21" t="inlineStr">
        <is>
          <t>县电商办</t>
        </is>
      </c>
      <c r="N44" s="21" t="inlineStr">
        <is>
          <t>电商办</t>
        </is>
      </c>
      <c r="O44" s="42" t="n"/>
    </row>
    <row r="45" ht="35" customFormat="1" customHeight="1" s="34">
      <c r="A45" s="21" t="n">
        <v>4</v>
      </c>
      <c r="B45" s="33" t="inlineStr">
        <is>
          <t>环脱贫领办发〔2021〕26号</t>
        </is>
      </c>
      <c r="C45" s="21" t="inlineStr">
        <is>
          <t>致富带头人培训</t>
        </is>
      </c>
      <c r="D45" s="21" t="inlineStr">
        <is>
          <t>新建</t>
        </is>
      </c>
      <c r="E45" s="21" t="inlineStr">
        <is>
          <t>20个乡镇</t>
        </is>
      </c>
      <c r="F45" s="32" t="inlineStr">
        <is>
          <t>培训致富带头人50人，每人补助2500元，共12.5万元。</t>
        </is>
      </c>
      <c r="G45" s="21" t="n">
        <v>12.5</v>
      </c>
      <c r="H45" s="36" t="n">
        <v>12.5</v>
      </c>
      <c r="I45" s="39">
        <f>G45-H45</f>
        <v/>
      </c>
      <c r="J45" s="41">
        <f>H45/G45</f>
        <v/>
      </c>
      <c r="K45" s="39" t="inlineStr">
        <is>
          <t>完成</t>
        </is>
      </c>
      <c r="L45" s="32" t="inlineStr">
        <is>
          <t>提升脱贫群众创业能力，增加就业，巩固脱贫成果</t>
        </is>
      </c>
      <c r="M45" s="21" t="inlineStr">
        <is>
          <t>县人社局</t>
        </is>
      </c>
      <c r="N45" s="21" t="inlineStr">
        <is>
          <t>乡镇村</t>
        </is>
      </c>
      <c r="O45" s="42" t="n"/>
    </row>
    <row r="46" ht="35" customFormat="1" customHeight="1" s="34">
      <c r="A46" s="21" t="n">
        <v>5</v>
      </c>
      <c r="B46" s="33" t="inlineStr">
        <is>
          <t>环脱贫领办发〔2021〕26号</t>
        </is>
      </c>
      <c r="C46" s="21" t="inlineStr">
        <is>
          <t>致富带头人培训</t>
        </is>
      </c>
      <c r="D46" s="21" t="inlineStr">
        <is>
          <t>新建</t>
        </is>
      </c>
      <c r="E46" s="21" t="inlineStr">
        <is>
          <t>20个乡镇</t>
        </is>
      </c>
      <c r="F46" s="32" t="inlineStr">
        <is>
          <t>培训致富带头人50人，每人补助2200元，共11万元。</t>
        </is>
      </c>
      <c r="G46" s="21" t="n">
        <v>11</v>
      </c>
      <c r="H46" s="36" t="n">
        <v>11</v>
      </c>
      <c r="I46" s="39">
        <f>G46-H46</f>
        <v/>
      </c>
      <c r="J46" s="41">
        <f>H46/G46</f>
        <v/>
      </c>
      <c r="K46" s="39" t="inlineStr">
        <is>
          <t>完成</t>
        </is>
      </c>
      <c r="L46" s="32" t="inlineStr">
        <is>
          <t>提升脱贫群众创业能力，增加就业，巩固脱贫成果</t>
        </is>
      </c>
      <c r="M46" s="21" t="inlineStr">
        <is>
          <t>县农业农村局</t>
        </is>
      </c>
      <c r="N46" s="21" t="inlineStr">
        <is>
          <t>乡镇村</t>
        </is>
      </c>
      <c r="O46" s="42" t="n"/>
    </row>
    <row r="47" ht="35" customFormat="1" customHeight="1" s="34">
      <c r="A47" s="21" t="n">
        <v>6</v>
      </c>
      <c r="B47" s="33" t="inlineStr">
        <is>
          <t>环脱贫领办发〔2021〕26号</t>
        </is>
      </c>
      <c r="C47" s="21" t="inlineStr">
        <is>
          <t>致富带头人培训</t>
        </is>
      </c>
      <c r="D47" s="21" t="inlineStr">
        <is>
          <t>新建</t>
        </is>
      </c>
      <c r="E47" s="21" t="inlineStr">
        <is>
          <t>20个乡镇</t>
        </is>
      </c>
      <c r="F47" s="32" t="inlineStr">
        <is>
          <t>培训致富带头人50人，每人补助1700元，共8.5万元。</t>
        </is>
      </c>
      <c r="G47" s="21" t="n">
        <v>8.5</v>
      </c>
      <c r="H47" s="36" t="n">
        <v>8.5</v>
      </c>
      <c r="I47" s="39">
        <f>G47-H47</f>
        <v/>
      </c>
      <c r="J47" s="41">
        <f>H47/G47</f>
        <v/>
      </c>
      <c r="K47" s="39" t="inlineStr">
        <is>
          <t>完成</t>
        </is>
      </c>
      <c r="L47" s="32" t="inlineStr">
        <is>
          <t>提升脱贫群众创业能力，增加就业，巩固脱贫成果</t>
        </is>
      </c>
      <c r="M47" s="21" t="inlineStr">
        <is>
          <t>县畜牧局</t>
        </is>
      </c>
      <c r="N47" s="21" t="inlineStr">
        <is>
          <t>乡镇村</t>
        </is>
      </c>
      <c r="O47" s="42" t="n"/>
    </row>
    <row r="48" ht="41" customFormat="1" customHeight="1" s="35">
      <c r="A48" s="19" t="inlineStr">
        <is>
          <t>九</t>
        </is>
      </c>
      <c r="B48" s="33" t="inlineStr">
        <is>
          <t>环脱贫领办发〔2021〕26号</t>
        </is>
      </c>
      <c r="C48" s="19" t="inlineStr">
        <is>
          <t>干部交流培训方面</t>
        </is>
      </c>
      <c r="D48" s="19" t="n"/>
      <c r="E48" s="19" t="n"/>
      <c r="F48" s="38" t="n"/>
      <c r="G48" s="19" t="n">
        <v>115.2</v>
      </c>
      <c r="H48" s="39" t="n">
        <v>115.2</v>
      </c>
      <c r="I48" s="39">
        <f>G48-H48</f>
        <v/>
      </c>
      <c r="J48" s="41">
        <f>H48/G48</f>
        <v/>
      </c>
      <c r="K48" s="39" t="inlineStr">
        <is>
          <t>完成</t>
        </is>
      </c>
      <c r="L48" s="38" t="n"/>
      <c r="M48" s="19" t="n"/>
      <c r="N48" s="19" t="n"/>
      <c r="O48" s="42" t="n"/>
    </row>
    <row r="49" ht="41" customFormat="1" customHeight="1" s="35">
      <c r="A49" s="21" t="n">
        <v>1</v>
      </c>
      <c r="B49" s="33" t="inlineStr">
        <is>
          <t>环脱贫领办发〔2021〕26号</t>
        </is>
      </c>
      <c r="C49" s="21" t="inlineStr">
        <is>
          <t>高中学科骨干教师培训</t>
        </is>
      </c>
      <c r="D49" s="21" t="inlineStr">
        <is>
          <t>新建</t>
        </is>
      </c>
      <c r="E49" s="21" t="inlineStr">
        <is>
          <t>全县</t>
        </is>
      </c>
      <c r="F49" s="32" t="inlineStr">
        <is>
          <t>充分利用天津市优质教育资源，发挥天津市优秀教师示范引领辐射作用，围绕高考改革、高考备考、命题等方面，通过请进来，送出去的方式进行高中学科骨干教师专项培训，帮助我县提升高中教师质量。</t>
        </is>
      </c>
      <c r="G49" s="21" t="n">
        <v>20</v>
      </c>
      <c r="H49" s="39" t="n">
        <v>20</v>
      </c>
      <c r="I49" s="39">
        <f>G49-H49</f>
        <v/>
      </c>
      <c r="J49" s="41">
        <f>H49/G49</f>
        <v/>
      </c>
      <c r="K49" s="39" t="inlineStr">
        <is>
          <t>完成</t>
        </is>
      </c>
      <c r="L49" s="32" t="inlineStr">
        <is>
          <t>帮助我县提升高中教师教学质量</t>
        </is>
      </c>
      <c r="M49" s="21" t="inlineStr">
        <is>
          <t>县教育局</t>
        </is>
      </c>
      <c r="N49" s="21" t="inlineStr">
        <is>
          <t>县教育局</t>
        </is>
      </c>
      <c r="O49" s="42" t="n"/>
    </row>
    <row r="50" ht="41" customFormat="1" customHeight="1" s="34">
      <c r="A50" s="21" t="n">
        <v>2</v>
      </c>
      <c r="B50" s="33" t="inlineStr">
        <is>
          <t>环脱贫领办发〔2021〕26号</t>
        </is>
      </c>
      <c r="C50" s="21" t="inlineStr">
        <is>
          <t>中小学学科骨干教师培训</t>
        </is>
      </c>
      <c r="D50" s="21" t="inlineStr">
        <is>
          <t>新建</t>
        </is>
      </c>
      <c r="E50" s="21" t="inlineStr">
        <is>
          <t>全县</t>
        </is>
      </c>
      <c r="F50" s="32" t="inlineStr">
        <is>
          <t>围绕课程改革，教学研究，教学管理，文化建设，校本教研等方面，举办中小学各学科骨干教师专项培训，未我县培养一批业务精，能力强，素质高的中小学学科骨干教师</t>
        </is>
      </c>
      <c r="G50" s="21" t="n">
        <v>40</v>
      </c>
      <c r="H50" s="36" t="n">
        <v>40</v>
      </c>
      <c r="I50" s="39">
        <f>G50-H50</f>
        <v/>
      </c>
      <c r="J50" s="41">
        <f>H50/G50</f>
        <v/>
      </c>
      <c r="K50" s="39" t="inlineStr">
        <is>
          <t>完成</t>
        </is>
      </c>
      <c r="L50" s="32" t="inlineStr">
        <is>
          <t>全面提升我县义务教育阶段教育教学水平。</t>
        </is>
      </c>
      <c r="M50" s="21" t="inlineStr">
        <is>
          <t>县教育局</t>
        </is>
      </c>
      <c r="N50" s="21" t="inlineStr">
        <is>
          <t>县教育局</t>
        </is>
      </c>
      <c r="O50" s="42" t="n"/>
    </row>
    <row r="51" ht="34" customFormat="1" customHeight="1" s="34">
      <c r="A51" s="21" t="n">
        <v>3</v>
      </c>
      <c r="B51" s="33" t="inlineStr">
        <is>
          <t>环脱贫领办发〔2021〕26号</t>
        </is>
      </c>
      <c r="C51" s="21" t="inlineStr">
        <is>
          <t>卫生专业技术人员进修培训</t>
        </is>
      </c>
      <c r="D51" s="21" t="inlineStr">
        <is>
          <t>新建</t>
        </is>
      </c>
      <c r="E51" s="21" t="inlineStr">
        <is>
          <t>天津</t>
        </is>
      </c>
      <c r="F51" s="32" t="inlineStr">
        <is>
          <t>卫生专业技术人员赴天津南开区开展进修培训学习7人。</t>
        </is>
      </c>
      <c r="G51" s="21" t="n">
        <v>25.2</v>
      </c>
      <c r="H51" s="36" t="n">
        <v>25.2</v>
      </c>
      <c r="I51" s="39">
        <f>G51-H51</f>
        <v/>
      </c>
      <c r="J51" s="41">
        <f>H51/G51</f>
        <v/>
      </c>
      <c r="K51" s="39" t="inlineStr">
        <is>
          <t>完成</t>
        </is>
      </c>
      <c r="L51" s="32" t="inlineStr">
        <is>
          <t>提升我县卫生技术人员技能水平</t>
        </is>
      </c>
      <c r="M51" s="21" t="inlineStr">
        <is>
          <t>县卫健局</t>
        </is>
      </c>
      <c r="N51" s="21" t="inlineStr">
        <is>
          <t>卫健局</t>
        </is>
      </c>
      <c r="O51" s="42" t="n"/>
    </row>
    <row r="52" ht="34" customFormat="1" customHeight="1" s="34">
      <c r="A52" s="21" t="n">
        <v>4</v>
      </c>
      <c r="B52" s="33" t="inlineStr">
        <is>
          <t>环脱贫领办发〔2021〕26号</t>
        </is>
      </c>
      <c r="C52" s="21" t="inlineStr">
        <is>
          <t>妇女产业带头人培训</t>
        </is>
      </c>
      <c r="D52" s="21" t="inlineStr">
        <is>
          <t>新建</t>
        </is>
      </c>
      <c r="E52" s="21" t="inlineStr">
        <is>
          <t>环县</t>
        </is>
      </c>
      <c r="F52" s="32" t="inlineStr">
        <is>
          <t>全县妇女创业创新带头人培训班。计划投入15万元，组织有创业创新意愿的妇女产业带头人30名外出培训，人均培训经费5000元。</t>
        </is>
      </c>
      <c r="G52" s="21" t="n">
        <v>15</v>
      </c>
      <c r="H52" s="36" t="n">
        <v>15</v>
      </c>
      <c r="I52" s="39">
        <f>G52-H52</f>
        <v/>
      </c>
      <c r="J52" s="41">
        <f>H52/G52</f>
        <v/>
      </c>
      <c r="K52" s="39" t="inlineStr">
        <is>
          <t>完成</t>
        </is>
      </c>
      <c r="L52" s="32" t="inlineStr">
        <is>
          <t>提升我县有创业意愿妇女产业带头人技能水平</t>
        </is>
      </c>
      <c r="M52" s="21" t="inlineStr">
        <is>
          <t>县妇联</t>
        </is>
      </c>
      <c r="N52" s="21" t="inlineStr">
        <is>
          <t>县妇联</t>
        </is>
      </c>
      <c r="O52" s="42" t="n"/>
    </row>
    <row r="53" ht="34" customFormat="1" customHeight="1" s="34">
      <c r="A53" s="21" t="n">
        <v>5</v>
      </c>
      <c r="B53" s="33" t="inlineStr">
        <is>
          <t>环脱贫领办发〔2021〕26号</t>
        </is>
      </c>
      <c r="C53" s="21" t="inlineStr">
        <is>
          <t>团干部培训</t>
        </is>
      </c>
      <c r="D53" s="21" t="inlineStr">
        <is>
          <t>新建</t>
        </is>
      </c>
      <c r="E53" s="21" t="inlineStr">
        <is>
          <t>天津</t>
        </is>
      </c>
      <c r="F53" s="32" t="inlineStr">
        <is>
          <t>共青团干部培训45人。</t>
        </is>
      </c>
      <c r="G53" s="21" t="n">
        <v>15</v>
      </c>
      <c r="H53" s="36" t="n">
        <v>15</v>
      </c>
      <c r="I53" s="39">
        <f>G53-H53</f>
        <v/>
      </c>
      <c r="J53" s="41">
        <f>H53/G53</f>
        <v/>
      </c>
      <c r="K53" s="39" t="inlineStr">
        <is>
          <t>完成</t>
        </is>
      </c>
      <c r="L53" s="32" t="inlineStr">
        <is>
          <t>提升团干部理论素养、创新工作理念，助力乡村振兴。</t>
        </is>
      </c>
      <c r="M53" s="21" t="inlineStr">
        <is>
          <t>团县委</t>
        </is>
      </c>
      <c r="N53" s="21" t="inlineStr">
        <is>
          <t>团县委</t>
        </is>
      </c>
      <c r="O53" s="42" t="n"/>
    </row>
    <row r="54" ht="34" customFormat="1" customHeight="1" s="35">
      <c r="A54" s="19" t="inlineStr">
        <is>
          <t>十</t>
        </is>
      </c>
      <c r="B54" s="33" t="inlineStr">
        <is>
          <t>环脱贫领办发〔2021〕26号</t>
        </is>
      </c>
      <c r="C54" s="19" t="inlineStr">
        <is>
          <t>其他
方面</t>
        </is>
      </c>
      <c r="D54" s="19" t="n"/>
      <c r="E54" s="19" t="n"/>
      <c r="F54" s="38" t="n"/>
      <c r="G54" s="19" t="n">
        <v>940</v>
      </c>
      <c r="H54" s="39" t="n">
        <v>940</v>
      </c>
      <c r="I54" s="39">
        <f>G54-H54</f>
        <v/>
      </c>
      <c r="J54" s="41">
        <f>H54/G54</f>
        <v/>
      </c>
      <c r="K54" s="39" t="inlineStr">
        <is>
          <t>完成</t>
        </is>
      </c>
      <c r="L54" s="38" t="n"/>
      <c r="M54" s="19" t="n"/>
      <c r="N54" s="19" t="n"/>
      <c r="O54" s="42" t="n"/>
    </row>
    <row r="55" ht="47" customFormat="1" customHeight="1" s="35">
      <c r="A55" s="21" t="n">
        <v>1</v>
      </c>
      <c r="B55" s="33" t="inlineStr">
        <is>
          <t>环脱贫领办发〔2021〕26号</t>
        </is>
      </c>
      <c r="C55" s="21" t="inlineStr">
        <is>
          <t>救护车购置</t>
        </is>
      </c>
      <c r="D55" s="21" t="inlineStr">
        <is>
          <t>新建</t>
        </is>
      </c>
      <c r="E55" s="21" t="inlineStr">
        <is>
          <t>木钵镇等10个乡镇</t>
        </is>
      </c>
      <c r="F55" s="32" t="inlineStr">
        <is>
          <t>10个乡镇卫生院（木钵、洪德、樊家川、车道、小南沟、芦家湾、山城、罗山、秦团庄、耿湾乡四合原分院）原救护车制报废期到，购置新救护车，进一步提高应急救护能力，计划购置救护车共计10辆，每辆37万元（含医疗设备）。</t>
        </is>
      </c>
      <c r="G55" s="21" t="n">
        <v>370</v>
      </c>
      <c r="H55" s="39" t="n">
        <v>370</v>
      </c>
      <c r="I55" s="39">
        <f>G55-H55</f>
        <v/>
      </c>
      <c r="J55" s="41">
        <f>H55/G55</f>
        <v/>
      </c>
      <c r="K55" s="39" t="inlineStr">
        <is>
          <t>完成</t>
        </is>
      </c>
      <c r="L55" s="32" t="inlineStr">
        <is>
          <t>改善基层卫生院应急救护设备，进一步提高应急救护能力。</t>
        </is>
      </c>
      <c r="M55" s="21" t="inlineStr">
        <is>
          <t>县卫健局</t>
        </is>
      </c>
      <c r="N55" s="21" t="inlineStr">
        <is>
          <t>有关乡镇卫生院</t>
        </is>
      </c>
      <c r="O55" s="42" t="n"/>
    </row>
    <row r="56" ht="90" customFormat="1" customHeight="1" s="35">
      <c r="A56" s="21" t="n">
        <v>2</v>
      </c>
      <c r="B56" s="33" t="inlineStr">
        <is>
          <t>环脱贫领办发〔2021〕26号</t>
        </is>
      </c>
      <c r="C56" s="21" t="inlineStr">
        <is>
          <t>环县习仲勋红军小学教师宿舍楼及艺术楼建设项目</t>
        </is>
      </c>
      <c r="D56" s="21" t="inlineStr">
        <is>
          <t>新建</t>
        </is>
      </c>
      <c r="E56" s="21" t="inlineStr">
        <is>
          <t>环县习仲勋红军小学校园内</t>
        </is>
      </c>
      <c r="F56" s="23" t="inlineStr">
        <is>
          <t>1、新建地上三层双面教师宿舍楼及艺术楼一栋，东西长65.50m，南北宽18.80m，建筑面积3438.52㎡，基底面积1197.02㎡，一层层高为3.90m，二、三层层高为3.60m，室内外高差0.45m，建筑高度11.55m，采用框架结构，柱下独立基础,耐火等级为二级，室内环境污染类别为Ⅰ类，屋面防水等级为Ⅱ级，结构安全等级为二级，抗震设防烈度为7°，抗震设防分类为乙类（重点设防类），框架抗震等级为三级，设计使用年限50年。
2、配套建设20m³玻璃钢化粪池1座；新建水泥砖铺装硬437.00㎡；新建花园砖130.00m。</t>
        </is>
      </c>
      <c r="G56" s="21" t="n">
        <v>390</v>
      </c>
      <c r="H56" s="39" t="n">
        <v>390</v>
      </c>
      <c r="I56" s="39">
        <f>G56-H56</f>
        <v/>
      </c>
      <c r="J56" s="41">
        <f>H56/G56</f>
        <v/>
      </c>
      <c r="K56" s="39" t="inlineStr">
        <is>
          <t>完成</t>
        </is>
      </c>
      <c r="L56" s="32" t="inlineStr">
        <is>
          <t>解决了学校教师宿舍、艺术功能室紧缺及基础设施条件落后的现象，满足师生的教育教学需求，有利于完善我校的办学规模和生活服务设施。极大地改善了我校的教学环境，提高了学校的教学质量，满足当地居民适龄子女的就学需求，带动全镇及周围地区教育质量的全面提高。发挥农村义务教育学校在国家社会主义建设事业中的重要作用，为社会提供更加优质的教育</t>
        </is>
      </c>
      <c r="M56" s="21" t="inlineStr">
        <is>
          <t>县教育局</t>
        </is>
      </c>
      <c r="N56" s="21" t="inlineStr">
        <is>
          <t>环县习仲勋红军小学</t>
        </is>
      </c>
      <c r="O56" s="42" t="n"/>
    </row>
    <row r="57" ht="45" customFormat="1" customHeight="1" s="35">
      <c r="A57" s="21" t="n">
        <v>3</v>
      </c>
      <c r="B57" s="33" t="inlineStr">
        <is>
          <t>环脱贫领办发〔2021〕26号</t>
        </is>
      </c>
      <c r="C57" s="21" t="inlineStr">
        <is>
          <t>南开特色班基础教育</t>
        </is>
      </c>
      <c r="D57" s="21" t="inlineStr">
        <is>
          <t>新建</t>
        </is>
      </c>
      <c r="E57" s="21" t="inlineStr">
        <is>
          <t>环县习仲勋红军小学</t>
        </is>
      </c>
      <c r="F57" s="23" t="inlineStr">
        <is>
          <t>采购电脑5台，教学一体机1台，投影仪及部分教具</t>
        </is>
      </c>
      <c r="G57" s="21" t="n">
        <v>5</v>
      </c>
      <c r="H57" s="39" t="n">
        <v>5</v>
      </c>
      <c r="I57" s="39">
        <f>G57-H57</f>
        <v/>
      </c>
      <c r="J57" s="41">
        <f>H57/G57</f>
        <v/>
      </c>
      <c r="K57" s="39" t="inlineStr">
        <is>
          <t>完成</t>
        </is>
      </c>
      <c r="L57" s="32" t="inlineStr">
        <is>
          <t>更好提升学校教育教学质量</t>
        </is>
      </c>
      <c r="M57" s="21" t="inlineStr">
        <is>
          <t>县教育局</t>
        </is>
      </c>
      <c r="N57" s="21" t="inlineStr">
        <is>
          <t>环县习仲勋红军小学</t>
        </is>
      </c>
      <c r="O57" s="42" t="n"/>
    </row>
    <row r="58" ht="45" customFormat="1" customHeight="1" s="35">
      <c r="A58" s="21" t="n">
        <v>4</v>
      </c>
      <c r="B58" s="33" t="inlineStr">
        <is>
          <t>环脱贫领办发〔2021〕26号</t>
        </is>
      </c>
      <c r="C58" s="21" t="inlineStr">
        <is>
          <t>残疾人帮扶项目</t>
        </is>
      </c>
      <c r="D58" s="21" t="inlineStr">
        <is>
          <t>新建</t>
        </is>
      </c>
      <c r="E58" s="21" t="inlineStr">
        <is>
          <t>20个乡镇</t>
        </is>
      </c>
      <c r="F58" s="23" t="inlineStr">
        <is>
          <t>计划为150户贫困残疾人（含残疾人边缘户）发放洗衣机50台，移动洗澡机100台，洗衣机每台1200元，移动洗澡机每台1400元，共需资金20万元。</t>
        </is>
      </c>
      <c r="G58" s="21" t="n">
        <v>20</v>
      </c>
      <c r="H58" s="39" t="n">
        <v>20</v>
      </c>
      <c r="I58" s="39">
        <f>G58-H58</f>
        <v/>
      </c>
      <c r="J58" s="41">
        <f>H58/G58</f>
        <v/>
      </c>
      <c r="K58" s="39" t="inlineStr">
        <is>
          <t>完成</t>
        </is>
      </c>
      <c r="L58" s="32" t="inlineStr">
        <is>
          <t>改善残疾人生活条件，消除视觉贫困，巩固脱贫成果。</t>
        </is>
      </c>
      <c r="M58" s="21" t="inlineStr">
        <is>
          <t>县残联</t>
        </is>
      </c>
      <c r="N58" s="21" t="inlineStr">
        <is>
          <t>县残联</t>
        </is>
      </c>
      <c r="O58" s="42" t="n"/>
    </row>
    <row r="59" ht="45" customFormat="1" customHeight="1" s="35">
      <c r="A59" s="21" t="n">
        <v>5</v>
      </c>
      <c r="B59" s="33" t="inlineStr">
        <is>
          <t>环脱贫领办发〔2021〕26号</t>
        </is>
      </c>
      <c r="C59" s="21" t="inlineStr">
        <is>
          <t>红色旅游基地建设项目</t>
        </is>
      </c>
      <c r="D59" s="21" t="inlineStr">
        <is>
          <t>新建</t>
        </is>
      </c>
      <c r="E59" s="21" t="inlineStr">
        <is>
          <t>河连湾村</t>
        </is>
      </c>
      <c r="F59" s="23" t="inlineStr">
        <is>
          <t>河连湾陕甘宁省委、省政府纪念馆馆内及周边环境整治5万元，安装门禁系统10-12个6万元、游客休息椅10个6000元、垃圾桶6个4000元、水冲旅游厕所1座10万元、旱厕1座3万元、等基本服务设施。</t>
        </is>
      </c>
      <c r="G59" s="21" t="n">
        <v>25</v>
      </c>
      <c r="H59" s="39" t="n">
        <v>25</v>
      </c>
      <c r="I59" s="39">
        <f>G59-H59</f>
        <v/>
      </c>
      <c r="J59" s="41">
        <f>H59/G59</f>
        <v/>
      </c>
      <c r="K59" s="39" t="inlineStr">
        <is>
          <t>完成</t>
        </is>
      </c>
      <c r="L59" s="32" t="inlineStr">
        <is>
          <t>提升纪念馆旅游接待服务能力，带动当地经济收入增长。</t>
        </is>
      </c>
      <c r="M59" s="21" t="inlineStr">
        <is>
          <t>县文旅局</t>
        </is>
      </c>
      <c r="N59" s="21" t="inlineStr">
        <is>
          <t>县文旅局</t>
        </is>
      </c>
      <c r="O59" s="42" t="n"/>
    </row>
    <row r="60" ht="59" customFormat="1" customHeight="1" s="35">
      <c r="A60" s="21" t="n">
        <v>6</v>
      </c>
      <c r="B60" s="33" t="inlineStr">
        <is>
          <t>环脱贫领办发〔2021〕26号</t>
        </is>
      </c>
      <c r="C60" s="21" t="inlineStr">
        <is>
          <t>合道红崖洼村基础设施建设</t>
        </is>
      </c>
      <c r="D60" s="21" t="inlineStr">
        <is>
          <t>新建</t>
        </is>
      </c>
      <c r="E60" s="21" t="inlineStr">
        <is>
          <t>合道镇红崖洼村</t>
        </is>
      </c>
      <c r="F60" s="32" t="inlineStr">
        <is>
          <t>拆除重做人行道渗水砖硬化6974.0平方米（含道路两侧各单位出入口处混凝土硬化800.00平方米）；新做树池266个；青砖挡土墙80.0米（1.0米高40.0米、1.5米高25.0米、2.0米高15米）；文化墙（墙面外粉）105.0平方米；青砖护坡210.0平方米；1.2米高不锈钢安全护栏45.0米；砖砌台阶26.5平方米。</t>
        </is>
      </c>
      <c r="G60" s="21" t="n">
        <v>100</v>
      </c>
      <c r="H60" s="39" t="n">
        <v>100</v>
      </c>
      <c r="I60" s="39">
        <f>G60-H60</f>
        <v/>
      </c>
      <c r="J60" s="41">
        <f>H60/G60</f>
        <v/>
      </c>
      <c r="K60" s="39" t="inlineStr">
        <is>
          <t>完成</t>
        </is>
      </c>
      <c r="L60" s="32" t="inlineStr">
        <is>
          <t>通过这些基础设施建设，进一步改善农村人居生活环境。</t>
        </is>
      </c>
      <c r="M60" s="21" t="inlineStr">
        <is>
          <t>合道镇</t>
        </is>
      </c>
      <c r="N60" s="21" t="inlineStr">
        <is>
          <t>红崖洼村</t>
        </is>
      </c>
      <c r="O60" s="42" t="n"/>
    </row>
    <row r="61" ht="47" customFormat="1" customHeight="1" s="35">
      <c r="A61" s="21" t="n">
        <v>7</v>
      </c>
      <c r="B61" s="33" t="inlineStr">
        <is>
          <t>环脱贫领办发〔2021〕26号</t>
        </is>
      </c>
      <c r="C61" s="21" t="inlineStr">
        <is>
          <t>河连湾人居环境整治</t>
        </is>
      </c>
      <c r="D61" s="21" t="inlineStr">
        <is>
          <t>新建</t>
        </is>
      </c>
      <c r="E61" s="21" t="inlineStr">
        <is>
          <t>洪德镇河连湾村</t>
        </is>
      </c>
      <c r="F61" s="32" t="inlineStr">
        <is>
          <t>计划投资30万元为河连湾村易地扶贫搬迁点文化广场实施亮化工程，安装路灯50盏，其中6.5米景观灯40盏，8米照明灯10盏。</t>
        </is>
      </c>
      <c r="G61" s="21" t="n">
        <v>30</v>
      </c>
      <c r="H61" s="39" t="n">
        <v>30</v>
      </c>
      <c r="I61" s="39">
        <f>G61-H61</f>
        <v/>
      </c>
      <c r="J61" s="41">
        <f>H61/G61</f>
        <v/>
      </c>
      <c r="K61" s="39" t="inlineStr">
        <is>
          <t>完成</t>
        </is>
      </c>
      <c r="L61" s="32" t="inlineStr">
        <is>
          <t>亮化工程，不仅保障群众安全、维护社会治安，同时对乡村容貌进行了美化、亮化，为群众生产生活提供了方便</t>
        </is>
      </c>
      <c r="M61" s="21" t="inlineStr">
        <is>
          <t>洪德镇</t>
        </is>
      </c>
      <c r="N61" s="21" t="inlineStr">
        <is>
          <t>河连湾村</t>
        </is>
      </c>
      <c r="O61" s="42" t="n"/>
    </row>
  </sheetData>
  <mergeCells count="11">
    <mergeCell ref="C2:C3"/>
    <mergeCell ref="G2:K2"/>
    <mergeCell ref="O2:O3"/>
    <mergeCell ref="M2:M3"/>
    <mergeCell ref="B2:B3"/>
    <mergeCell ref="A2:A3"/>
    <mergeCell ref="N2:N3"/>
    <mergeCell ref="D2:D3"/>
    <mergeCell ref="F2:F3"/>
    <mergeCell ref="E2:E3"/>
    <mergeCell ref="A1:N1"/>
  </mergeCells>
  <pageMargins left="0.75" right="0.75" top="1" bottom="1" header="0.5" footer="0.5"/>
  <pageSetup orientation="portrait" paperSize="9"/>
</worksheet>
</file>

<file path=xl/worksheets/sheet4.xml><?xml version="1.0" encoding="utf-8"?>
<worksheet xmlns="http://schemas.openxmlformats.org/spreadsheetml/2006/main">
  <sheetPr>
    <outlinePr summaryBelow="1" summaryRight="1"/>
    <pageSetUpPr/>
  </sheetPr>
  <dimension ref="A1:O7"/>
  <sheetViews>
    <sheetView workbookViewId="0">
      <selection activeCell="H5" sqref="H5"/>
    </sheetView>
  </sheetViews>
  <sheetFormatPr baseColWidth="8" defaultColWidth="9" defaultRowHeight="13.5" outlineLevelRow="6"/>
  <cols>
    <col width="5" customWidth="1" style="6" min="1" max="1"/>
    <col width="9.75" customWidth="1" style="6" min="2" max="2"/>
    <col width="10.2416666666667" customWidth="1" style="7" min="3" max="3"/>
    <col width="4.725" customWidth="1" style="7" min="4" max="4"/>
    <col width="7.65833333333333" customWidth="1" style="7" min="5" max="5"/>
    <col width="53.3333333333333" customWidth="1" style="8" min="6" max="6"/>
    <col width="8.508333333333329" customWidth="1" style="240" min="7" max="7"/>
    <col width="7.08333333333333" customWidth="1" style="240" min="8" max="9"/>
    <col width="7.08333333333333" customWidth="1" style="10" min="10" max="10"/>
    <col width="7.08333333333333" customWidth="1" style="241" min="11" max="11"/>
    <col width="33.1916666666667" customWidth="1" style="7" min="12" max="12"/>
    <col width="10.5" customWidth="1" style="7" min="13" max="13"/>
    <col width="6.90833333333333" customWidth="1" style="7" min="14" max="14"/>
    <col width="5.40833333333333" customWidth="1" style="12" min="15" max="15"/>
    <col width="9" customWidth="1" style="13" min="16" max="16380"/>
  </cols>
  <sheetData>
    <row r="1" ht="46" customFormat="1" customHeight="1" s="1">
      <c r="A1" s="14" t="inlineStr">
        <is>
          <t>环县2021定点帮扶资金资金项目计划及完成情况统计表</t>
        </is>
      </c>
      <c r="O1" s="27" t="n"/>
    </row>
    <row r="2" ht="24" customFormat="1" customHeight="1" s="2">
      <c r="A2" s="19" t="inlineStr">
        <is>
          <t>序号</t>
        </is>
      </c>
      <c r="B2" s="19" t="inlineStr">
        <is>
          <t>资金文号</t>
        </is>
      </c>
      <c r="C2" s="19" t="inlineStr">
        <is>
          <t xml:space="preserve">项目名称
</t>
        </is>
      </c>
      <c r="D2" s="19" t="inlineStr">
        <is>
          <t>建设
性质</t>
        </is>
      </c>
      <c r="E2" s="19" t="inlineStr">
        <is>
          <t>建设
地点</t>
        </is>
      </c>
      <c r="F2" s="19" t="inlineStr">
        <is>
          <t>建设内容与补助标准</t>
        </is>
      </c>
      <c r="G2" s="219" t="inlineStr">
        <is>
          <t>投资规模</t>
        </is>
      </c>
      <c r="H2" s="213" t="n"/>
      <c r="I2" s="213" t="n"/>
      <c r="J2" s="213" t="n"/>
      <c r="K2" s="214" t="n"/>
      <c r="L2" s="19" t="inlineStr">
        <is>
          <t>绩 效 目 标</t>
        </is>
      </c>
      <c r="M2" s="19" t="inlineStr">
        <is>
          <t>项目
主管
单位</t>
        </is>
      </c>
      <c r="N2" s="19" t="inlineStr">
        <is>
          <t>项目
实施
单位</t>
        </is>
      </c>
      <c r="O2" s="19" t="inlineStr">
        <is>
          <t>备注</t>
        </is>
      </c>
    </row>
    <row r="3" ht="57" customFormat="1" customHeight="1" s="2">
      <c r="A3" s="216" t="n"/>
      <c r="B3" s="216" t="n"/>
      <c r="C3" s="216" t="n"/>
      <c r="D3" s="216" t="n"/>
      <c r="E3" s="216" t="n"/>
      <c r="F3" s="216" t="n"/>
      <c r="G3" s="219" t="inlineStr">
        <is>
          <t>小计</t>
        </is>
      </c>
      <c r="H3" s="219" t="inlineStr">
        <is>
          <t>支出</t>
        </is>
      </c>
      <c r="I3" s="219" t="inlineStr">
        <is>
          <t>未支出</t>
        </is>
      </c>
      <c r="J3" s="219" t="inlineStr">
        <is>
          <t>支出率</t>
        </is>
      </c>
      <c r="K3" s="219" t="inlineStr">
        <is>
          <t>完成情况</t>
        </is>
      </c>
      <c r="L3" s="19" t="inlineStr">
        <is>
          <t>扶贫效益</t>
        </is>
      </c>
      <c r="M3" s="216" t="n"/>
      <c r="N3" s="216" t="n"/>
      <c r="O3" s="216" t="n"/>
    </row>
    <row r="4" ht="30" customFormat="1" customHeight="1" s="3">
      <c r="A4" s="19" t="n"/>
      <c r="B4" s="19" t="n"/>
      <c r="C4" s="19" t="n"/>
      <c r="D4" s="19" t="n"/>
      <c r="E4" s="19" t="n"/>
      <c r="F4" s="19" t="n"/>
      <c r="G4" s="19" t="n">
        <v>570</v>
      </c>
      <c r="H4" s="19" t="n">
        <v>570</v>
      </c>
      <c r="I4" s="19" t="n"/>
      <c r="J4" s="28">
        <f>H4/G4</f>
        <v/>
      </c>
      <c r="K4" s="19" t="n"/>
      <c r="L4" s="19" t="n"/>
      <c r="M4" s="244" t="n"/>
      <c r="N4" s="30" t="n"/>
      <c r="O4" s="30" t="n"/>
    </row>
    <row r="5" ht="94" customFormat="1" customHeight="1" s="35">
      <c r="A5" s="21" t="n">
        <v>1</v>
      </c>
      <c r="B5" s="21" t="inlineStr">
        <is>
          <t>环农领办发〔2021〕6号</t>
        </is>
      </c>
      <c r="C5" s="119" t="inlineStr">
        <is>
          <t>环县虎洞镇张家湾村草粉厂及全混合日粮加工扶贫车间建设项目</t>
        </is>
      </c>
      <c r="D5" s="119" t="inlineStr">
        <is>
          <t>新建</t>
        </is>
      </c>
      <c r="E5" s="21" t="inlineStr">
        <is>
          <t>环县虎洞镇张家湾村</t>
        </is>
      </c>
      <c r="F5" s="23" t="inlineStr">
        <is>
          <t>新建2000m³草棚1座，全混合日粮扶贫车间600㎡，青贮池2400m³（1000吨），透视墙300米，办公用房10间160㎡，厂区硬化1000㎡，厂区道路2.2公里，购置饲草料加工机械3台（套），地磅1台，配套水、电、路灯、办公设备、监控设备及附属工程。项目建成后，中国化学工程集团帮扶资金280万元建设的基础设施归村集体所有，采用固定“轻资产”的运营模式，由村内种养合作社承担经营。每年按帮扶资金280万元的6%向村集体进行分红。</t>
        </is>
      </c>
      <c r="G5" s="21" t="n">
        <v>280</v>
      </c>
      <c r="H5" s="21" t="n">
        <v>280</v>
      </c>
      <c r="I5" s="39">
        <f>G5-H5</f>
        <v/>
      </c>
      <c r="J5" s="28">
        <f>H5/G5</f>
        <v/>
      </c>
      <c r="K5" s="39" t="inlineStr">
        <is>
          <t>完成</t>
        </is>
      </c>
      <c r="L5" s="32" t="inlineStr">
        <is>
          <t>进一步推动草畜产业发展，完善产业发展链条，弥补产业发展短板，拓宽农户特别是已脱贫户及边缘易致贫户增收渠道，建成后带动本村113户贫困户、5户边缘易致贫户及周边村贫困户及易致贫户种植各类优质牧草，户均种草纯收入增加6000元，同时可带动本村36名贫困群众实现就业。</t>
        </is>
      </c>
      <c r="M5" s="21" t="inlineStr">
        <is>
          <t>虎洞镇</t>
        </is>
      </c>
      <c r="N5" s="21" t="inlineStr">
        <is>
          <t>张家湾村</t>
        </is>
      </c>
      <c r="O5" s="33" t="n"/>
    </row>
    <row r="6" ht="110" customFormat="1" customHeight="1" s="34">
      <c r="A6" s="21" t="n">
        <v>2</v>
      </c>
      <c r="B6" s="21" t="inlineStr">
        <is>
          <t>环农领办发〔2021〕6号</t>
        </is>
      </c>
      <c r="C6" s="119" t="inlineStr">
        <is>
          <t>环县洪德镇肖关村肉羊规模育肥场建设项目</t>
        </is>
      </c>
      <c r="D6" s="119" t="inlineStr">
        <is>
          <t>新建</t>
        </is>
      </c>
      <c r="E6" s="21" t="inlineStr">
        <is>
          <t>洪德镇肖关村</t>
        </is>
      </c>
      <c r="F6" s="23" t="inlineStr">
        <is>
          <t>新建育肥羊舍5264.4㎡，草棚1000㎡，机械库304㎡，场区围墙700m，青贮窖1000m³，堆粪场120㎡，消毒池1处，焚埋坑1处，场区排水设施，配送高压线路200m，配套变压器1台。改造提升办公用房2190.5㎡，地磅1台。项目建成后，中国化学工程集团帮扶资金270万元建设的基础设施归村集体所有，采用固定“轻资产”的运营模式，由村内种养合作社承担经营。每年按帮扶资金270万元的6%向村集体进行分红。</t>
        </is>
      </c>
      <c r="G6" s="21" t="n">
        <v>270</v>
      </c>
      <c r="H6" s="21" t="n">
        <v>270</v>
      </c>
      <c r="I6" s="39">
        <f>G6-H6</f>
        <v/>
      </c>
      <c r="J6" s="28">
        <f>H6/G6</f>
        <v/>
      </c>
      <c r="K6" s="39" t="inlineStr">
        <is>
          <t>完成</t>
        </is>
      </c>
      <c r="L6" s="32" t="inlineStr">
        <is>
          <t>育肥合作社年可收贮青干草1000吨，带动周边200户农户种植紫花苜蓿、大燕麦、甜高粱等优质牧草2000亩，户均种草纯收入6000元，农户年实现增收120万元；育肥场年出栏育肥羊2万只，每只纯收入120元，实现盈利240万元；带动周边600-800户农户每年交售断奶羔羊2万只，户均实现收入2-3万元；带动周边农户15人实现就业。</t>
        </is>
      </c>
      <c r="M6" s="21" t="inlineStr">
        <is>
          <t>洪德镇</t>
        </is>
      </c>
      <c r="N6" s="21" t="inlineStr">
        <is>
          <t>肖关村</t>
        </is>
      </c>
      <c r="O6" s="33" t="n"/>
    </row>
    <row r="7" ht="50" customFormat="1" customHeight="1" s="34">
      <c r="A7" s="21" t="n">
        <v>3</v>
      </c>
      <c r="B7" s="21" t="inlineStr">
        <is>
          <t>环农领办发〔2021〕6号</t>
        </is>
      </c>
      <c r="C7" s="21" t="inlineStr">
        <is>
          <t>.农业技术人员培训</t>
        </is>
      </c>
      <c r="D7" s="119" t="inlineStr">
        <is>
          <t>新建</t>
        </is>
      </c>
      <c r="E7" s="21" t="inlineStr">
        <is>
          <t>全县</t>
        </is>
      </c>
      <c r="F7" s="32" t="inlineStr">
        <is>
          <t>农业技术人员培训150人（含致富带头人30人），补助资金20万元。</t>
        </is>
      </c>
      <c r="G7" s="21" t="n">
        <v>20</v>
      </c>
      <c r="H7" s="21" t="n">
        <v>20</v>
      </c>
      <c r="I7" s="39">
        <f>G7-H7</f>
        <v/>
      </c>
      <c r="J7" s="28">
        <f>H7/G7</f>
        <v/>
      </c>
      <c r="K7" s="39" t="inlineStr">
        <is>
          <t>完成</t>
        </is>
      </c>
      <c r="L7" s="32" t="inlineStr">
        <is>
          <t>提升脱贫群众创业能力，增加就业，巩固脱贫成果。</t>
        </is>
      </c>
      <c r="M7" s="21" t="inlineStr">
        <is>
          <t>农业农村局</t>
        </is>
      </c>
      <c r="N7" s="21" t="inlineStr">
        <is>
          <t>有关乡村</t>
        </is>
      </c>
      <c r="O7" s="33" t="n"/>
    </row>
  </sheetData>
  <mergeCells count="11">
    <mergeCell ref="C2:C3"/>
    <mergeCell ref="G2:K2"/>
    <mergeCell ref="O2:O3"/>
    <mergeCell ref="M2:M3"/>
    <mergeCell ref="B2:B3"/>
    <mergeCell ref="A2:A3"/>
    <mergeCell ref="N2:N3"/>
    <mergeCell ref="D2:D3"/>
    <mergeCell ref="F2:F3"/>
    <mergeCell ref="E2:E3"/>
    <mergeCell ref="A1:N1"/>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2006-09-13T11:21:00Z</dcterms:created>
  <dcterms:modified xsi:type="dcterms:W3CDTF">2025-03-10T10:20:39Z</dcterms:modified>
  <cp:lastModifiedBy>没有网名</cp:lastModifiedBy>
</cp:coreProperties>
</file>

<file path=docProps/custom.xml><?xml version="1.0" encoding="utf-8"?>
<Properties xmlns:vt="http://schemas.openxmlformats.org/officeDocument/2006/docPropsVTypes" xmlns="http://schemas.openxmlformats.org/officeDocument/2006/custom-properties">
  <property name="KSOProductBuildVer" fmtid="{D5CDD505-2E9C-101B-9397-08002B2CF9AE}" pid="2">
    <vt:lpwstr>2052-11.1.0.11115</vt:lpwstr>
  </property>
  <property name="ICV" fmtid="{D5CDD505-2E9C-101B-9397-08002B2CF9AE}" pid="3">
    <vt:lpwstr>97ECEFE840D64A95A71333BF1DFE745F</vt:lpwstr>
  </property>
</Properties>
</file>